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codeName="{4470D2CD-2249-CD33-4A35-6F278624656F}"/>
  <workbookPr showInkAnnotation="0" updateLinks="never" codeName="ThisWorkbook" hidePivotFieldList="1"/>
  <mc:AlternateContent xmlns:mc="http://schemas.openxmlformats.org/markup-compatibility/2006">
    <mc:Choice Requires="x15">
      <x15ac:absPath xmlns:x15ac="http://schemas.microsoft.com/office/spreadsheetml/2010/11/ac" url="https://ineraab-my.sharepoint.com/personal/amanda_sundberg_inera_se/Documents/Nyttorealisering/Kalkyler/NK HSA Ny katalog/"/>
    </mc:Choice>
  </mc:AlternateContent>
  <xr:revisionPtr revIDLastSave="66" documentId="8_{CAA4A855-E37D-4A0A-8BD5-2EB4365C1EA5}" xr6:coauthVersionLast="45" xr6:coauthVersionMax="45" xr10:uidLastSave="{19B1A31E-CCE6-4F65-A15F-47749E5B794E}"/>
  <bookViews>
    <workbookView xWindow="-1275" yWindow="-20265" windowWidth="31455" windowHeight="18075" activeTab="4" xr2:uid="{F5898191-2CB1-4F2A-8A32-1602F0BF716B}"/>
  </bookViews>
  <sheets>
    <sheet name="Grunddata" sheetId="14" r:id="rId1"/>
    <sheet name="Beräkningar nyttor" sheetId="18" r:id="rId2"/>
    <sheet name="Nyttor" sheetId="5" r:id="rId3"/>
    <sheet name="Kostnader" sheetId="17" r:id="rId4"/>
    <sheet name="Nyttorealiseringskalkyl" sheetId="8" r:id="rId5"/>
    <sheet name="-Admin-" sheetId="7" state="hidden" r:id="rId6"/>
  </sheets>
  <externalReferences>
    <externalReference r:id="rId7"/>
    <externalReference r:id="rId8"/>
  </externalReferences>
  <definedNames>
    <definedName name="Hemtagningsperiod">Grunddata!#REF!</definedName>
    <definedName name="NettoNytta">Nyttorealiseringskalkyl!$P$26</definedName>
    <definedName name="Startår">Grunddata!$C$28</definedName>
    <definedName name="TotalKostnad">Nyttorealiseringskalkyl!$P$16</definedName>
    <definedName name="TotalNettoNytta">Nyttorealiseringskalkyl!$P$26</definedName>
    <definedName name="TotalNytta">Nyttorealiseringskalkyl!$P$12</definedName>
  </definedNames>
  <calcPr calcId="191029"/>
  <pivotCaches>
    <pivotCache cacheId="0" r:id="rId9"/>
    <pivotCache cacheId="1" r:id="rId10"/>
    <pivotCache cacheId="2" r:id="rId11"/>
    <pivotCache cacheId="6"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1" i="18" l="1"/>
  <c r="B128" i="18"/>
  <c r="B127" i="18"/>
  <c r="B126" i="18"/>
  <c r="S14" i="5"/>
  <c r="B114" i="18" l="1"/>
  <c r="B68" i="18"/>
  <c r="B81" i="18"/>
  <c r="B80" i="18"/>
  <c r="B79" i="18"/>
  <c r="B77" i="18"/>
  <c r="B138" i="18"/>
  <c r="D106" i="7" l="1"/>
  <c r="E106" i="7" s="1"/>
  <c r="F106" i="7" s="1"/>
  <c r="G106" i="7" s="1"/>
  <c r="H106" i="7" s="1"/>
  <c r="I106" i="7" s="1"/>
  <c r="D98" i="7" l="1"/>
  <c r="E98" i="7" s="1"/>
  <c r="F98" i="7" s="1"/>
  <c r="G98" i="7" s="1"/>
  <c r="H98" i="7" s="1"/>
  <c r="I98" i="7" s="1"/>
  <c r="E62" i="7"/>
  <c r="E85" i="7"/>
  <c r="E78" i="7"/>
  <c r="B163" i="18"/>
  <c r="B162" i="18"/>
  <c r="B161" i="18"/>
  <c r="Q148" i="18"/>
  <c r="L135" i="18"/>
  <c r="B139" i="18"/>
  <c r="Q85" i="18"/>
  <c r="N87" i="18"/>
  <c r="M87" i="18"/>
  <c r="N86" i="18"/>
  <c r="M86" i="18"/>
  <c r="P85" i="18" s="1"/>
  <c r="N85" i="18"/>
  <c r="M85" i="18"/>
  <c r="J11" i="5" s="1"/>
  <c r="E77" i="18"/>
  <c r="F74" i="18"/>
  <c r="E74" i="18"/>
  <c r="B75" i="18"/>
  <c r="B66" i="18"/>
  <c r="K62" i="18" s="1"/>
  <c r="H9" i="5" s="1"/>
  <c r="B65" i="18"/>
  <c r="B55" i="18"/>
  <c r="K17" i="18"/>
  <c r="K16" i="18"/>
  <c r="K15" i="18"/>
  <c r="F39" i="18"/>
  <c r="E39" i="18"/>
  <c r="B39" i="18"/>
  <c r="B30" i="18"/>
  <c r="O5" i="18"/>
  <c r="B12" i="18"/>
  <c r="B10" i="18"/>
  <c r="B6" i="18"/>
  <c r="G18" i="5"/>
  <c r="H18" i="5"/>
  <c r="I18" i="5"/>
  <c r="J18" i="5"/>
  <c r="K18" i="5"/>
  <c r="F18" i="5"/>
  <c r="D18" i="5"/>
  <c r="G20" i="5"/>
  <c r="H20" i="5"/>
  <c r="I20" i="5"/>
  <c r="J20" i="5"/>
  <c r="K20" i="5"/>
  <c r="F20" i="5"/>
  <c r="D20" i="5"/>
  <c r="G15" i="5"/>
  <c r="H15" i="5"/>
  <c r="I15" i="5"/>
  <c r="J15" i="5"/>
  <c r="K15" i="5"/>
  <c r="F15" i="5"/>
  <c r="D15" i="5"/>
  <c r="G7" i="5"/>
  <c r="H7" i="5"/>
  <c r="I7" i="5"/>
  <c r="J7" i="5"/>
  <c r="K7" i="5"/>
  <c r="F7" i="5"/>
  <c r="D7" i="5"/>
  <c r="G17" i="5"/>
  <c r="H17" i="5"/>
  <c r="I17" i="5"/>
  <c r="J17" i="5"/>
  <c r="K17" i="5"/>
  <c r="F17" i="5"/>
  <c r="D17" i="5"/>
  <c r="G10" i="5"/>
  <c r="H10" i="5"/>
  <c r="I10" i="5"/>
  <c r="J10" i="5"/>
  <c r="K10" i="5"/>
  <c r="F10" i="5"/>
  <c r="D10" i="5"/>
  <c r="G12" i="5"/>
  <c r="H12" i="5"/>
  <c r="I12" i="5"/>
  <c r="J12" i="5"/>
  <c r="K12" i="5"/>
  <c r="F12" i="5"/>
  <c r="D12" i="5"/>
  <c r="G11" i="5"/>
  <c r="H11" i="5"/>
  <c r="I11" i="5"/>
  <c r="K11" i="5"/>
  <c r="F11" i="5"/>
  <c r="D11" i="5"/>
  <c r="G8" i="5"/>
  <c r="H8" i="5"/>
  <c r="I8" i="5"/>
  <c r="J8" i="5"/>
  <c r="K8" i="5"/>
  <c r="F8" i="5"/>
  <c r="D8" i="5"/>
  <c r="G9" i="5"/>
  <c r="F9" i="5"/>
  <c r="D9" i="5"/>
  <c r="G16" i="5"/>
  <c r="H16" i="5"/>
  <c r="I16" i="5"/>
  <c r="J16" i="5"/>
  <c r="K16" i="5"/>
  <c r="F16" i="5"/>
  <c r="D16" i="5"/>
  <c r="G19" i="5"/>
  <c r="H19" i="5"/>
  <c r="I19" i="5"/>
  <c r="J19" i="5"/>
  <c r="K19" i="5"/>
  <c r="F19" i="5"/>
  <c r="D19" i="5"/>
  <c r="L15" i="18"/>
  <c r="M15" i="18"/>
  <c r="N15" i="18"/>
  <c r="H13" i="5"/>
  <c r="G13" i="5"/>
  <c r="I13" i="5"/>
  <c r="J13" i="5"/>
  <c r="K13" i="5"/>
  <c r="F13" i="5"/>
  <c r="D13" i="5"/>
  <c r="G14" i="5"/>
  <c r="F14" i="5"/>
  <c r="D14" i="5"/>
  <c r="F178" i="18"/>
  <c r="E178" i="18"/>
  <c r="E179" i="18" s="1"/>
  <c r="E176" i="18"/>
  <c r="E177" i="18" s="1"/>
  <c r="F175" i="18"/>
  <c r="F176" i="18" s="1"/>
  <c r="E175" i="18"/>
  <c r="B175" i="18"/>
  <c r="B176" i="18" s="1"/>
  <c r="F161" i="18"/>
  <c r="F162" i="18" s="1"/>
  <c r="E161" i="18"/>
  <c r="E162" i="18" s="1"/>
  <c r="E163" i="18" s="1"/>
  <c r="E166" i="18" s="1"/>
  <c r="L149" i="18"/>
  <c r="P148" i="18" s="1"/>
  <c r="F152" i="18"/>
  <c r="L150" i="18" s="1"/>
  <c r="B152" i="18"/>
  <c r="O148" i="18"/>
  <c r="F138" i="18"/>
  <c r="E138" i="18"/>
  <c r="E139" i="18" s="1"/>
  <c r="B140" i="18"/>
  <c r="F126" i="18"/>
  <c r="F127" i="18" s="1"/>
  <c r="F128" i="18" s="1"/>
  <c r="F129" i="18" s="1"/>
  <c r="E126" i="18"/>
  <c r="E127" i="18" s="1"/>
  <c r="E128" i="18" s="1"/>
  <c r="E131" i="18" s="1"/>
  <c r="E132" i="18" s="1"/>
  <c r="F111" i="18"/>
  <c r="F114" i="18" s="1"/>
  <c r="K111" i="18" s="1"/>
  <c r="E111" i="18"/>
  <c r="E114" i="18" s="1"/>
  <c r="K110" i="18" s="1"/>
  <c r="B111" i="18"/>
  <c r="M109" i="18"/>
  <c r="F100" i="18"/>
  <c r="M100" i="18" s="1"/>
  <c r="E100" i="18"/>
  <c r="N99" i="18" s="1"/>
  <c r="B100" i="18"/>
  <c r="N98" i="18"/>
  <c r="M98" i="18"/>
  <c r="L98" i="18"/>
  <c r="K98" i="18"/>
  <c r="F86" i="18"/>
  <c r="F87" i="18" s="1"/>
  <c r="F89" i="18" s="1"/>
  <c r="E86" i="18"/>
  <c r="E87" i="18" s="1"/>
  <c r="E89" i="18" s="1"/>
  <c r="B86" i="18"/>
  <c r="B87" i="18" s="1"/>
  <c r="B89" i="18" s="1"/>
  <c r="N74" i="18"/>
  <c r="F75" i="18"/>
  <c r="F77" i="18" s="1"/>
  <c r="N76" i="18" s="1"/>
  <c r="E75" i="18"/>
  <c r="B74" i="18"/>
  <c r="F65" i="18"/>
  <c r="F66" i="18" s="1"/>
  <c r="M64" i="18" s="1"/>
  <c r="E65" i="18"/>
  <c r="E66" i="18" s="1"/>
  <c r="N63" i="18" s="1"/>
  <c r="E54" i="18"/>
  <c r="F52" i="18"/>
  <c r="F54" i="18" s="1"/>
  <c r="F57" i="18" s="1"/>
  <c r="E52" i="18"/>
  <c r="B52" i="18"/>
  <c r="B54" i="18" s="1"/>
  <c r="B47" i="18"/>
  <c r="N42" i="18" s="1"/>
  <c r="B45" i="18"/>
  <c r="F44" i="18"/>
  <c r="F45" i="18" s="1"/>
  <c r="E44" i="18"/>
  <c r="E45" i="18" s="1"/>
  <c r="B44" i="18"/>
  <c r="M42" i="18"/>
  <c r="O42" i="18" s="1"/>
  <c r="L42" i="18"/>
  <c r="F35" i="18"/>
  <c r="E35" i="18"/>
  <c r="B35" i="18"/>
  <c r="F29" i="18"/>
  <c r="E29" i="18"/>
  <c r="B29" i="18"/>
  <c r="B31" i="18" s="1"/>
  <c r="F27" i="18"/>
  <c r="F30" i="18" s="1"/>
  <c r="F31" i="18" s="1"/>
  <c r="E27" i="18"/>
  <c r="E30" i="18" s="1"/>
  <c r="E31" i="18" s="1"/>
  <c r="B27" i="18"/>
  <c r="F22" i="18"/>
  <c r="B22" i="18"/>
  <c r="F20" i="18"/>
  <c r="E20" i="18"/>
  <c r="E22" i="18" s="1"/>
  <c r="F19" i="18"/>
  <c r="E19" i="18"/>
  <c r="B19" i="18"/>
  <c r="B23" i="18" s="1"/>
  <c r="F18" i="18"/>
  <c r="E18" i="18"/>
  <c r="B18" i="18"/>
  <c r="E11" i="18"/>
  <c r="F8" i="18"/>
  <c r="E8" i="18"/>
  <c r="B8" i="18"/>
  <c r="F7" i="18"/>
  <c r="B7" i="18"/>
  <c r="B9" i="18" s="1"/>
  <c r="F6" i="18"/>
  <c r="F10" i="18" s="1"/>
  <c r="E6" i="18"/>
  <c r="E5" i="18"/>
  <c r="E7" i="18" s="1"/>
  <c r="D77" i="7"/>
  <c r="D79" i="7"/>
  <c r="D78" i="7"/>
  <c r="D84" i="7"/>
  <c r="D86" i="7"/>
  <c r="D85" i="7"/>
  <c r="F85" i="7" l="1"/>
  <c r="F78" i="7"/>
  <c r="N15" i="5"/>
  <c r="M15" i="5"/>
  <c r="K99" i="18"/>
  <c r="P98" i="18" s="1"/>
  <c r="E47" i="18"/>
  <c r="M43" i="18" s="1"/>
  <c r="F131" i="18"/>
  <c r="F132" i="18" s="1"/>
  <c r="M123" i="18" s="1"/>
  <c r="N100" i="18"/>
  <c r="E23" i="18"/>
  <c r="N135" i="18"/>
  <c r="M135" i="18"/>
  <c r="F12" i="18"/>
  <c r="F9" i="18"/>
  <c r="N54" i="18"/>
  <c r="M54" i="18"/>
  <c r="M75" i="18"/>
  <c r="L75" i="18"/>
  <c r="M11" i="5"/>
  <c r="B129" i="18"/>
  <c r="B132" i="18"/>
  <c r="M63" i="18"/>
  <c r="L63" i="18"/>
  <c r="K63" i="18"/>
  <c r="N122" i="18"/>
  <c r="M122" i="18"/>
  <c r="L122" i="18"/>
  <c r="M176" i="18"/>
  <c r="L176" i="18"/>
  <c r="K176" i="18"/>
  <c r="P175" i="18" s="1"/>
  <c r="N176" i="18"/>
  <c r="B57" i="18"/>
  <c r="E55" i="18"/>
  <c r="E57" i="18"/>
  <c r="M74" i="18"/>
  <c r="L74" i="18"/>
  <c r="O74" i="18" s="1"/>
  <c r="O98" i="18"/>
  <c r="B166" i="18"/>
  <c r="B164" i="18"/>
  <c r="N43" i="18"/>
  <c r="N62" i="18"/>
  <c r="K9" i="5" s="1"/>
  <c r="M62" i="18"/>
  <c r="J9" i="5" s="1"/>
  <c r="L62" i="18"/>
  <c r="N110" i="18"/>
  <c r="M110" i="18"/>
  <c r="L110" i="18"/>
  <c r="P109" i="18" s="1"/>
  <c r="N123" i="18"/>
  <c r="F163" i="18"/>
  <c r="F166" i="18" s="1"/>
  <c r="F164" i="18"/>
  <c r="L54" i="18"/>
  <c r="Q52" i="18" s="1"/>
  <c r="N75" i="18"/>
  <c r="N111" i="18"/>
  <c r="M111" i="18"/>
  <c r="L111" i="18"/>
  <c r="F139" i="18"/>
  <c r="F140" i="18"/>
  <c r="B179" i="18"/>
  <c r="B177" i="18"/>
  <c r="E10" i="18"/>
  <c r="F23" i="18"/>
  <c r="F55" i="18"/>
  <c r="L64" i="18"/>
  <c r="K64" i="18"/>
  <c r="N64" i="18"/>
  <c r="M76" i="18"/>
  <c r="L76" i="18"/>
  <c r="O85" i="18"/>
  <c r="L109" i="18"/>
  <c r="K109" i="18"/>
  <c r="O109" i="18" s="1"/>
  <c r="N109" i="18"/>
  <c r="K122" i="18"/>
  <c r="P121" i="18" s="1"/>
  <c r="E129" i="18"/>
  <c r="K161" i="18"/>
  <c r="N161" i="18"/>
  <c r="M161" i="18"/>
  <c r="L161" i="18"/>
  <c r="F177" i="18"/>
  <c r="F179" i="18"/>
  <c r="F47" i="18"/>
  <c r="L99" i="18"/>
  <c r="K100" i="18"/>
  <c r="Q98" i="18" s="1"/>
  <c r="E140" i="18"/>
  <c r="E164" i="18"/>
  <c r="M99" i="18"/>
  <c r="L100" i="18"/>
  <c r="B2" i="5"/>
  <c r="J124" i="8"/>
  <c r="K124" i="8" s="1"/>
  <c r="L124" i="8" s="1"/>
  <c r="M124" i="8" s="1"/>
  <c r="N124" i="8" s="1"/>
  <c r="O124" i="8" s="1"/>
  <c r="E123" i="8"/>
  <c r="J73" i="8"/>
  <c r="K73" i="8" s="1"/>
  <c r="L73" i="8" s="1"/>
  <c r="M73" i="8" s="1"/>
  <c r="N73" i="8" s="1"/>
  <c r="O73" i="8" s="1"/>
  <c r="E72" i="8"/>
  <c r="O129" i="8"/>
  <c r="L79" i="8"/>
  <c r="L77" i="8"/>
  <c r="M80" i="8"/>
  <c r="K130" i="8"/>
  <c r="N80" i="8"/>
  <c r="J78" i="8"/>
  <c r="J131" i="8"/>
  <c r="N128" i="8"/>
  <c r="K78" i="8"/>
  <c r="L131" i="8"/>
  <c r="M78" i="8"/>
  <c r="K80" i="8"/>
  <c r="J128" i="8"/>
  <c r="L80" i="8"/>
  <c r="M131" i="8"/>
  <c r="L129" i="8"/>
  <c r="J129" i="8"/>
  <c r="J77" i="8"/>
  <c r="N79" i="8"/>
  <c r="O80" i="8"/>
  <c r="J130" i="8"/>
  <c r="O77" i="8"/>
  <c r="M130" i="8"/>
  <c r="K128" i="8"/>
  <c r="N130" i="8"/>
  <c r="O79" i="8"/>
  <c r="L130" i="8"/>
  <c r="O131" i="8"/>
  <c r="O128" i="8"/>
  <c r="K79" i="8"/>
  <c r="N77" i="8"/>
  <c r="O130" i="8"/>
  <c r="L128" i="8"/>
  <c r="N78" i="8"/>
  <c r="M128" i="8"/>
  <c r="N131" i="8"/>
  <c r="K129" i="8"/>
  <c r="O78" i="8"/>
  <c r="M129" i="8"/>
  <c r="N129" i="8"/>
  <c r="J80" i="8"/>
  <c r="M77" i="8"/>
  <c r="M79" i="8"/>
  <c r="L78" i="8"/>
  <c r="K131" i="8"/>
  <c r="K77" i="8"/>
  <c r="J79" i="8"/>
  <c r="J125" i="8"/>
  <c r="K74" i="8"/>
  <c r="M74" i="8"/>
  <c r="L125" i="8"/>
  <c r="O74" i="8"/>
  <c r="N74" i="8"/>
  <c r="O125" i="8"/>
  <c r="M125" i="8"/>
  <c r="J74" i="8"/>
  <c r="K125" i="8"/>
  <c r="L74" i="8"/>
  <c r="N125" i="8"/>
  <c r="P160" i="18" l="1"/>
  <c r="M20" i="5" s="1"/>
  <c r="N10" i="5"/>
  <c r="Q109" i="18"/>
  <c r="Q74" i="18"/>
  <c r="N8" i="5" s="1"/>
  <c r="P74" i="18"/>
  <c r="M8" i="5" s="1"/>
  <c r="P62" i="18"/>
  <c r="Q62" i="18"/>
  <c r="O62" i="18"/>
  <c r="I9" i="5"/>
  <c r="M10" i="5"/>
  <c r="M9" i="5"/>
  <c r="L43" i="18"/>
  <c r="K123" i="18"/>
  <c r="L123" i="18"/>
  <c r="N16" i="5"/>
  <c r="M16" i="18"/>
  <c r="N16" i="18"/>
  <c r="L16" i="18"/>
  <c r="P15" i="18" s="1"/>
  <c r="N12" i="5"/>
  <c r="M7" i="18"/>
  <c r="L7" i="18"/>
  <c r="K7" i="18"/>
  <c r="N7" i="18"/>
  <c r="M12" i="5"/>
  <c r="L175" i="18"/>
  <c r="K175" i="18"/>
  <c r="O175" i="18" s="1"/>
  <c r="N175" i="18"/>
  <c r="M175" i="18"/>
  <c r="N52" i="18"/>
  <c r="M52" i="18"/>
  <c r="L52" i="18"/>
  <c r="M5" i="18"/>
  <c r="J14" i="5" s="1"/>
  <c r="K5" i="18"/>
  <c r="L5" i="18"/>
  <c r="I14" i="5" s="1"/>
  <c r="N5" i="18"/>
  <c r="K14" i="5" s="1"/>
  <c r="O15" i="18"/>
  <c r="M44" i="18"/>
  <c r="L44" i="18"/>
  <c r="N44" i="18"/>
  <c r="M17" i="5"/>
  <c r="L137" i="18"/>
  <c r="Q135" i="18" s="1"/>
  <c r="N137" i="18"/>
  <c r="M137" i="18"/>
  <c r="K162" i="18"/>
  <c r="N162" i="18"/>
  <c r="M162" i="18"/>
  <c r="L162" i="18"/>
  <c r="O135" i="18"/>
  <c r="N136" i="18"/>
  <c r="M136" i="18"/>
  <c r="L136" i="18"/>
  <c r="L177" i="18"/>
  <c r="K177" i="18"/>
  <c r="N177" i="18"/>
  <c r="M177" i="18"/>
  <c r="N9" i="5"/>
  <c r="E12" i="18"/>
  <c r="E9" i="18"/>
  <c r="K160" i="18"/>
  <c r="O160" i="18" s="1"/>
  <c r="N160" i="18"/>
  <c r="M160" i="18"/>
  <c r="L160" i="18"/>
  <c r="N53" i="18"/>
  <c r="M53" i="18"/>
  <c r="L53" i="18"/>
  <c r="M18" i="5"/>
  <c r="M121" i="18"/>
  <c r="L121" i="18"/>
  <c r="K121" i="18"/>
  <c r="N121" i="18"/>
  <c r="N11" i="5"/>
  <c r="L127" i="8"/>
  <c r="L133" i="8" s="1"/>
  <c r="P129" i="8"/>
  <c r="P125" i="8"/>
  <c r="E126" i="8" s="1"/>
  <c r="P128" i="8"/>
  <c r="J127" i="8"/>
  <c r="N127" i="8"/>
  <c r="N133" i="8" s="1"/>
  <c r="P130" i="8"/>
  <c r="M127" i="8"/>
  <c r="M133" i="8" s="1"/>
  <c r="K127" i="8"/>
  <c r="K133" i="8" s="1"/>
  <c r="O127" i="8"/>
  <c r="P131" i="8"/>
  <c r="L76" i="8"/>
  <c r="P79" i="8"/>
  <c r="M76" i="8"/>
  <c r="M82" i="8" s="1"/>
  <c r="P78" i="8"/>
  <c r="P74" i="8"/>
  <c r="E75" i="8" s="1"/>
  <c r="J76" i="8"/>
  <c r="P77" i="8"/>
  <c r="N76" i="8"/>
  <c r="N82" i="8" s="1"/>
  <c r="K76" i="8"/>
  <c r="K82" i="8" s="1"/>
  <c r="O76" i="8"/>
  <c r="O82" i="8" s="1"/>
  <c r="P80" i="8"/>
  <c r="Q175" i="18" l="1"/>
  <c r="Q160" i="18"/>
  <c r="N20" i="5" s="1"/>
  <c r="P135" i="18"/>
  <c r="M7" i="5" s="1"/>
  <c r="Q121" i="18"/>
  <c r="N17" i="5" s="1"/>
  <c r="P52" i="18"/>
  <c r="Q42" i="18"/>
  <c r="N19" i="5" s="1"/>
  <c r="P42" i="18"/>
  <c r="M19" i="5" s="1"/>
  <c r="M13" i="5"/>
  <c r="Q5" i="18"/>
  <c r="N14" i="5" s="1"/>
  <c r="L17" i="18"/>
  <c r="Q15" i="18" s="1"/>
  <c r="M17" i="18"/>
  <c r="N17" i="18"/>
  <c r="H14" i="5"/>
  <c r="O121" i="18"/>
  <c r="M16" i="5"/>
  <c r="M6" i="18"/>
  <c r="L6" i="18"/>
  <c r="K6" i="18"/>
  <c r="N6" i="18"/>
  <c r="N18" i="5"/>
  <c r="O52" i="18"/>
  <c r="N7" i="5"/>
  <c r="O133" i="8"/>
  <c r="J133" i="8"/>
  <c r="J134" i="8" s="1"/>
  <c r="D107" i="7" s="1"/>
  <c r="D108" i="7" s="1"/>
  <c r="P127" i="8"/>
  <c r="J82" i="8"/>
  <c r="J83" i="8" s="1"/>
  <c r="L82" i="8"/>
  <c r="P76" i="8"/>
  <c r="P82" i="8" l="1"/>
  <c r="E76" i="8" s="1"/>
  <c r="M28" i="5"/>
  <c r="K83" i="8"/>
  <c r="E99" i="7" s="1"/>
  <c r="E100" i="7" s="1"/>
  <c r="D99" i="7"/>
  <c r="D100" i="7" s="1"/>
  <c r="N13" i="5"/>
  <c r="P5" i="18"/>
  <c r="M14" i="5" s="1"/>
  <c r="P133" i="8"/>
  <c r="E127" i="8" s="1"/>
  <c r="K134" i="8"/>
  <c r="E129" i="8" l="1"/>
  <c r="L134" i="8"/>
  <c r="E107" i="7"/>
  <c r="E108" i="7" s="1"/>
  <c r="L83" i="8"/>
  <c r="M83" i="8" s="1"/>
  <c r="E78" i="8"/>
  <c r="N21" i="17"/>
  <c r="N22" i="17"/>
  <c r="N23" i="17"/>
  <c r="N24" i="17"/>
  <c r="N25" i="17"/>
  <c r="N26" i="17"/>
  <c r="N27" i="17"/>
  <c r="M21" i="17"/>
  <c r="M22" i="17"/>
  <c r="M23" i="17"/>
  <c r="M24" i="17"/>
  <c r="M25" i="17"/>
  <c r="M26" i="17"/>
  <c r="M27" i="17"/>
  <c r="J17" i="8"/>
  <c r="F99" i="7" l="1"/>
  <c r="F100" i="7" s="1"/>
  <c r="M134" i="8"/>
  <c r="F107" i="7"/>
  <c r="F108" i="7" s="1"/>
  <c r="N83" i="8"/>
  <c r="G99" i="7"/>
  <c r="G100" i="7" s="1"/>
  <c r="L18" i="5"/>
  <c r="J18" i="8"/>
  <c r="R18" i="5" l="1"/>
  <c r="N134" i="8"/>
  <c r="G107" i="7"/>
  <c r="G108" i="7" s="1"/>
  <c r="O83" i="8"/>
  <c r="H99" i="7"/>
  <c r="H100" i="7" s="1"/>
  <c r="L15" i="5"/>
  <c r="R15" i="5" s="1"/>
  <c r="O134" i="8" l="1"/>
  <c r="H107" i="7"/>
  <c r="H108" i="7" s="1"/>
  <c r="I99" i="7"/>
  <c r="I100" i="7" s="1"/>
  <c r="D101" i="7" s="1"/>
  <c r="D102" i="7" s="1"/>
  <c r="E79" i="8" s="1"/>
  <c r="P83" i="8"/>
  <c r="E10" i="8"/>
  <c r="K17" i="8"/>
  <c r="P134" i="8" l="1"/>
  <c r="I107" i="7"/>
  <c r="I108" i="7" s="1"/>
  <c r="D109" i="7" s="1"/>
  <c r="B2" i="17"/>
  <c r="D2" i="8"/>
  <c r="B2" i="14"/>
  <c r="M18" i="8"/>
  <c r="L20" i="8"/>
  <c r="N17" i="8"/>
  <c r="K20" i="8"/>
  <c r="O18" i="8"/>
  <c r="O17" i="8"/>
  <c r="K19" i="8"/>
  <c r="K18" i="8"/>
  <c r="N18" i="8"/>
  <c r="L19" i="8"/>
  <c r="M20" i="8"/>
  <c r="L17" i="8"/>
  <c r="J19" i="8"/>
  <c r="N20" i="8"/>
  <c r="J20" i="8"/>
  <c r="M19" i="8"/>
  <c r="N19" i="8"/>
  <c r="L18" i="8"/>
  <c r="O20" i="8"/>
  <c r="O19" i="8"/>
  <c r="M17" i="8"/>
  <c r="J13" i="8"/>
  <c r="N14" i="8"/>
  <c r="N13" i="8"/>
  <c r="L13" i="8"/>
  <c r="L14" i="8"/>
  <c r="O14" i="8"/>
  <c r="K13" i="8"/>
  <c r="K14" i="8"/>
  <c r="M14" i="8"/>
  <c r="M13" i="8"/>
  <c r="J14" i="8"/>
  <c r="O13" i="8"/>
  <c r="E130" i="8" l="1"/>
  <c r="D110" i="7"/>
  <c r="J16" i="8"/>
  <c r="J22" i="8" s="1"/>
  <c r="P18" i="8"/>
  <c r="P17" i="8"/>
  <c r="N12" i="8"/>
  <c r="K16" i="8"/>
  <c r="K24" i="8" s="1"/>
  <c r="L16" i="8"/>
  <c r="L24" i="8" s="1"/>
  <c r="M16" i="8"/>
  <c r="M24" i="8" s="1"/>
  <c r="N16" i="8"/>
  <c r="N22" i="8" s="1"/>
  <c r="O16" i="8"/>
  <c r="O22" i="8" s="1"/>
  <c r="P20" i="8"/>
  <c r="P19" i="8"/>
  <c r="N24" i="8" l="1"/>
  <c r="J23" i="8"/>
  <c r="J24" i="8"/>
  <c r="O24" i="8"/>
  <c r="M22" i="8"/>
  <c r="K22" i="8"/>
  <c r="L22" i="8"/>
  <c r="L14" i="5"/>
  <c r="R14" i="5" s="1"/>
  <c r="L13" i="5"/>
  <c r="R13" i="5" s="1"/>
  <c r="L19" i="5"/>
  <c r="D90" i="7"/>
  <c r="E90" i="7" s="1"/>
  <c r="F90" i="7" s="1"/>
  <c r="G90" i="7" s="1"/>
  <c r="H90" i="7" s="1"/>
  <c r="I90" i="7" s="1"/>
  <c r="F5" i="17"/>
  <c r="G5" i="17" s="1"/>
  <c r="H5" i="17" s="1"/>
  <c r="I5" i="17" s="1"/>
  <c r="J5" i="17" s="1"/>
  <c r="K5" i="17" s="1"/>
  <c r="F5" i="5"/>
  <c r="G5" i="5" s="1"/>
  <c r="H5" i="5" s="1"/>
  <c r="I5" i="5" s="1"/>
  <c r="J5" i="5" s="1"/>
  <c r="K5" i="5" s="1"/>
  <c r="L13" i="17"/>
  <c r="M13" i="17" s="1"/>
  <c r="N13" i="17" s="1"/>
  <c r="L12" i="17"/>
  <c r="M12" i="17" s="1"/>
  <c r="N12" i="17" s="1"/>
  <c r="K28" i="17"/>
  <c r="J28" i="17"/>
  <c r="I28" i="17"/>
  <c r="H28" i="17"/>
  <c r="G28" i="17"/>
  <c r="F28" i="17"/>
  <c r="L27" i="17"/>
  <c r="O27" i="17" s="1"/>
  <c r="L26" i="17"/>
  <c r="P26" i="17" s="1"/>
  <c r="L25" i="17"/>
  <c r="P25" i="17" s="1"/>
  <c r="L24" i="17"/>
  <c r="P24" i="17" s="1"/>
  <c r="L23" i="17"/>
  <c r="P23" i="17" s="1"/>
  <c r="L22" i="17"/>
  <c r="P22" i="17" s="1"/>
  <c r="L21" i="17"/>
  <c r="P21" i="17" s="1"/>
  <c r="L20" i="17"/>
  <c r="L19" i="17"/>
  <c r="L18" i="17"/>
  <c r="L17" i="17"/>
  <c r="L16" i="17"/>
  <c r="M16" i="17" s="1"/>
  <c r="N16" i="17" s="1"/>
  <c r="L15" i="17"/>
  <c r="M15" i="17" s="1"/>
  <c r="N15" i="17" s="1"/>
  <c r="L14" i="17"/>
  <c r="M14" i="17" s="1"/>
  <c r="N14" i="17" s="1"/>
  <c r="P13" i="17"/>
  <c r="L11" i="17"/>
  <c r="L10" i="17"/>
  <c r="M10" i="17" s="1"/>
  <c r="N10" i="17" s="1"/>
  <c r="L9" i="17"/>
  <c r="M9" i="17" s="1"/>
  <c r="N9" i="17" s="1"/>
  <c r="L8" i="17"/>
  <c r="M8" i="17" s="1"/>
  <c r="N8" i="17" s="1"/>
  <c r="L7" i="17"/>
  <c r="G28" i="5"/>
  <c r="L21" i="5"/>
  <c r="F28" i="5"/>
  <c r="H28" i="5"/>
  <c r="I28" i="5"/>
  <c r="J28" i="5"/>
  <c r="K28" i="5"/>
  <c r="R19" i="5" l="1"/>
  <c r="K23" i="8"/>
  <c r="L23" i="8" s="1"/>
  <c r="M23" i="8" s="1"/>
  <c r="N23" i="8" s="1"/>
  <c r="O23" i="8" s="1"/>
  <c r="P23" i="8" s="1"/>
  <c r="M11" i="17"/>
  <c r="N11" i="17" s="1"/>
  <c r="O11" i="17" s="1"/>
  <c r="M20" i="17"/>
  <c r="N20" i="17" s="1"/>
  <c r="O20" i="17" s="1"/>
  <c r="P17" i="17"/>
  <c r="M17" i="17"/>
  <c r="N17" i="17" s="1"/>
  <c r="P18" i="17"/>
  <c r="M18" i="17"/>
  <c r="N18" i="17" s="1"/>
  <c r="O18" i="17" s="1"/>
  <c r="P19" i="17"/>
  <c r="M19" i="17"/>
  <c r="N19" i="17" s="1"/>
  <c r="P16" i="17"/>
  <c r="O12" i="17"/>
  <c r="P8" i="17"/>
  <c r="O8" i="17"/>
  <c r="P9" i="17"/>
  <c r="P14" i="17"/>
  <c r="P11" i="17"/>
  <c r="P10" i="17"/>
  <c r="O10" i="17"/>
  <c r="O15" i="17"/>
  <c r="P21" i="5"/>
  <c r="J12" i="8"/>
  <c r="P12" i="17"/>
  <c r="L28" i="17"/>
  <c r="O24" i="17"/>
  <c r="P13" i="8"/>
  <c r="E13" i="8" s="1"/>
  <c r="P14" i="8"/>
  <c r="E14" i="8" s="1"/>
  <c r="P15" i="17"/>
  <c r="O22" i="17"/>
  <c r="O16" i="17"/>
  <c r="O26" i="17"/>
  <c r="P20" i="17"/>
  <c r="O19" i="17"/>
  <c r="O7" i="17"/>
  <c r="O14" i="17"/>
  <c r="O23" i="17"/>
  <c r="P7" i="17"/>
  <c r="P27" i="17"/>
  <c r="O9" i="17"/>
  <c r="O13" i="17"/>
  <c r="O17" i="17"/>
  <c r="O21" i="17"/>
  <c r="O25" i="17"/>
  <c r="O21" i="5" l="1"/>
  <c r="M28" i="17"/>
  <c r="D54" i="7"/>
  <c r="E54" i="7"/>
  <c r="N28" i="17"/>
  <c r="P16" i="8"/>
  <c r="E74" i="8" s="1"/>
  <c r="J26" i="8"/>
  <c r="O28" i="17"/>
  <c r="E63" i="7" l="1"/>
  <c r="E86" i="7"/>
  <c r="F84" i="7" s="1"/>
  <c r="E79" i="7"/>
  <c r="F77" i="7" s="1"/>
  <c r="E61" i="7"/>
  <c r="E77" i="7"/>
  <c r="F79" i="7" s="1"/>
  <c r="E84" i="7"/>
  <c r="F86" i="7" s="1"/>
  <c r="E125" i="8"/>
  <c r="E12" i="8"/>
  <c r="P24" i="8"/>
  <c r="J25" i="8"/>
  <c r="K25" i="8" s="1"/>
  <c r="L25" i="8" s="1"/>
  <c r="M25" i="8" s="1"/>
  <c r="N25" i="8" s="1"/>
  <c r="O25" i="8" s="1"/>
  <c r="P25" i="8" s="1"/>
  <c r="J27" i="8"/>
  <c r="P22" i="8"/>
  <c r="G55" i="7"/>
  <c r="D91" i="7" l="1"/>
  <c r="D92" i="7" s="1"/>
  <c r="L11" i="5"/>
  <c r="R11" i="5" s="1"/>
  <c r="L16" i="5"/>
  <c r="L8" i="5"/>
  <c r="R8" i="5" s="1"/>
  <c r="L9" i="5"/>
  <c r="R9" i="5" s="1"/>
  <c r="L27" i="5"/>
  <c r="L7" i="5"/>
  <c r="L20" i="5"/>
  <c r="L22" i="5"/>
  <c r="L23" i="5"/>
  <c r="L24" i="5"/>
  <c r="L25" i="5"/>
  <c r="L26" i="5"/>
  <c r="R20" i="5" l="1"/>
  <c r="R16" i="5"/>
  <c r="R7" i="5"/>
  <c r="P9" i="5"/>
  <c r="P24" i="5"/>
  <c r="O22" i="5"/>
  <c r="P25" i="5"/>
  <c r="P18" i="5"/>
  <c r="P11" i="5"/>
  <c r="P16" i="5"/>
  <c r="P26" i="5"/>
  <c r="P27" i="5"/>
  <c r="P7" i="5"/>
  <c r="P23" i="5"/>
  <c r="P22" i="5" l="1"/>
  <c r="P8" i="5"/>
  <c r="P20" i="5"/>
  <c r="P15" i="5"/>
  <c r="O20" i="5"/>
  <c r="O24" i="5"/>
  <c r="O26" i="5"/>
  <c r="O23" i="5"/>
  <c r="O9" i="5"/>
  <c r="O18" i="5"/>
  <c r="O11" i="5"/>
  <c r="O27" i="5"/>
  <c r="O8" i="5"/>
  <c r="O16" i="5"/>
  <c r="O15" i="5"/>
  <c r="O25" i="5"/>
  <c r="O7" i="5"/>
  <c r="J11" i="8"/>
  <c r="K11" i="8" l="1"/>
  <c r="P13" i="5"/>
  <c r="L12" i="5"/>
  <c r="R12" i="5" s="1"/>
  <c r="L10" i="5"/>
  <c r="L17" i="5"/>
  <c r="R10" i="5" l="1"/>
  <c r="Q7" i="5"/>
  <c r="Q17" i="5"/>
  <c r="R17" i="5"/>
  <c r="Q20" i="5"/>
  <c r="Q18" i="5"/>
  <c r="Q16" i="5"/>
  <c r="Q19" i="5"/>
  <c r="Q10" i="5"/>
  <c r="Q8" i="5"/>
  <c r="Q14" i="5"/>
  <c r="Q11" i="5"/>
  <c r="Q9" i="5"/>
  <c r="Q13" i="5"/>
  <c r="Q15" i="5"/>
  <c r="Q12" i="5"/>
  <c r="L28" i="5"/>
  <c r="D62" i="7" s="1"/>
  <c r="P10" i="5"/>
  <c r="P17" i="5"/>
  <c r="L11" i="8"/>
  <c r="K12" i="8"/>
  <c r="K26" i="8" s="1"/>
  <c r="K27" i="8" s="1"/>
  <c r="O13" i="5"/>
  <c r="O19" i="5"/>
  <c r="P19" i="5"/>
  <c r="S13" i="5" l="1"/>
  <c r="P12" i="5"/>
  <c r="O12" i="5"/>
  <c r="O17" i="5"/>
  <c r="O10" i="5"/>
  <c r="E91" i="7"/>
  <c r="E92" i="7" s="1"/>
  <c r="M11" i="8"/>
  <c r="O12" i="8"/>
  <c r="O26" i="8" s="1"/>
  <c r="M12" i="8"/>
  <c r="M26" i="8" s="1"/>
  <c r="N26" i="8"/>
  <c r="L12" i="8"/>
  <c r="L26" i="8" s="1"/>
  <c r="D61" i="7" l="1"/>
  <c r="F61" i="7" s="1"/>
  <c r="L27" i="8"/>
  <c r="N11" i="8"/>
  <c r="P12" i="8"/>
  <c r="F54" i="7" l="1"/>
  <c r="P26" i="8"/>
  <c r="E16" i="8" s="1"/>
  <c r="M27" i="8"/>
  <c r="F91" i="7"/>
  <c r="F92" i="7" s="1"/>
  <c r="O11" i="8"/>
  <c r="E15" i="8"/>
  <c r="N27" i="8" l="1"/>
  <c r="G91" i="7"/>
  <c r="G92" i="7" s="1"/>
  <c r="E18" i="8"/>
  <c r="O27" i="8" l="1"/>
  <c r="H91" i="7"/>
  <c r="H92" i="7" s="1"/>
  <c r="P27" i="8" l="1"/>
  <c r="I91" i="7"/>
  <c r="I92" i="7" s="1"/>
  <c r="D93" i="7" s="1"/>
  <c r="D94" i="7" l="1"/>
  <c r="E19" i="8"/>
  <c r="P14" i="5" l="1"/>
  <c r="O14" i="5"/>
  <c r="O28" i="5" s="1"/>
  <c r="F62" i="7" s="1"/>
  <c r="N28" i="5"/>
  <c r="D63" i="7" s="1"/>
  <c r="F63" i="7" s="1"/>
</calcChain>
</file>

<file path=xl/sharedStrings.xml><?xml version="1.0" encoding="utf-8"?>
<sst xmlns="http://schemas.openxmlformats.org/spreadsheetml/2006/main" count="744" uniqueCount="279">
  <si>
    <t>Nyttor</t>
  </si>
  <si>
    <t>Kostnader</t>
  </si>
  <si>
    <t>Datum</t>
  </si>
  <si>
    <t>Min</t>
  </si>
  <si>
    <t>Max</t>
  </si>
  <si>
    <t>Vägt medel</t>
  </si>
  <si>
    <t>Osäkerhet</t>
  </si>
  <si>
    <t>Total kostnad</t>
  </si>
  <si>
    <t>Nettonytta</t>
  </si>
  <si>
    <t>Intressent</t>
  </si>
  <si>
    <t>Intressenter</t>
  </si>
  <si>
    <t>Startår</t>
  </si>
  <si>
    <t>Intressentkategori</t>
  </si>
  <si>
    <t>Statlig myndighet</t>
  </si>
  <si>
    <t>Kommun</t>
  </si>
  <si>
    <t>Intresseorganisation</t>
  </si>
  <si>
    <t>Parameter</t>
  </si>
  <si>
    <t>Värde</t>
  </si>
  <si>
    <t>Invånare</t>
  </si>
  <si>
    <t>Vårdenhet</t>
  </si>
  <si>
    <t>Summa</t>
  </si>
  <si>
    <t>Kostnad</t>
  </si>
  <si>
    <t>Nytta</t>
  </si>
  <si>
    <t>Ackumulerad nettonytta</t>
  </si>
  <si>
    <t>Totalt</t>
  </si>
  <si>
    <t>Radetiketter</t>
  </si>
  <si>
    <t>Totalsumma</t>
  </si>
  <si>
    <t>Summa av Summa</t>
  </si>
  <si>
    <t>Troligt</t>
  </si>
  <si>
    <t>Samhället</t>
  </si>
  <si>
    <t>Ange för vilken intressent nyttan uppstår. Faller nyttan hos flera aktörer får detta anges i en ny rad per intressent</t>
  </si>
  <si>
    <t xml:space="preserve">Intressent </t>
  </si>
  <si>
    <t>Nyttokategori</t>
  </si>
  <si>
    <t>ID</t>
  </si>
  <si>
    <t>Region</t>
  </si>
  <si>
    <t>Revisionshistorik</t>
  </si>
  <si>
    <t>Version</t>
  </si>
  <si>
    <t>Författare</t>
  </si>
  <si>
    <t>Kommentar</t>
  </si>
  <si>
    <t>Grunddata</t>
  </si>
  <si>
    <t>Tjänst / projekt / förändringsinitiativ</t>
  </si>
  <si>
    <t xml:space="preserve">Ange från vilket år periodiserade kostnader och nyttor ska anges. </t>
  </si>
  <si>
    <t xml:space="preserve">Ange de intressenter som bär nyttor eller kostnader alternativt är involverade i genomförandet. De intressenter som anges här kommer att visas och bli valbara i den här mallens flikar om kostnader och nyttor. </t>
  </si>
  <si>
    <t>Nyttans namn</t>
  </si>
  <si>
    <t xml:space="preserve">Ange ett kortfattat men beskrivande namn på nyttan, exempelvis "minskad restid",  "reducerad personalkostnad", "reducerade kvalitetsbristkostnader," "ökade intäkter," etc. </t>
  </si>
  <si>
    <t>Kostnadskategori</t>
  </si>
  <si>
    <t>Kostnadens namn</t>
  </si>
  <si>
    <t xml:space="preserve">Ange ett kortfattat men beskrivande namn på kostnaden, exempelvis "personalkostnad, "konsultkostnad," etc. </t>
  </si>
  <si>
    <t xml:space="preserve">Angeför vilken intressent kostnaden uppstår. Ange en ny rad per intressent om kostnaden uppstår hos fler intressenter. </t>
  </si>
  <si>
    <t>Nyttorealiseringskalkyl</t>
  </si>
  <si>
    <t>Total nytta</t>
  </si>
  <si>
    <t>Return on investment (ROI)</t>
  </si>
  <si>
    <t>Finansiella nyttor</t>
  </si>
  <si>
    <t xml:space="preserve">I den här fliken finns stödfunktioner som används i kalkylen. Dessa bör normalt sett inte redigeras. Om de redigeras kommer de påverka hur mallen fungerar. </t>
  </si>
  <si>
    <t>Fördefinierade värden i rullisterna</t>
  </si>
  <si>
    <t>år 1</t>
  </si>
  <si>
    <t>år 2</t>
  </si>
  <si>
    <t>år 3</t>
  </si>
  <si>
    <t>år 4</t>
  </si>
  <si>
    <t>år 5</t>
  </si>
  <si>
    <t>år 6</t>
  </si>
  <si>
    <t>Summa av År 1</t>
  </si>
  <si>
    <t>Summa av År 2</t>
  </si>
  <si>
    <t>Summa av År 3</t>
  </si>
  <si>
    <t>Summa av År 4</t>
  </si>
  <si>
    <t>Summa av År 5</t>
  </si>
  <si>
    <t>Summa av År 6</t>
  </si>
  <si>
    <t>Finansiell nytta</t>
  </si>
  <si>
    <t>Underlag för nyttorealiseringskalkylen</t>
  </si>
  <si>
    <t>Underlag för rullister i mallen</t>
  </si>
  <si>
    <t>Följande rader används för beräkning av Payback-år</t>
  </si>
  <si>
    <t>Ack. diskonterat kassaflöde &gt; 0?</t>
  </si>
  <si>
    <t>Underlag för payback-år</t>
  </si>
  <si>
    <t>Payback-år</t>
  </si>
  <si>
    <t>Paybackår?</t>
  </si>
  <si>
    <t>Är detta ett paybackår?</t>
  </si>
  <si>
    <t>Första paybackår (om något)</t>
  </si>
  <si>
    <t>Summa av år 1</t>
  </si>
  <si>
    <t>Omfördelningsnytta</t>
  </si>
  <si>
    <t>Investeringar</t>
  </si>
  <si>
    <t>Nyttor (finansiella och omfördelningsnyttor)</t>
  </si>
  <si>
    <t>1. Finansiell</t>
  </si>
  <si>
    <t>2. Omfördelningsnytta</t>
  </si>
  <si>
    <t>3. Kvalitativ, mätbar</t>
  </si>
  <si>
    <t>2. Löpande verksamhetskostnader</t>
  </si>
  <si>
    <t>1. Verksamhetsförändring</t>
  </si>
  <si>
    <t>3. Investeringar</t>
  </si>
  <si>
    <t>4. Projekt</t>
  </si>
  <si>
    <t>Omfördelningsnyttor</t>
  </si>
  <si>
    <t>Projekt</t>
  </si>
  <si>
    <t>Admin</t>
  </si>
  <si>
    <t>Inera</t>
  </si>
  <si>
    <t>Nyttorealiseringskalkyl per år</t>
  </si>
  <si>
    <t xml:space="preserve">Ange kostnadskategori - genom att välja i rullisten. </t>
  </si>
  <si>
    <t>Periodisera kostnaden under kalkylperioden per år.</t>
  </si>
  <si>
    <t>Om möjligt estimera ett min- och ett max värde.</t>
  </si>
  <si>
    <t xml:space="preserve">Välj finansiell nytta, en omfördelningsnytta, eller kvalitativ, mätbar. </t>
  </si>
  <si>
    <t xml:space="preserve">För finansiella nyttor och omfördelningsnyttor, ange det uppskattade värdet per år under realiseringsperioden. Observera att nyttor som kategoriserats som kvalitetsnyttor inte värderas här.  </t>
  </si>
  <si>
    <t>Regioner</t>
  </si>
  <si>
    <t>Finansiell nettonytta</t>
  </si>
  <si>
    <t>Omfördelnings-nettonytta</t>
  </si>
  <si>
    <t>Ackumulerad omfördelnings-nettonytta</t>
  </si>
  <si>
    <t>Verksamhets-förändring</t>
  </si>
  <si>
    <t>Löpande verksamhets-kostnader</t>
  </si>
  <si>
    <t>Kommuner</t>
  </si>
  <si>
    <t>Beräkningar av nyttor</t>
  </si>
  <si>
    <t xml:space="preserve">Källa </t>
  </si>
  <si>
    <t>Säkerhet</t>
  </si>
  <si>
    <t>Summa min</t>
  </si>
  <si>
    <t>Summa max</t>
  </si>
  <si>
    <t>Trolig</t>
  </si>
  <si>
    <t>Summa trolig</t>
  </si>
  <si>
    <t>Diagram "Nytta per intressent"</t>
  </si>
  <si>
    <t>Diagram "Kostnad per intressent"</t>
  </si>
  <si>
    <t>Underlag för  några av diagrammen - övriga diagram hämtar sin data från sammanställningen på fliken Nyttoreaslieringskalkyl</t>
  </si>
  <si>
    <t>Minskade kostnader för anpassningar för att hantera felaktig information</t>
  </si>
  <si>
    <t>Timpris, snitt för Systemutvecklare kompeteninvå 3</t>
  </si>
  <si>
    <t>Kommentus Ramavtal (Stockholm)</t>
  </si>
  <si>
    <t>Ganska säker</t>
  </si>
  <si>
    <t>Kostnad för anpassning i tjänsten Formulärhantering (70 timmar)</t>
  </si>
  <si>
    <t>Jenny Eltes</t>
  </si>
  <si>
    <t>Mycket säker</t>
  </si>
  <si>
    <t>Kostnad för anpassning i tjänsten Stöd och Behandling (200 timmar)</t>
  </si>
  <si>
    <t>Åsa Jonsson</t>
  </si>
  <si>
    <t>Kostnad för anpassning i Intygsstjänser (200+168+168+104 timmar)</t>
  </si>
  <si>
    <t>Anna Rajkowska</t>
  </si>
  <si>
    <t>Kostnad för anpassning i Person- och Säkerhetstjänsterna (mycket-men ville inte uppskatta, tar snittet)</t>
  </si>
  <si>
    <t>Niclas Hedlund</t>
  </si>
  <si>
    <t>Kostnad i snitt för att anpassa tjänsten för att hantera fel i HSA</t>
  </si>
  <si>
    <t>Medelvärde</t>
  </si>
  <si>
    <t>Hälften av antalet tjänster som ansluter per år kan undvika anpassningar</t>
  </si>
  <si>
    <t>Ineras antagande</t>
  </si>
  <si>
    <r>
      <t>Minskade kostnader för att hantera felaktig information</t>
    </r>
    <r>
      <rPr>
        <b/>
        <sz val="11"/>
        <color rgb="FF3F3F3F"/>
        <rFont val="Arial"/>
        <family val="2"/>
        <scheme val="minor"/>
      </rPr>
      <t xml:space="preserve"> per år</t>
    </r>
  </si>
  <si>
    <t>Minskade kostnader för drift och förvaltning av HSA</t>
  </si>
  <si>
    <t>Applikationsförvaltning</t>
  </si>
  <si>
    <t>Kostnad applikationförvaltning per månad</t>
  </si>
  <si>
    <t>Cybercom</t>
  </si>
  <si>
    <t>Antal timmar applikationsförvaltning per månad</t>
  </si>
  <si>
    <t>Kostnad idag för applikationsförvaltning, per timme -enl.  Cybercom 300 timmar/mån och 253 000/mån</t>
  </si>
  <si>
    <t>Årskostnad applikationsförvaltning</t>
  </si>
  <si>
    <t>Snittkostnad applikationsförvaltning Inera - timpris, snitt för Systemutvecklare kompeteninvå 3</t>
  </si>
  <si>
    <t>Antal timmar applikationsförvaltning framöver</t>
  </si>
  <si>
    <t>Ineras uppskattning</t>
  </si>
  <si>
    <t>Årskostnad med lägre kompetensnivå</t>
  </si>
  <si>
    <r>
      <t>Minskade kostnader för applikationsförvaltning</t>
    </r>
    <r>
      <rPr>
        <b/>
        <sz val="11"/>
        <color rgb="FF3F3F3F"/>
        <rFont val="Arial"/>
        <family val="2"/>
        <scheme val="minor"/>
      </rPr>
      <t xml:space="preserve"> per år</t>
    </r>
  </si>
  <si>
    <t>Support (Service Agreement)</t>
  </si>
  <si>
    <t>Supportkostnad per månad i snitt</t>
  </si>
  <si>
    <t>Robban</t>
  </si>
  <si>
    <t>Supportkostnad per år</t>
  </si>
  <si>
    <t>Mikael Welander</t>
  </si>
  <si>
    <t>Supportkostnad i snitt per månad för Ineras övriga tjänster hos Basefarm</t>
  </si>
  <si>
    <t>Supportkostnad per år för Ineras övriga tjänster hos Basefarm</t>
  </si>
  <si>
    <r>
      <t>Minskade kostnader för support</t>
    </r>
    <r>
      <rPr>
        <b/>
        <sz val="11"/>
        <color rgb="FF3F3F3F"/>
        <rFont val="Arial"/>
        <family val="2"/>
        <scheme val="minor"/>
      </rPr>
      <t xml:space="preserve"> per år</t>
    </r>
  </si>
  <si>
    <t>Drift</t>
  </si>
  <si>
    <t>Hyrd hårdvara kostnad per månad idag</t>
  </si>
  <si>
    <t>Hyrd hårdvara kostnad per år</t>
  </si>
  <si>
    <t>Förväntad kostnad för hyrd hårdvara per månad</t>
  </si>
  <si>
    <t>Kolla förra projektet</t>
  </si>
  <si>
    <t>Osäker</t>
  </si>
  <si>
    <t>Förväntad kostnad för hyrd hårdvara per år</t>
  </si>
  <si>
    <t>Minskade kostnader för drift</t>
  </si>
  <si>
    <t>Summa minskade kostnader för applikationsförvaltning, support och drift</t>
  </si>
  <si>
    <t>Minskade kostnader genom  gemensam terminologi - Inera</t>
  </si>
  <si>
    <t>Antal medarbetare på Inera</t>
  </si>
  <si>
    <t>Frigjord arbetstid omräknad i heltidstjänster</t>
  </si>
  <si>
    <t>Värdering frigjord tid per timme - vi antar att varje insparad timme kan användas för att minska köpet av konsulttimmar, systemutvecklare KN 1, 497 kr/timme</t>
  </si>
  <si>
    <t>Ineras värdering</t>
  </si>
  <si>
    <r>
      <t xml:space="preserve">Minskade kostnader </t>
    </r>
    <r>
      <rPr>
        <b/>
        <sz val="11"/>
        <color rgb="FF3F3F3F"/>
        <rFont val="Arial"/>
        <family val="2"/>
        <scheme val="minor"/>
      </rPr>
      <t>per år</t>
    </r>
  </si>
  <si>
    <t>Minskade kostnader genom gemensam terminologi - Regioner</t>
  </si>
  <si>
    <t>Antal anställda i regioner (handläggare, administratörer, administratörer vård)</t>
  </si>
  <si>
    <t>Amanda Sundberg</t>
  </si>
  <si>
    <t>Antal timmar arbetstiden minskar med per år</t>
  </si>
  <si>
    <t>Frigjord arbetstid per år (timmar)</t>
  </si>
  <si>
    <t>Värdering av frigjord tid per timme - antagande  att den frigjorda tiden används för att minskad stress och därmed sjukskrivningar (den kan exempelvis användas för att ge en friskvårdstimme per administrationsanställd i regionerna). Antagande att varje insparad timme kan minska sjukskrivningarna med en timme per anställd - 296 kr (källa Försäkringskassan)</t>
  </si>
  <si>
    <t>Minskade kostnader för drift och förvaltning av fristående kataloger</t>
  </si>
  <si>
    <t>Applikationsförvaltning Hitta och jämför vård per år (2021)</t>
  </si>
  <si>
    <t>Gustaf Rosander</t>
  </si>
  <si>
    <t>Drift Hitta och jämför vård och KKA per år</t>
  </si>
  <si>
    <t>Förvaltningskostnader RGS (enl RGS-utredningens alternativ 3, katalog antas vara 25%)</t>
  </si>
  <si>
    <t>Elisabeth Kvilen Eriksson, Marie Frosteman</t>
  </si>
  <si>
    <t>Kommande nationella tjänster behöver inte utveckla egna kataloger</t>
  </si>
  <si>
    <t>SDK kostnader utveckling av adressbok (25 % av SDKs totala kostnader)</t>
  </si>
  <si>
    <t>Arvid Thunholm</t>
  </si>
  <si>
    <t>Kostnad om kommande tjänster nyttjar ny plattform (förväntas halveras)</t>
  </si>
  <si>
    <t>Kostnader som unviks per tjänst som nyttjar ny plattform</t>
  </si>
  <si>
    <t>Antal nya tjänster som kommer ha grunddata och katalog inom 5 år</t>
  </si>
  <si>
    <t>Kommande nationella tjänster behöver inte förvalta egna kataloger</t>
  </si>
  <si>
    <t>SDK kostnader förvaltning av adressbok (25 % av SDKs totala kostnader)</t>
  </si>
  <si>
    <t>Kommande konsumenter behöver inte utveckla anslutningar till andra informationsmängder</t>
  </si>
  <si>
    <t>Kostnad för att utveckla anslutningar till andra informationsmängder</t>
  </si>
  <si>
    <t>Sara Meunier / Cosmic Kundgrupp</t>
  </si>
  <si>
    <t>Kommande konsumenter som kan undvika kostnaden, per år</t>
  </si>
  <si>
    <r>
      <rPr>
        <sz val="11"/>
        <color rgb="FF3F3F3F"/>
        <rFont val="Arial"/>
        <family val="2"/>
        <scheme val="minor"/>
      </rPr>
      <t>Minskade kostnader</t>
    </r>
    <r>
      <rPr>
        <b/>
        <sz val="11"/>
        <color rgb="FF3F3F3F"/>
        <rFont val="Arial"/>
        <family val="2"/>
        <scheme val="minor"/>
      </rPr>
      <t xml:space="preserve"> per år</t>
    </r>
  </si>
  <si>
    <t>Minskade utvecklingskostnader för Ineras befintliga tjänster</t>
  </si>
  <si>
    <t>Kostnad för att utveckla en ny funktion för enskilda tjänster</t>
  </si>
  <si>
    <t>Kostnad för att utveckla om tjänsterna kunde nyttja ny teknisk plattform</t>
  </si>
  <si>
    <t>Kostnad som undviks per nyutvecklad funktion</t>
  </si>
  <si>
    <t>Antal tjänster som utvecklar nya funktioner inom 5 år</t>
  </si>
  <si>
    <t>Antal funktioner som varje tjänst utvecklar</t>
  </si>
  <si>
    <r>
      <rPr>
        <sz val="11"/>
        <color rgb="FF3F3F3F"/>
        <rFont val="Arial"/>
        <family val="2"/>
        <scheme val="minor"/>
      </rPr>
      <t xml:space="preserve">Minskade kostnader </t>
    </r>
    <r>
      <rPr>
        <b/>
        <sz val="11"/>
        <color rgb="FF3F3F3F"/>
        <rFont val="Arial"/>
        <family val="2"/>
        <scheme val="minor"/>
      </rPr>
      <t>under fem år</t>
    </r>
  </si>
  <si>
    <t>Minskad tid på administration för producenter av information (genom bättre admingränssnitt)</t>
  </si>
  <si>
    <t>Antal administratörer i nationella HSA idag</t>
  </si>
  <si>
    <t>HSA</t>
  </si>
  <si>
    <t>Timmar de lägger på administration i veckan i snitt</t>
  </si>
  <si>
    <t>Minskning av tiden som nytt administrationsgränssnitt medför</t>
  </si>
  <si>
    <t>Sparad tid per vecka (minuter)</t>
  </si>
  <si>
    <t>Antal arbetsveckor per år (exklusive semester 5 veckor)</t>
  </si>
  <si>
    <t>Sparad tid per år (minuter)</t>
  </si>
  <si>
    <t>Sparad tid per år (timmar)</t>
  </si>
  <si>
    <t>Sparad tid för alla administratörer sammanlagt per år (timmar)</t>
  </si>
  <si>
    <t>Antal heltidstjänster per år</t>
  </si>
  <si>
    <t>Värdet av frigjord arbetstid per år</t>
  </si>
  <si>
    <t>Kommuner undviker kostnader för utveckling av separata kataloger i olika tjänster</t>
  </si>
  <si>
    <t>Kostnad att utveckla en nationell katalog</t>
  </si>
  <si>
    <t>Antal kommuner som förväntas utveckla en lokal katalog för en tjänst om ny plattform inte genomförs</t>
  </si>
  <si>
    <t>Kostnad för kommunerna om de utvecklar med ny plattform (10 % av vad de skulle lägga annars)</t>
  </si>
  <si>
    <r>
      <t>Minskade kostnader</t>
    </r>
    <r>
      <rPr>
        <b/>
        <sz val="11"/>
        <color rgb="FF3F3F3F"/>
        <rFont val="Arial"/>
        <family val="2"/>
        <scheme val="minor"/>
      </rPr>
      <t xml:space="preserve"> under 5 år</t>
    </r>
  </si>
  <si>
    <t>Minskade skadestånd eller viten enligt GDPR</t>
  </si>
  <si>
    <t>Vite för vanliga förseelser mot GDPR för företag - 10 000 000 EUR eller 2 % av årsomsättning</t>
  </si>
  <si>
    <t>Manólis Nymark</t>
  </si>
  <si>
    <t>Vite för grövre överträderlse mot GDPR för företag - 20 000 000 EUR eller 4 % av årsomsättning</t>
  </si>
  <si>
    <t>Vite som kan påföras myndigheter - max</t>
  </si>
  <si>
    <t>Datainspektionen</t>
  </si>
  <si>
    <t>Vite som utfärdats i Sverige hittills (skola i Skellefteå 2019)</t>
  </si>
  <si>
    <t>Computer Sweden</t>
  </si>
  <si>
    <t>Vite som vi tror någon kund skulle undvika inom 6 år</t>
  </si>
  <si>
    <t>Minskad tid på administration för producenter i Hitta och jämför vård</t>
  </si>
  <si>
    <t>Tid för att administera i KKA per vecka och region</t>
  </si>
  <si>
    <t>Helena Olsson</t>
  </si>
  <si>
    <t>Timmar per vecka i KKA för alla regioner</t>
  </si>
  <si>
    <t>Timmar per år i KKA för alla regioner</t>
  </si>
  <si>
    <t>Timmar som förväntas undvikas om HJV nyttjar ny plattform (hälften av dagens timmar)</t>
  </si>
  <si>
    <t>Heltidstjänster som förväntas undvikas om HJV nyttjar ny plattform</t>
  </si>
  <si>
    <t>Värdering av frigjord tid per timme - antagande  att den frigjorda tiden används för att minskad stress och därmed sjukskrivningar (den kan exempelvis användas för att ge en friskvårdstimme per administrationsanställd i regionerna). Antagande att varje insparad timme kan minska kostnaderna för sjukskrivningar med en timme (värdering Försäkringskassan).</t>
  </si>
  <si>
    <t>Minskad tid på administration för producenter i RGS Katalog</t>
  </si>
  <si>
    <t>Tid för att administrera i RGS katalog per år och region - ca 8 timmar /vecka</t>
  </si>
  <si>
    <t>Eva-Marie Söberg</t>
  </si>
  <si>
    <t>Timmar per år i RGS katalog för alla regioner</t>
  </si>
  <si>
    <t>Antal heltidstjänster i RGS katalog per år</t>
  </si>
  <si>
    <t>Katalog 2025</t>
  </si>
  <si>
    <t>Upprättar kalkyl</t>
  </si>
  <si>
    <t>Genomför preliminära beräkningar nyttor</t>
  </si>
  <si>
    <t>Uppdaterar beräkningar tillsammans med arbetsgruppen</t>
  </si>
  <si>
    <t>Reviderar med nya kostnadsuppgifter</t>
  </si>
  <si>
    <t>Reviderar då mer data om nyttor kommit in</t>
  </si>
  <si>
    <t>Summa av Min</t>
  </si>
  <si>
    <t>Summa av Max</t>
  </si>
  <si>
    <t>Minskade kostnader för support per år</t>
  </si>
  <si>
    <t>Scanias beräkningar</t>
  </si>
  <si>
    <t>SKR</t>
  </si>
  <si>
    <t>Ineras värdering, med underlag från Försäkringskassan</t>
  </si>
  <si>
    <t>Förväntade kostnader för drift och förvaltning för HJV och RGS med ny plattform (förväntas halveras jmf med idag)</t>
  </si>
  <si>
    <r>
      <t xml:space="preserve">Minskade kostnader </t>
    </r>
    <r>
      <rPr>
        <b/>
        <sz val="11"/>
        <color rgb="FF3F3F3F"/>
        <rFont val="Arial"/>
        <family val="2"/>
        <scheme val="minor"/>
      </rPr>
      <t>inom 5 år</t>
    </r>
  </si>
  <si>
    <t>Värdering av frigjord tid per timme - antagande att regionen kan minska timmar från timanställda med lika många timmar som frigörs från katalogen, timpris värderas till 301 kr (baserad på ssk-lön inkl arbetsgivaravgifter)</t>
  </si>
  <si>
    <t>Uppskattad kostnad för att etablera en lokal katalog (ca hälftena av en nationell)</t>
  </si>
  <si>
    <t>Kostnad för kommunerna om de utvecklar tjänsten och katalogen var och en för sig</t>
  </si>
  <si>
    <t xml:space="preserve">Värdering av frigjord tid per timme - antagande att regionen kan minska timmar från timanställda med lika många timmar som frigörs från katalogen, timpris baseras på sjuksköterskelön inkl arbetsgivaravgifter och värderas till 310 kr. </t>
  </si>
  <si>
    <r>
      <rPr>
        <b/>
        <sz val="16"/>
        <color theme="0" tint="-0.499984740745262"/>
        <rFont val="Arial"/>
        <family val="2"/>
        <scheme val="minor"/>
      </rPr>
      <t>Return on investment (ROI)</t>
    </r>
    <r>
      <rPr>
        <sz val="16"/>
        <color theme="0" tint="-0.499984740745262"/>
        <rFont val="Arial"/>
        <family val="2"/>
        <scheme val="minor"/>
      </rPr>
      <t xml:space="preserve"> är intjänad värderad nytta per investerad krona. 
</t>
    </r>
    <r>
      <rPr>
        <b/>
        <sz val="16"/>
        <color theme="0" tint="-0.499984740745262"/>
        <rFont val="Arial"/>
        <family val="2"/>
        <scheme val="minor"/>
      </rPr>
      <t>Payback-år</t>
    </r>
    <r>
      <rPr>
        <sz val="16"/>
        <color theme="0" tint="-0.499984740745262"/>
        <rFont val="Arial"/>
        <family val="2"/>
        <scheme val="minor"/>
      </rPr>
      <t xml:space="preserve"> är året då de värderade nyttorna förväntas överstiga kostnaderna. </t>
    </r>
  </si>
  <si>
    <t>Total finansiell nytta</t>
  </si>
  <si>
    <t>Alla nyttor</t>
  </si>
  <si>
    <t>Diagram "Osäkerhetsanalys" Alla nyttor</t>
  </si>
  <si>
    <t>Diagram "Osäkerhetsanalys" Finansiella nyttor</t>
  </si>
  <si>
    <t>Diagram "Osäkerhetsanalys" Omfördelningsnyttor</t>
  </si>
  <si>
    <t xml:space="preserve">Pivottabell som underlag till diagram "osäkerhetsanalys" - finansiella nyttor och omfördelningsnyttor. </t>
  </si>
  <si>
    <t>Diagram "Finansiell nytta per intressent"</t>
  </si>
  <si>
    <t>Tabellerna och diagrammen är formaterade för att passa i powerpoint-presentationer. 
Markera och kopiera tabellen eller diagrammet och välj att "klistra in som bild" för ett snyggt resultat.</t>
  </si>
  <si>
    <t>Nyttorealiseringskalkyl - total nytta</t>
  </si>
  <si>
    <t>Ackumulerad finansiell nettonytta</t>
  </si>
  <si>
    <t>Total omfördelningsnytta</t>
  </si>
  <si>
    <t>Diagram "Nyttor och kostnader"</t>
  </si>
  <si>
    <t>Nyttorealiseringskalkyl - finansiell nytta</t>
  </si>
  <si>
    <t>Nyttorealiseringskalkyl - finansiel nytta</t>
  </si>
  <si>
    <t>För perioden</t>
  </si>
  <si>
    <t>Total nettonytta</t>
  </si>
  <si>
    <t>Diagram "Omfördelningsnytta nytta per intressent"</t>
  </si>
  <si>
    <t>Uppgraderar till senaste mallen</t>
  </si>
  <si>
    <t>Andel av nyttan</t>
  </si>
  <si>
    <t>Kolumn1</t>
  </si>
  <si>
    <t>Kolumn2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</si>
</sst>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kr&quot;_-;\-* #,##0.00\ &quot;kr&quot;_-;_-* &quot;-&quot;??\ &quot;kr&quot;_-;_-@_-"/>
    <numFmt numFmtId="164" formatCode="_-* #,##0.00\ _k_r_-;\-* #,##0.00\ _k_r_-;_-* &quot;-&quot;??\ _k_r_-;_-@_-"/>
    <numFmt numFmtId="165" formatCode="_-* #,##0\ _k_r_-;\-* #,##0\ _k_r_-;_-* &quot;-&quot;??\ _k_r_-;_-@_-"/>
    <numFmt numFmtId="166" formatCode="#,##0.00\ &quot;kr&quot;"/>
    <numFmt numFmtId="167" formatCode="#,##0\ &quot;kr&quot;"/>
    <numFmt numFmtId="168" formatCode="_-* #,##0\ &quot;kr&quot;_-;\-* #,##0\ &quot;kr&quot;_-;_-* &quot;-&quot;??\ &quot;kr&quot;_-;_-@_-"/>
    <numFmt numFmtId="169" formatCode="_-* #,##0.0\ _k_r_-;\-* #,##0.0\ _k_r_-;_-* &quot;-&quot;??\ _k_r_-;_-@_-"/>
  </numFmts>
  <fonts count="48" x14ac:knownFonts="1">
    <font>
      <sz val="10"/>
      <color rgb="FF000000"/>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font>
    <font>
      <b/>
      <i/>
      <sz val="10"/>
      <color theme="1"/>
      <name val="Arial"/>
      <family val="2"/>
    </font>
    <font>
      <sz val="10"/>
      <color rgb="FF000000"/>
      <name val="Arial"/>
      <family val="2"/>
      <scheme val="minor"/>
    </font>
    <font>
      <b/>
      <sz val="10"/>
      <color rgb="FF000000"/>
      <name val="Arial"/>
      <family val="2"/>
      <scheme val="minor"/>
    </font>
    <font>
      <sz val="10"/>
      <color theme="0" tint="-0.499984740745262"/>
      <name val="Arial"/>
      <family val="2"/>
      <scheme val="minor"/>
    </font>
    <font>
      <b/>
      <i/>
      <sz val="10"/>
      <name val="Arial"/>
      <family val="2"/>
    </font>
    <font>
      <sz val="8"/>
      <color theme="0" tint="-0.499984740745262"/>
      <name val="Arial"/>
      <family val="2"/>
    </font>
    <font>
      <b/>
      <sz val="10"/>
      <color theme="0"/>
      <name val="Arial"/>
      <family val="2"/>
      <scheme val="minor"/>
    </font>
    <font>
      <b/>
      <sz val="12"/>
      <color rgb="FF000000"/>
      <name val="Arial"/>
      <family val="2"/>
      <scheme val="minor"/>
    </font>
    <font>
      <b/>
      <sz val="14"/>
      <color theme="0"/>
      <name val="Arial"/>
      <family val="2"/>
      <scheme val="minor"/>
    </font>
    <font>
      <b/>
      <sz val="20"/>
      <color theme="0"/>
      <name val="Arial"/>
      <family val="2"/>
      <scheme val="minor"/>
    </font>
    <font>
      <b/>
      <i/>
      <sz val="10"/>
      <color theme="0"/>
      <name val="Arial"/>
      <family val="2"/>
    </font>
    <font>
      <b/>
      <sz val="10"/>
      <color theme="0"/>
      <name val="Arial"/>
      <family val="2"/>
    </font>
    <font>
      <sz val="10"/>
      <color theme="0"/>
      <name val="Arial"/>
      <family val="2"/>
      <scheme val="minor"/>
    </font>
    <font>
      <sz val="10"/>
      <name val="Arial"/>
      <family val="2"/>
      <scheme val="minor"/>
    </font>
    <font>
      <sz val="22"/>
      <color rgb="FF000000"/>
      <name val="Arial"/>
      <family val="2"/>
      <scheme val="minor"/>
    </font>
    <font>
      <b/>
      <sz val="22"/>
      <color theme="0"/>
      <name val="Arial"/>
      <family val="2"/>
      <scheme val="minor"/>
    </font>
    <font>
      <b/>
      <sz val="22"/>
      <color rgb="FF000000"/>
      <name val="Arial"/>
      <family val="2"/>
      <scheme val="minor"/>
    </font>
    <font>
      <b/>
      <sz val="28"/>
      <color theme="0"/>
      <name val="Arial"/>
      <family val="2"/>
      <scheme val="minor"/>
    </font>
    <font>
      <b/>
      <sz val="22"/>
      <color theme="0"/>
      <name val="Arial"/>
      <family val="2"/>
    </font>
    <font>
      <b/>
      <sz val="11"/>
      <color rgb="FF3F3F3F"/>
      <name val="Arial"/>
      <family val="2"/>
      <scheme val="minor"/>
    </font>
    <font>
      <sz val="8"/>
      <name val="Arial"/>
      <family val="2"/>
      <scheme val="minor"/>
    </font>
    <font>
      <sz val="11"/>
      <color rgb="FF3F3F3F"/>
      <name val="Arial"/>
      <family val="2"/>
      <scheme val="minor"/>
    </font>
    <font>
      <b/>
      <sz val="11"/>
      <color theme="1"/>
      <name val="Arial"/>
      <family val="2"/>
      <scheme val="minor"/>
    </font>
    <font>
      <b/>
      <sz val="11"/>
      <color theme="0"/>
      <name val="Arial"/>
      <family val="2"/>
      <scheme val="minor"/>
    </font>
    <font>
      <b/>
      <i/>
      <sz val="11"/>
      <color theme="0"/>
      <name val="Arial"/>
      <family val="2"/>
      <scheme val="minor"/>
    </font>
    <font>
      <sz val="11"/>
      <color rgb="FFFF0000"/>
      <name val="Arial"/>
      <family val="2"/>
      <scheme val="minor"/>
    </font>
    <font>
      <sz val="11"/>
      <color theme="0"/>
      <name val="Arial"/>
      <family val="2"/>
      <scheme val="minor"/>
    </font>
    <font>
      <sz val="11"/>
      <name val="Arial"/>
      <family val="2"/>
      <scheme val="minor"/>
    </font>
    <font>
      <sz val="11"/>
      <color rgb="FF000000"/>
      <name val="Arial"/>
      <family val="2"/>
      <scheme val="minor"/>
    </font>
    <font>
      <b/>
      <sz val="11"/>
      <color theme="0"/>
      <name val="Arial"/>
      <family val="2"/>
    </font>
    <font>
      <b/>
      <sz val="11"/>
      <color rgb="FF000000"/>
      <name val="Arial"/>
      <family val="2"/>
      <scheme val="minor"/>
    </font>
    <font>
      <i/>
      <sz val="11"/>
      <color rgb="FF000000"/>
      <name val="Arial"/>
      <family val="2"/>
      <scheme val="minor"/>
    </font>
    <font>
      <i/>
      <sz val="11"/>
      <name val="Arial"/>
      <family val="2"/>
      <scheme val="minor"/>
    </font>
    <font>
      <i/>
      <sz val="11"/>
      <color rgb="FFFF0000"/>
      <name val="Arial"/>
      <family val="2"/>
      <scheme val="minor"/>
    </font>
    <font>
      <sz val="12"/>
      <color theme="2"/>
      <name val="Arial"/>
      <family val="2"/>
      <scheme val="minor"/>
    </font>
    <font>
      <sz val="16"/>
      <color theme="0" tint="-0.499984740745262"/>
      <name val="Arial"/>
      <family val="2"/>
      <scheme val="minor"/>
    </font>
    <font>
      <b/>
      <sz val="16"/>
      <color theme="0" tint="-0.499984740745262"/>
      <name val="Arial"/>
      <family val="2"/>
      <scheme val="minor"/>
    </font>
    <font>
      <sz val="22"/>
      <color theme="0"/>
      <name val="Arial"/>
      <family val="2"/>
    </font>
    <font>
      <i/>
      <sz val="22"/>
      <color theme="0"/>
      <name val="Arial"/>
      <family val="2"/>
    </font>
    <font>
      <sz val="28"/>
      <color rgb="FF000000"/>
      <name val="Arial"/>
      <family val="2"/>
      <scheme val="minor"/>
    </font>
    <font>
      <sz val="26"/>
      <color rgb="FF000000"/>
      <name val="Arial"/>
      <family val="2"/>
      <scheme val="minor"/>
    </font>
    <font>
      <sz val="14"/>
      <color rgb="FF000000"/>
      <name val="Arial"/>
      <family val="2"/>
      <scheme val="minor"/>
    </font>
    <font>
      <b/>
      <sz val="10"/>
      <name val="Arial"/>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2F2F2"/>
      </patternFill>
    </fill>
    <fill>
      <patternFill patternType="solid">
        <fgColor theme="4" tint="0.39997558519241921"/>
        <bgColor indexed="65"/>
      </patternFill>
    </fill>
    <fill>
      <patternFill patternType="solid">
        <fgColor rgb="FFD6EDBD"/>
        <bgColor indexed="64"/>
      </patternFill>
    </fill>
    <fill>
      <patternFill patternType="solid">
        <fgColor theme="8"/>
        <bgColor indexed="64"/>
      </patternFill>
    </fill>
    <fill>
      <patternFill patternType="solid">
        <fgColor rgb="FFABE68E"/>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indexed="64"/>
      </patternFill>
    </fill>
  </fills>
  <borders count="82">
    <border>
      <left/>
      <right/>
      <top/>
      <bottom/>
      <diagonal/>
    </border>
    <border>
      <left style="thin">
        <color theme="0"/>
      </left>
      <right/>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left>
      <right style="thin">
        <color theme="0"/>
      </right>
      <top/>
      <bottom/>
      <diagonal/>
    </border>
    <border>
      <left/>
      <right style="thin">
        <color theme="0"/>
      </right>
      <top/>
      <bottom/>
      <diagonal/>
    </border>
    <border>
      <left style="thin">
        <color theme="3"/>
      </left>
      <right style="thin">
        <color theme="3"/>
      </right>
      <top style="thin">
        <color theme="3"/>
      </top>
      <bottom style="thin">
        <color theme="3"/>
      </bottom>
      <diagonal/>
    </border>
    <border>
      <left style="thin">
        <color theme="3"/>
      </left>
      <right/>
      <top/>
      <bottom/>
      <diagonal/>
    </border>
    <border>
      <left style="thin">
        <color theme="3"/>
      </left>
      <right style="thin">
        <color theme="3"/>
      </right>
      <top style="thin">
        <color theme="3"/>
      </top>
      <bottom/>
      <diagonal/>
    </border>
    <border>
      <left style="thin">
        <color theme="8" tint="-9.9978637043366805E-2"/>
      </left>
      <right style="thin">
        <color theme="8" tint="-9.9978637043366805E-2"/>
      </right>
      <top style="thin">
        <color theme="8" tint="-9.9978637043366805E-2"/>
      </top>
      <bottom style="thin">
        <color theme="8" tint="-9.9978637043366805E-2"/>
      </bottom>
      <diagonal/>
    </border>
    <border>
      <left style="thin">
        <color theme="8" tint="-9.9978637043366805E-2"/>
      </left>
      <right/>
      <top style="thin">
        <color theme="8" tint="-9.9978637043366805E-2"/>
      </top>
      <bottom style="thin">
        <color theme="8" tint="-9.9978637043366805E-2"/>
      </bottom>
      <diagonal/>
    </border>
    <border>
      <left style="thin">
        <color theme="8" tint="-9.9978637043366805E-2"/>
      </left>
      <right style="thin">
        <color theme="8" tint="-9.9978637043366805E-2"/>
      </right>
      <top/>
      <bottom style="thin">
        <color theme="8" tint="-9.9978637043366805E-2"/>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8" tint="-9.9978637043366805E-2"/>
      </left>
      <right style="thin">
        <color theme="8" tint="-9.9978637043366805E-2"/>
      </right>
      <top/>
      <bottom/>
      <diagonal/>
    </border>
    <border>
      <left style="thin">
        <color theme="8" tint="-9.9978637043366805E-2"/>
      </left>
      <right/>
      <top/>
      <bottom/>
      <diagonal/>
    </border>
    <border>
      <left style="thin">
        <color theme="1"/>
      </left>
      <right style="thin">
        <color theme="1"/>
      </right>
      <top style="thin">
        <color theme="1"/>
      </top>
      <bottom style="thin">
        <color theme="1"/>
      </bottom>
      <diagonal/>
    </border>
    <border>
      <left style="thin">
        <color theme="0"/>
      </left>
      <right/>
      <top style="thin">
        <color theme="1"/>
      </top>
      <bottom style="thin">
        <color theme="1"/>
      </bottom>
      <diagonal/>
    </border>
    <border>
      <left style="thin">
        <color theme="0"/>
      </left>
      <right/>
      <top/>
      <bottom style="thin">
        <color theme="0"/>
      </bottom>
      <diagonal/>
    </border>
    <border>
      <left/>
      <right/>
      <top/>
      <bottom style="thin">
        <color theme="0"/>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1"/>
      </left>
      <right style="thin">
        <color theme="1"/>
      </right>
      <top/>
      <bottom style="thin">
        <color theme="8" tint="-9.9978637043366805E-2"/>
      </bottom>
      <diagonal/>
    </border>
    <border>
      <left style="thin">
        <color theme="1"/>
      </left>
      <right style="thin">
        <color theme="1"/>
      </right>
      <top style="thin">
        <color theme="8" tint="-9.9978637043366805E-2"/>
      </top>
      <bottom style="thin">
        <color theme="1"/>
      </bottom>
      <diagonal/>
    </border>
    <border>
      <left/>
      <right style="thin">
        <color theme="0"/>
      </right>
      <top style="thin">
        <color theme="1"/>
      </top>
      <bottom style="thin">
        <color theme="1"/>
      </bottom>
      <diagonal/>
    </border>
    <border>
      <left/>
      <right style="thin">
        <color theme="8" tint="-9.9978637043366805E-2"/>
      </right>
      <top/>
      <bottom style="thin">
        <color theme="8" tint="-9.9978637043366805E-2"/>
      </bottom>
      <diagonal/>
    </border>
    <border>
      <left/>
      <right style="thin">
        <color theme="8" tint="-9.9978637043366805E-2"/>
      </right>
      <top style="thin">
        <color theme="8" tint="-9.9978637043366805E-2"/>
      </top>
      <bottom style="thin">
        <color theme="1"/>
      </bottom>
      <diagonal/>
    </border>
    <border>
      <left/>
      <right style="thin">
        <color theme="8" tint="-9.9978637043366805E-2"/>
      </right>
      <top style="thin">
        <color theme="1"/>
      </top>
      <bottom style="thin">
        <color theme="1"/>
      </bottom>
      <diagonal/>
    </border>
    <border>
      <left style="thin">
        <color theme="8" tint="-9.9978637043366805E-2"/>
      </left>
      <right style="thin">
        <color theme="8" tint="-9.9978637043366805E-2"/>
      </right>
      <top style="thin">
        <color theme="1"/>
      </top>
      <bottom style="thin">
        <color theme="1"/>
      </bottom>
      <diagonal/>
    </border>
    <border>
      <left style="thin">
        <color theme="8" tint="-9.9978637043366805E-2"/>
      </left>
      <right/>
      <top style="thin">
        <color theme="1"/>
      </top>
      <bottom style="thin">
        <color theme="1"/>
      </bottom>
      <diagonal/>
    </border>
    <border>
      <left style="thin">
        <color theme="8" tint="-9.9978637043366805E-2"/>
      </left>
      <right style="thin">
        <color theme="8" tint="-9.9978637043366805E-2"/>
      </right>
      <top/>
      <bottom style="thin">
        <color theme="1"/>
      </bottom>
      <diagonal/>
    </border>
    <border>
      <left/>
      <right style="thin">
        <color theme="8" tint="-9.9978637043366805E-2"/>
      </right>
      <top/>
      <bottom style="thin">
        <color theme="1"/>
      </bottom>
      <diagonal/>
    </border>
    <border>
      <left style="thin">
        <color theme="1"/>
      </left>
      <right style="thin">
        <color theme="1"/>
      </right>
      <top/>
      <bottom style="thin">
        <color theme="1"/>
      </bottom>
      <diagonal/>
    </border>
    <border>
      <left style="thin">
        <color theme="8" tint="-9.9978637043366805E-2"/>
      </left>
      <right/>
      <top/>
      <bottom style="thin">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theme="1"/>
      </top>
      <bottom/>
      <diagonal/>
    </border>
    <border>
      <left style="thin">
        <color theme="1"/>
      </left>
      <right/>
      <top/>
      <bottom style="thin">
        <color theme="8" tint="-9.9978637043366805E-2"/>
      </bottom>
      <diagonal/>
    </border>
    <border>
      <left style="thin">
        <color theme="1"/>
      </left>
      <right/>
      <top style="thin">
        <color theme="8" tint="-9.9978637043366805E-2"/>
      </top>
      <bottom style="thin">
        <color theme="1"/>
      </bottom>
      <diagonal/>
    </border>
    <border>
      <left/>
      <right style="thin">
        <color theme="8" tint="-9.9978637043366805E-2"/>
      </right>
      <top style="thin">
        <color theme="1"/>
      </top>
      <bottom/>
      <diagonal/>
    </border>
    <border>
      <left style="thin">
        <color indexed="64"/>
      </left>
      <right style="thin">
        <color indexed="64"/>
      </right>
      <top style="thin">
        <color indexed="64"/>
      </top>
      <bottom/>
      <diagonal/>
    </border>
    <border>
      <left style="thin">
        <color indexed="64"/>
      </left>
      <right style="thin">
        <color theme="8" tint="-9.9978637043366805E-2"/>
      </right>
      <top style="thin">
        <color indexed="64"/>
      </top>
      <bottom style="thin">
        <color theme="8" tint="-9.9978637043366805E-2"/>
      </bottom>
      <diagonal/>
    </border>
    <border>
      <left/>
      <right style="thin">
        <color theme="8" tint="-9.9978637043366805E-2"/>
      </right>
      <top style="thin">
        <color indexed="64"/>
      </top>
      <bottom style="thin">
        <color theme="8" tint="-9.9978637043366805E-2"/>
      </bottom>
      <diagonal/>
    </border>
    <border>
      <left style="thin">
        <color theme="1"/>
      </left>
      <right style="thin">
        <color indexed="64"/>
      </right>
      <top style="thin">
        <color indexed="64"/>
      </top>
      <bottom style="thin">
        <color theme="8" tint="-9.9978637043366805E-2"/>
      </bottom>
      <diagonal/>
    </border>
    <border>
      <left style="thin">
        <color indexed="64"/>
      </left>
      <right style="thin">
        <color theme="8" tint="-9.9978637043366805E-2"/>
      </right>
      <top/>
      <bottom style="thin">
        <color theme="8" tint="-9.9978637043366805E-2"/>
      </bottom>
      <diagonal/>
    </border>
    <border>
      <left style="thin">
        <color theme="1"/>
      </left>
      <right style="thin">
        <color indexed="64"/>
      </right>
      <top/>
      <bottom style="thin">
        <color theme="8" tint="-9.9978637043366805E-2"/>
      </bottom>
      <diagonal/>
    </border>
    <border>
      <left style="thin">
        <color indexed="64"/>
      </left>
      <right style="thin">
        <color theme="8" tint="-9.9978637043366805E-2"/>
      </right>
      <top/>
      <bottom style="thin">
        <color indexed="64"/>
      </bottom>
      <diagonal/>
    </border>
    <border>
      <left/>
      <right style="thin">
        <color theme="8" tint="-9.9978637043366805E-2"/>
      </right>
      <top/>
      <bottom style="thin">
        <color indexed="64"/>
      </bottom>
      <diagonal/>
    </border>
    <border>
      <left style="thin">
        <color theme="1"/>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bottom style="thin">
        <color rgb="FF7F7F7F"/>
      </bottom>
      <diagonal/>
    </border>
    <border>
      <left style="thin">
        <color rgb="FF3F3F3F"/>
      </left>
      <right style="thin">
        <color rgb="FF3F3F3F"/>
      </right>
      <top/>
      <bottom style="thin">
        <color rgb="FF3F3F3F"/>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style="thin">
        <color rgb="FF7F7F7F"/>
      </bottom>
      <diagonal/>
    </border>
    <border>
      <left/>
      <right style="thin">
        <color rgb="FF3F3F3F"/>
      </right>
      <top style="thin">
        <color rgb="FF3F3F3F"/>
      </top>
      <bottom style="thin">
        <color rgb="FF3F3F3F"/>
      </bottom>
      <diagonal/>
    </border>
    <border>
      <left style="thin">
        <color rgb="FF7F7F7F"/>
      </left>
      <right/>
      <top/>
      <bottom style="thin">
        <color rgb="FF7F7F7F"/>
      </bottom>
      <diagonal/>
    </border>
    <border>
      <left style="thin">
        <color indexed="64"/>
      </left>
      <right style="thin">
        <color indexed="64"/>
      </right>
      <top/>
      <bottom style="thin">
        <color indexed="64"/>
      </bottom>
      <diagonal/>
    </border>
    <border>
      <left style="thin">
        <color rgb="FF3F3F3F"/>
      </left>
      <right/>
      <top style="thin">
        <color rgb="FF3F3F3F"/>
      </top>
      <bottom style="thin">
        <color rgb="FF3F3F3F"/>
      </bottom>
      <diagonal/>
    </border>
    <border>
      <left style="thin">
        <color indexed="64"/>
      </left>
      <right/>
      <top style="thin">
        <color indexed="64"/>
      </top>
      <bottom style="thin">
        <color rgb="FF7F7F7F"/>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theme="1"/>
      </top>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top style="thin">
        <color theme="1"/>
      </top>
      <bottom/>
      <diagonal/>
    </border>
    <border>
      <left/>
      <right style="thin">
        <color theme="8" tint="-9.9978637043366805E-2"/>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rgb="FF7F7F7F"/>
      </bottom>
      <diagonal/>
    </border>
    <border>
      <left/>
      <right style="thin">
        <color indexed="64"/>
      </right>
      <top/>
      <bottom/>
      <diagonal/>
    </border>
  </borders>
  <cellStyleXfs count="7">
    <xf numFmtId="0" fontId="0" fillId="0" borderId="0"/>
    <xf numFmtId="0" fontId="4" fillId="0" borderId="0"/>
    <xf numFmtId="164"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0" fontId="24" fillId="8" borderId="62" applyNumberFormat="0" applyAlignment="0" applyProtection="0"/>
    <xf numFmtId="0" fontId="3" fillId="9" borderId="0" applyNumberFormat="0" applyBorder="0" applyAlignment="0" applyProtection="0"/>
  </cellStyleXfs>
  <cellXfs count="320">
    <xf numFmtId="0" fontId="0" fillId="0" borderId="0" xfId="0"/>
    <xf numFmtId="0" fontId="4" fillId="0" borderId="0" xfId="0" applyFont="1"/>
    <xf numFmtId="0" fontId="0" fillId="0" borderId="0" xfId="0" pivotButton="1"/>
    <xf numFmtId="0" fontId="0" fillId="0" borderId="0" xfId="0" applyAlignment="1">
      <alignment horizontal="left"/>
    </xf>
    <xf numFmtId="165" fontId="0" fillId="0" borderId="0" xfId="0" applyNumberFormat="1"/>
    <xf numFmtId="0" fontId="0" fillId="0" borderId="0" xfId="0" applyAlignment="1" applyProtection="1">
      <alignment vertical="center"/>
    </xf>
    <xf numFmtId="0" fontId="5" fillId="0" borderId="0" xfId="0" applyFont="1" applyBorder="1" applyAlignment="1" applyProtection="1">
      <alignment vertical="center"/>
    </xf>
    <xf numFmtId="0" fontId="0" fillId="2" borderId="0" xfId="0" applyFill="1" applyAlignment="1">
      <alignment vertical="center"/>
    </xf>
    <xf numFmtId="0" fontId="9" fillId="0" borderId="0" xfId="0" applyFont="1" applyBorder="1" applyAlignment="1" applyProtection="1">
      <alignment horizontal="left" vertical="center"/>
    </xf>
    <xf numFmtId="0" fontId="12" fillId="0" borderId="0" xfId="0" applyFont="1"/>
    <xf numFmtId="0" fontId="12" fillId="0" borderId="0" xfId="0" applyFont="1" applyBorder="1"/>
    <xf numFmtId="0" fontId="11" fillId="3" borderId="8" xfId="0" applyFont="1" applyFill="1" applyBorder="1"/>
    <xf numFmtId="0" fontId="0" fillId="0" borderId="0" xfId="0" applyBorder="1"/>
    <xf numFmtId="0" fontId="11" fillId="3" borderId="9" xfId="0" applyFont="1" applyFill="1" applyBorder="1" applyAlignment="1"/>
    <xf numFmtId="0" fontId="11" fillId="3" borderId="10" xfId="0" applyFont="1" applyFill="1" applyBorder="1"/>
    <xf numFmtId="0" fontId="0" fillId="4" borderId="11" xfId="0" applyFill="1" applyBorder="1" applyAlignment="1">
      <alignment horizontal="center"/>
    </xf>
    <xf numFmtId="165" fontId="0" fillId="4" borderId="11" xfId="2" applyNumberFormat="1" applyFont="1" applyFill="1" applyBorder="1" applyAlignment="1" applyProtection="1">
      <alignment horizontal="right" vertical="center" wrapText="1"/>
    </xf>
    <xf numFmtId="0" fontId="8" fillId="2" borderId="0" xfId="0" applyFont="1" applyFill="1" applyAlignment="1" applyProtection="1">
      <alignment horizontal="left" vertical="top"/>
    </xf>
    <xf numFmtId="0" fontId="10" fillId="4" borderId="6" xfId="0" applyFont="1" applyFill="1" applyBorder="1" applyAlignment="1" applyProtection="1">
      <alignment horizontal="left" vertical="top" wrapText="1"/>
    </xf>
    <xf numFmtId="0" fontId="10" fillId="4" borderId="1"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xf numFmtId="0" fontId="0" fillId="4" borderId="13" xfId="0" applyFill="1" applyBorder="1" applyAlignment="1">
      <alignment horizontal="center"/>
    </xf>
    <xf numFmtId="0" fontId="13" fillId="3" borderId="0" xfId="0" applyFont="1" applyFill="1" applyAlignment="1" applyProtection="1">
      <alignment vertical="center"/>
    </xf>
    <xf numFmtId="0" fontId="14" fillId="3" borderId="0" xfId="0" applyFont="1" applyFill="1" applyAlignment="1" applyProtection="1">
      <alignment vertical="center"/>
    </xf>
    <xf numFmtId="0" fontId="15" fillId="3" borderId="0" xfId="0" applyFont="1" applyFill="1" applyBorder="1" applyAlignment="1" applyProtection="1">
      <alignment horizontal="left" vertical="center"/>
    </xf>
    <xf numFmtId="0" fontId="16" fillId="3" borderId="0" xfId="0" applyFont="1" applyFill="1" applyBorder="1" applyAlignment="1" applyProtection="1">
      <alignment vertical="center"/>
    </xf>
    <xf numFmtId="0" fontId="17" fillId="3" borderId="0" xfId="0" applyFont="1" applyFill="1" applyAlignment="1" applyProtection="1">
      <alignment vertical="center"/>
    </xf>
    <xf numFmtId="0" fontId="15" fillId="3" borderId="0" xfId="0" applyFont="1" applyFill="1" applyBorder="1" applyAlignment="1" applyProtection="1">
      <alignment vertical="center"/>
    </xf>
    <xf numFmtId="0" fontId="0" fillId="4" borderId="0" xfId="0" applyFill="1"/>
    <xf numFmtId="0" fontId="0" fillId="4" borderId="16" xfId="0" applyFill="1" applyBorder="1" applyAlignment="1">
      <alignment horizontal="center"/>
    </xf>
    <xf numFmtId="0" fontId="13" fillId="5" borderId="0" xfId="0" applyFont="1" applyFill="1" applyAlignment="1" applyProtection="1">
      <alignment vertical="center"/>
    </xf>
    <xf numFmtId="0" fontId="14" fillId="5" borderId="0" xfId="0" applyFont="1" applyFill="1" applyAlignment="1" applyProtection="1">
      <alignment vertical="center"/>
    </xf>
    <xf numFmtId="0" fontId="17" fillId="5" borderId="0" xfId="0" applyFont="1" applyFill="1" applyAlignment="1" applyProtection="1">
      <alignment vertical="center"/>
    </xf>
    <xf numFmtId="0" fontId="16" fillId="5" borderId="0" xfId="0" applyFont="1" applyFill="1" applyBorder="1" applyAlignment="1" applyProtection="1">
      <alignment vertical="center"/>
    </xf>
    <xf numFmtId="0" fontId="15" fillId="5" borderId="0" xfId="0" applyFont="1" applyFill="1" applyBorder="1" applyAlignment="1" applyProtection="1">
      <alignment horizontal="left" vertical="center"/>
    </xf>
    <xf numFmtId="0" fontId="15" fillId="5" borderId="0" xfId="0" applyFont="1" applyFill="1" applyBorder="1" applyAlignment="1" applyProtection="1">
      <alignment vertical="center"/>
    </xf>
    <xf numFmtId="0" fontId="17" fillId="2" borderId="0" xfId="0" applyFont="1" applyFill="1" applyAlignment="1" applyProtection="1">
      <alignment vertical="center"/>
    </xf>
    <xf numFmtId="0" fontId="16" fillId="2" borderId="0" xfId="0" applyFont="1" applyFill="1" applyBorder="1" applyAlignment="1" applyProtection="1">
      <alignment vertical="center"/>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vertical="center"/>
    </xf>
    <xf numFmtId="0" fontId="0" fillId="2" borderId="0" xfId="0" applyFont="1" applyFill="1" applyAlignment="1">
      <alignment vertical="center"/>
    </xf>
    <xf numFmtId="0" fontId="11" fillId="3" borderId="15" xfId="0" applyFont="1" applyFill="1" applyBorder="1" applyAlignment="1">
      <alignment horizontal="center" vertical="center" wrapText="1"/>
    </xf>
    <xf numFmtId="0" fontId="11" fillId="3" borderId="15" xfId="0" applyFont="1" applyFill="1" applyBorder="1" applyAlignment="1">
      <alignment horizontal="left" vertical="center" wrapText="1"/>
    </xf>
    <xf numFmtId="0" fontId="10" fillId="4" borderId="0" xfId="0" applyFont="1" applyFill="1" applyBorder="1" applyAlignment="1" applyProtection="1">
      <alignment vertical="center"/>
    </xf>
    <xf numFmtId="165" fontId="6" fillId="4" borderId="11" xfId="2" applyNumberFormat="1" applyFont="1" applyFill="1" applyBorder="1" applyAlignment="1" applyProtection="1">
      <alignment horizontal="center" vertical="center" wrapText="1"/>
    </xf>
    <xf numFmtId="165" fontId="0" fillId="4" borderId="11" xfId="2" applyNumberFormat="1" applyFont="1" applyFill="1" applyBorder="1" applyAlignment="1" applyProtection="1">
      <alignment horizontal="center" vertical="center" wrapText="1"/>
    </xf>
    <xf numFmtId="0" fontId="7" fillId="4" borderId="16" xfId="0" applyFont="1" applyFill="1" applyBorder="1" applyAlignment="1">
      <alignment horizontal="center"/>
    </xf>
    <xf numFmtId="165" fontId="7" fillId="4" borderId="16" xfId="0" applyNumberFormat="1" applyFont="1" applyFill="1" applyBorder="1" applyAlignment="1" applyProtection="1">
      <alignment horizontal="center" vertical="center" wrapText="1"/>
    </xf>
    <xf numFmtId="0" fontId="7" fillId="4" borderId="16"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10" fillId="4" borderId="7" xfId="0" applyFont="1" applyFill="1" applyBorder="1" applyAlignment="1" applyProtection="1">
      <alignment vertical="top" wrapText="1"/>
    </xf>
    <xf numFmtId="9" fontId="0" fillId="4" borderId="11" xfId="3" applyFont="1" applyFill="1" applyBorder="1" applyAlignment="1" applyProtection="1">
      <alignment horizontal="center" vertical="center" wrapText="1"/>
    </xf>
    <xf numFmtId="165" fontId="0" fillId="0" borderId="3" xfId="2" applyNumberFormat="1" applyFont="1" applyFill="1" applyBorder="1" applyAlignment="1" applyProtection="1">
      <alignment horizontal="center" vertical="center" wrapText="1"/>
      <protection locked="0"/>
    </xf>
    <xf numFmtId="165" fontId="0" fillId="0" borderId="2" xfId="2" applyNumberFormat="1" applyFont="1" applyFill="1" applyBorder="1" applyAlignment="1" applyProtection="1">
      <alignment horizontal="center" vertical="center" wrapText="1"/>
      <protection locked="0"/>
    </xf>
    <xf numFmtId="165" fontId="0" fillId="0" borderId="11" xfId="2" applyNumberFormat="1" applyFont="1" applyFill="1" applyBorder="1" applyAlignment="1" applyProtection="1">
      <alignment horizontal="center" vertical="center" wrapText="1"/>
      <protection locked="0"/>
    </xf>
    <xf numFmtId="165" fontId="0" fillId="4" borderId="11" xfId="2" applyNumberFormat="1" applyFont="1" applyFill="1" applyBorder="1" applyAlignment="1">
      <alignment horizontal="left"/>
    </xf>
    <xf numFmtId="0" fontId="16" fillId="3" borderId="0" xfId="0" applyFont="1" applyFill="1" applyBorder="1" applyAlignment="1" applyProtection="1">
      <alignment horizontal="left" vertical="center"/>
    </xf>
    <xf numFmtId="0" fontId="11" fillId="3" borderId="15" xfId="0" applyFont="1" applyFill="1" applyBorder="1" applyAlignment="1">
      <alignment horizontal="left" vertical="center"/>
    </xf>
    <xf numFmtId="0" fontId="10" fillId="2" borderId="0" xfId="0" applyFont="1" applyFill="1" applyBorder="1" applyAlignment="1" applyProtection="1">
      <alignment vertical="center"/>
    </xf>
    <xf numFmtId="0" fontId="10" fillId="4" borderId="7" xfId="0" applyFont="1" applyFill="1" applyBorder="1" applyAlignment="1" applyProtection="1">
      <alignment horizontal="left" vertical="top" wrapText="1"/>
    </xf>
    <xf numFmtId="0" fontId="0" fillId="7" borderId="0" xfId="0" applyFill="1" applyAlignment="1">
      <alignment vertical="center"/>
    </xf>
    <xf numFmtId="0" fontId="0" fillId="7" borderId="0" xfId="0" applyFont="1" applyFill="1" applyAlignment="1">
      <alignment vertical="center"/>
    </xf>
    <xf numFmtId="0" fontId="8" fillId="7" borderId="0" xfId="0" applyFont="1" applyFill="1" applyAlignment="1">
      <alignment vertical="center"/>
    </xf>
    <xf numFmtId="0" fontId="19" fillId="7" borderId="0" xfId="0" applyFont="1" applyFill="1" applyBorder="1" applyAlignment="1">
      <alignment horizontal="left"/>
    </xf>
    <xf numFmtId="165" fontId="19" fillId="7" borderId="0" xfId="2" applyNumberFormat="1" applyFont="1" applyFill="1" applyBorder="1" applyAlignment="1">
      <alignment horizontal="left"/>
    </xf>
    <xf numFmtId="0" fontId="19" fillId="7" borderId="0" xfId="0" applyFont="1" applyFill="1" applyAlignment="1">
      <alignment vertical="center"/>
    </xf>
    <xf numFmtId="0" fontId="19" fillId="2" borderId="22" xfId="0" applyFont="1" applyFill="1" applyBorder="1" applyAlignment="1">
      <alignment horizontal="left"/>
    </xf>
    <xf numFmtId="165" fontId="19" fillId="2" borderId="23" xfId="2" applyNumberFormat="1" applyFont="1" applyFill="1" applyBorder="1" applyAlignment="1">
      <alignment horizontal="left"/>
    </xf>
    <xf numFmtId="0" fontId="19" fillId="2" borderId="24" xfId="0" applyFont="1" applyFill="1" applyBorder="1" applyAlignment="1">
      <alignment horizontal="left"/>
    </xf>
    <xf numFmtId="165" fontId="19" fillId="2" borderId="25" xfId="2" applyNumberFormat="1" applyFont="1" applyFill="1" applyBorder="1" applyAlignment="1">
      <alignment horizontal="center"/>
    </xf>
    <xf numFmtId="0" fontId="19" fillId="2" borderId="26" xfId="0" applyFont="1" applyFill="1" applyBorder="1" applyAlignment="1">
      <alignment horizontal="left"/>
    </xf>
    <xf numFmtId="165" fontId="19" fillId="2" borderId="27" xfId="2" applyNumberFormat="1" applyFont="1" applyFill="1" applyBorder="1" applyAlignment="1">
      <alignment horizontal="center"/>
    </xf>
    <xf numFmtId="0" fontId="20" fillId="3" borderId="18"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1" fillId="6" borderId="18" xfId="0" applyFont="1" applyFill="1" applyBorder="1" applyAlignment="1">
      <alignment horizontal="left"/>
    </xf>
    <xf numFmtId="165" fontId="21" fillId="6" borderId="34" xfId="2" applyNumberFormat="1" applyFont="1" applyFill="1" applyBorder="1" applyAlignment="1"/>
    <xf numFmtId="165" fontId="21" fillId="6" borderId="35" xfId="2" applyNumberFormat="1" applyFont="1" applyFill="1" applyBorder="1" applyAlignment="1"/>
    <xf numFmtId="165" fontId="21" fillId="6" borderId="36" xfId="2" applyNumberFormat="1" applyFont="1" applyFill="1" applyBorder="1" applyAlignment="1"/>
    <xf numFmtId="165" fontId="21" fillId="6" borderId="18" xfId="2" applyNumberFormat="1" applyFont="1" applyFill="1" applyBorder="1" applyAlignment="1"/>
    <xf numFmtId="0" fontId="19" fillId="6" borderId="29" xfId="0" applyFont="1" applyFill="1" applyBorder="1" applyAlignment="1">
      <alignment horizontal="right"/>
    </xf>
    <xf numFmtId="165" fontId="19" fillId="2" borderId="32" xfId="2" applyNumberFormat="1" applyFont="1" applyFill="1" applyBorder="1" applyAlignment="1"/>
    <xf numFmtId="165" fontId="19" fillId="6" borderId="29" xfId="2" applyNumberFormat="1" applyFont="1" applyFill="1" applyBorder="1" applyAlignment="1"/>
    <xf numFmtId="0" fontId="19" fillId="6" borderId="30" xfId="0" applyFont="1" applyFill="1" applyBorder="1" applyAlignment="1">
      <alignment horizontal="right"/>
    </xf>
    <xf numFmtId="165" fontId="19" fillId="2" borderId="33" xfId="2" applyNumberFormat="1" applyFont="1" applyFill="1" applyBorder="1" applyAlignment="1"/>
    <xf numFmtId="165" fontId="19" fillId="6" borderId="30" xfId="2" applyNumberFormat="1" applyFont="1" applyFill="1" applyBorder="1" applyAlignment="1"/>
    <xf numFmtId="0" fontId="21" fillId="7" borderId="0" xfId="0" applyFont="1" applyFill="1" applyAlignment="1">
      <alignment vertical="center"/>
    </xf>
    <xf numFmtId="165" fontId="21" fillId="6" borderId="49" xfId="2" applyNumberFormat="1" applyFont="1" applyFill="1" applyBorder="1" applyAlignment="1"/>
    <xf numFmtId="165" fontId="21" fillId="6" borderId="46" xfId="2" applyNumberFormat="1" applyFont="1" applyFill="1" applyBorder="1" applyAlignment="1"/>
    <xf numFmtId="165" fontId="21" fillId="6" borderId="50" xfId="2" applyNumberFormat="1" applyFont="1" applyFill="1" applyBorder="1" applyAlignment="1"/>
    <xf numFmtId="0" fontId="19" fillId="6" borderId="47" xfId="0" applyFont="1" applyFill="1" applyBorder="1" applyAlignment="1">
      <alignment horizontal="right"/>
    </xf>
    <xf numFmtId="165" fontId="19" fillId="2" borderId="51" xfId="2" applyNumberFormat="1" applyFont="1" applyFill="1" applyBorder="1" applyAlignment="1"/>
    <xf numFmtId="165" fontId="19" fillId="2" borderId="52" xfId="2" applyNumberFormat="1" applyFont="1" applyFill="1" applyBorder="1" applyAlignment="1"/>
    <xf numFmtId="165" fontId="19" fillId="6" borderId="53" xfId="2" applyNumberFormat="1" applyFont="1" applyFill="1" applyBorder="1" applyAlignment="1"/>
    <xf numFmtId="165" fontId="19" fillId="2" borderId="54" xfId="2" applyNumberFormat="1" applyFont="1" applyFill="1" applyBorder="1" applyAlignment="1"/>
    <xf numFmtId="165" fontId="19" fillId="6" borderId="55" xfId="2" applyNumberFormat="1" applyFont="1" applyFill="1" applyBorder="1" applyAlignment="1"/>
    <xf numFmtId="0" fontId="19" fillId="6" borderId="48" xfId="0" applyFont="1" applyFill="1" applyBorder="1" applyAlignment="1">
      <alignment horizontal="right"/>
    </xf>
    <xf numFmtId="165" fontId="19" fillId="2" borderId="56" xfId="2" applyNumberFormat="1" applyFont="1" applyFill="1" applyBorder="1" applyAlignment="1"/>
    <xf numFmtId="165" fontId="19" fillId="2" borderId="57" xfId="2" applyNumberFormat="1" applyFont="1" applyFill="1" applyBorder="1" applyAlignment="1"/>
    <xf numFmtId="165" fontId="19" fillId="6" borderId="58" xfId="2" applyNumberFormat="1" applyFont="1" applyFill="1" applyBorder="1" applyAlignment="1"/>
    <xf numFmtId="0" fontId="21" fillId="6" borderId="39" xfId="0" applyFont="1" applyFill="1" applyBorder="1" applyAlignment="1">
      <alignment horizontal="left"/>
    </xf>
    <xf numFmtId="165" fontId="21" fillId="6" borderId="38" xfId="2" applyNumberFormat="1" applyFont="1" applyFill="1" applyBorder="1" applyAlignment="1"/>
    <xf numFmtId="165" fontId="21" fillId="6" borderId="37" xfId="2" applyNumberFormat="1" applyFont="1" applyFill="1" applyBorder="1" applyAlignment="1"/>
    <xf numFmtId="165" fontId="21" fillId="6" borderId="40" xfId="2" applyNumberFormat="1" applyFont="1" applyFill="1" applyBorder="1" applyAlignment="1"/>
    <xf numFmtId="165" fontId="21" fillId="6" borderId="39" xfId="2" applyNumberFormat="1" applyFont="1" applyFill="1" applyBorder="1" applyAlignment="1"/>
    <xf numFmtId="0" fontId="22" fillId="3" borderId="0" xfId="0" applyFont="1" applyFill="1" applyAlignment="1" applyProtection="1">
      <alignment vertical="center"/>
    </xf>
    <xf numFmtId="0" fontId="0" fillId="2" borderId="0" xfId="0" applyFill="1"/>
    <xf numFmtId="0" fontId="10" fillId="4" borderId="1"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xf numFmtId="0" fontId="0" fillId="0" borderId="11" xfId="0" applyBorder="1" applyProtection="1">
      <protection locked="0"/>
    </xf>
    <xf numFmtId="14" fontId="0" fillId="0" borderId="11" xfId="0" applyNumberFormat="1" applyBorder="1" applyProtection="1">
      <protection locked="0"/>
    </xf>
    <xf numFmtId="0" fontId="0" fillId="0" borderId="11" xfId="0" applyBorder="1" applyAlignment="1" applyProtection="1">
      <alignment horizontal="center"/>
      <protection locked="0"/>
    </xf>
    <xf numFmtId="0" fontId="11" fillId="3" borderId="15" xfId="0" applyFont="1" applyFill="1" applyBorder="1" applyAlignment="1" applyProtection="1">
      <alignment horizontal="center" vertical="center" wrapText="1"/>
    </xf>
    <xf numFmtId="0" fontId="0" fillId="4" borderId="13" xfId="0" applyFill="1" applyBorder="1" applyAlignment="1" applyProtection="1">
      <alignment horizontal="center"/>
    </xf>
    <xf numFmtId="0" fontId="0" fillId="4" borderId="11" xfId="0" applyFill="1" applyBorder="1" applyAlignment="1" applyProtection="1">
      <alignment horizontal="center"/>
    </xf>
    <xf numFmtId="0" fontId="0" fillId="4" borderId="16" xfId="0" applyFill="1" applyBorder="1" applyAlignment="1" applyProtection="1"/>
    <xf numFmtId="0" fontId="7" fillId="4" borderId="16" xfId="0" applyFont="1" applyFill="1" applyBorder="1" applyAlignment="1" applyProtection="1"/>
    <xf numFmtId="165" fontId="7" fillId="4" borderId="17" xfId="0" applyNumberFormat="1" applyFont="1" applyFill="1" applyBorder="1" applyAlignment="1" applyProtection="1">
      <alignment horizontal="center"/>
    </xf>
    <xf numFmtId="165" fontId="7" fillId="4" borderId="5" xfId="0" applyNumberFormat="1" applyFont="1" applyFill="1" applyBorder="1" applyAlignment="1" applyProtection="1">
      <alignment horizontal="center" vertical="center" wrapText="1"/>
    </xf>
    <xf numFmtId="165" fontId="7" fillId="4" borderId="4" xfId="0" applyNumberFormat="1" applyFont="1" applyFill="1" applyBorder="1" applyAlignment="1" applyProtection="1">
      <alignment horizontal="center" vertical="center" wrapText="1"/>
    </xf>
    <xf numFmtId="165" fontId="0" fillId="0" borderId="11" xfId="2" applyNumberFormat="1" applyFont="1" applyBorder="1" applyProtection="1">
      <protection locked="0"/>
    </xf>
    <xf numFmtId="0" fontId="8" fillId="2" borderId="11" xfId="0" applyFont="1" applyFill="1" applyBorder="1" applyProtection="1">
      <protection locked="0"/>
    </xf>
    <xf numFmtId="165" fontId="0" fillId="0" borderId="12" xfId="2" applyNumberFormat="1" applyFont="1" applyBorder="1" applyProtection="1">
      <protection locked="0"/>
    </xf>
    <xf numFmtId="165" fontId="0" fillId="0" borderId="11" xfId="2" applyNumberFormat="1" applyFont="1" applyBorder="1" applyAlignment="1" applyProtection="1">
      <alignment horizontal="center"/>
      <protection locked="0"/>
    </xf>
    <xf numFmtId="165" fontId="0" fillId="0" borderId="3" xfId="2" applyNumberFormat="1" applyFont="1" applyBorder="1" applyAlignment="1" applyProtection="1">
      <alignment horizontal="center"/>
      <protection locked="0"/>
    </xf>
    <xf numFmtId="165" fontId="0" fillId="0" borderId="2" xfId="2" applyNumberFormat="1" applyFont="1" applyBorder="1" applyAlignment="1" applyProtection="1">
      <alignment horizontal="center"/>
      <protection locked="0"/>
    </xf>
    <xf numFmtId="0" fontId="11" fillId="3" borderId="14" xfId="0" applyFont="1" applyFill="1" applyBorder="1" applyAlignment="1" applyProtection="1">
      <alignment horizontal="center" vertical="center" wrapText="1"/>
      <protection locked="0"/>
    </xf>
    <xf numFmtId="0" fontId="11" fillId="3" borderId="14" xfId="0" applyFont="1" applyFill="1" applyBorder="1" applyAlignment="1" applyProtection="1">
      <alignment vertical="center" wrapText="1"/>
      <protection locked="0"/>
    </xf>
    <xf numFmtId="0" fontId="18" fillId="2" borderId="11" xfId="0" applyFont="1" applyFill="1" applyBorder="1" applyProtection="1">
      <protection locked="0"/>
    </xf>
    <xf numFmtId="164" fontId="19" fillId="2" borderId="52" xfId="2" applyFont="1" applyFill="1" applyBorder="1" applyAlignment="1"/>
    <xf numFmtId="165" fontId="7" fillId="4" borderId="17" xfId="0" applyNumberFormat="1" applyFont="1" applyFill="1" applyBorder="1" applyAlignment="1">
      <alignment horizontal="center"/>
    </xf>
    <xf numFmtId="165" fontId="7" fillId="4" borderId="5" xfId="0" applyNumberFormat="1" applyFont="1" applyFill="1" applyBorder="1" applyAlignment="1" applyProtection="1">
      <alignment horizontal="center" vertical="center" wrapText="1"/>
      <protection locked="0"/>
    </xf>
    <xf numFmtId="165" fontId="7" fillId="4" borderId="4" xfId="0" applyNumberFormat="1" applyFont="1" applyFill="1" applyBorder="1" applyAlignment="1" applyProtection="1">
      <alignment horizontal="center" vertical="center" wrapText="1"/>
      <protection locked="0"/>
    </xf>
    <xf numFmtId="0" fontId="19" fillId="6" borderId="18" xfId="0" applyFont="1" applyFill="1" applyBorder="1" applyAlignment="1">
      <alignment horizontal="left"/>
    </xf>
    <xf numFmtId="165" fontId="19" fillId="6" borderId="18" xfId="2" applyNumberFormat="1" applyFont="1" applyFill="1" applyBorder="1" applyAlignment="1"/>
    <xf numFmtId="0" fontId="19" fillId="6" borderId="39" xfId="0" applyFont="1" applyFill="1" applyBorder="1" applyAlignment="1">
      <alignment horizontal="left"/>
    </xf>
    <xf numFmtId="165" fontId="19" fillId="6" borderId="39" xfId="2" applyNumberFormat="1" applyFont="1" applyFill="1" applyBorder="1" applyAlignment="1"/>
    <xf numFmtId="165" fontId="19" fillId="2" borderId="34" xfId="2" applyNumberFormat="1" applyFont="1" applyFill="1" applyBorder="1" applyAlignment="1"/>
    <xf numFmtId="165" fontId="19" fillId="2" borderId="38" xfId="2" applyNumberFormat="1" applyFont="1" applyFill="1" applyBorder="1" applyAlignment="1"/>
    <xf numFmtId="165" fontId="19" fillId="2" borderId="37" xfId="2" applyNumberFormat="1" applyFont="1" applyFill="1" applyBorder="1" applyAlignment="1"/>
    <xf numFmtId="165" fontId="0" fillId="2" borderId="0" xfId="0" applyNumberFormat="1" applyFill="1"/>
    <xf numFmtId="44" fontId="0" fillId="0" borderId="11" xfId="0" applyNumberFormat="1" applyBorder="1" applyProtection="1">
      <protection locked="0"/>
    </xf>
    <xf numFmtId="0" fontId="26" fillId="10" borderId="62" xfId="5" applyFont="1" applyFill="1"/>
    <xf numFmtId="168" fontId="26" fillId="10" borderId="62" xfId="5" applyNumberFormat="1" applyFont="1" applyFill="1"/>
    <xf numFmtId="168" fontId="26" fillId="10" borderId="62" xfId="2" applyNumberFormat="1" applyFont="1" applyFill="1" applyBorder="1"/>
    <xf numFmtId="167" fontId="26" fillId="10" borderId="62" xfId="5" applyNumberFormat="1" applyFont="1" applyFill="1"/>
    <xf numFmtId="44" fontId="26" fillId="10" borderId="62" xfId="2" applyNumberFormat="1" applyFont="1" applyFill="1" applyBorder="1"/>
    <xf numFmtId="167" fontId="26" fillId="10" borderId="62" xfId="2" applyNumberFormat="1" applyFont="1" applyFill="1" applyBorder="1"/>
    <xf numFmtId="168" fontId="27" fillId="9" borderId="67" xfId="6" applyNumberFormat="1" applyFont="1" applyBorder="1"/>
    <xf numFmtId="168" fontId="26" fillId="10" borderId="68" xfId="2" applyNumberFormat="1" applyFont="1" applyFill="1" applyBorder="1"/>
    <xf numFmtId="167" fontId="24" fillId="12" borderId="62" xfId="2" applyNumberFormat="1" applyFont="1" applyFill="1" applyBorder="1"/>
    <xf numFmtId="44" fontId="28" fillId="3" borderId="0" xfId="2" applyNumberFormat="1" applyFont="1" applyFill="1" applyBorder="1"/>
    <xf numFmtId="44" fontId="28" fillId="3" borderId="65" xfId="2" applyNumberFormat="1" applyFont="1" applyFill="1" applyBorder="1"/>
    <xf numFmtId="44" fontId="29" fillId="3" borderId="65" xfId="2" applyNumberFormat="1" applyFont="1" applyFill="1" applyBorder="1"/>
    <xf numFmtId="44" fontId="28" fillId="3" borderId="60" xfId="2" applyNumberFormat="1" applyFont="1" applyFill="1" applyBorder="1"/>
    <xf numFmtId="168" fontId="24" fillId="12" borderId="62" xfId="2" applyNumberFormat="1" applyFont="1" applyFill="1" applyBorder="1"/>
    <xf numFmtId="168" fontId="26" fillId="10" borderId="66" xfId="2" applyNumberFormat="1" applyFont="1" applyFill="1" applyBorder="1"/>
    <xf numFmtId="167" fontId="26" fillId="10" borderId="66" xfId="5" applyNumberFormat="1" applyFont="1" applyFill="1" applyBorder="1"/>
    <xf numFmtId="44" fontId="28" fillId="3" borderId="66" xfId="2" applyNumberFormat="1" applyFont="1" applyFill="1" applyBorder="1"/>
    <xf numFmtId="168" fontId="24" fillId="12" borderId="71" xfId="2" applyNumberFormat="1" applyFont="1" applyFill="1" applyBorder="1"/>
    <xf numFmtId="44" fontId="29" fillId="2" borderId="0" xfId="2" applyNumberFormat="1" applyFont="1" applyFill="1" applyBorder="1"/>
    <xf numFmtId="44" fontId="28" fillId="2" borderId="0" xfId="2" applyNumberFormat="1" applyFont="1" applyFill="1" applyBorder="1"/>
    <xf numFmtId="168" fontId="32" fillId="9" borderId="67" xfId="6" applyNumberFormat="1" applyFont="1" applyBorder="1"/>
    <xf numFmtId="167" fontId="32" fillId="9" borderId="69" xfId="6" applyNumberFormat="1" applyFont="1" applyBorder="1"/>
    <xf numFmtId="44" fontId="28" fillId="3" borderId="59" xfId="2" applyNumberFormat="1" applyFont="1" applyFill="1" applyBorder="1"/>
    <xf numFmtId="167" fontId="32" fillId="9" borderId="72" xfId="6" applyNumberFormat="1" applyFont="1" applyBorder="1"/>
    <xf numFmtId="168" fontId="32" fillId="9" borderId="67" xfId="4" applyNumberFormat="1" applyFont="1" applyFill="1" applyBorder="1"/>
    <xf numFmtId="168" fontId="32" fillId="9" borderId="61" xfId="6" applyNumberFormat="1" applyFont="1" applyBorder="1"/>
    <xf numFmtId="168" fontId="32" fillId="10" borderId="62" xfId="2" applyNumberFormat="1" applyFont="1" applyFill="1" applyBorder="1"/>
    <xf numFmtId="0" fontId="32" fillId="9" borderId="61" xfId="6" applyFont="1" applyBorder="1"/>
    <xf numFmtId="167" fontId="32" fillId="10" borderId="62" xfId="2" applyNumberFormat="1" applyFont="1" applyFill="1" applyBorder="1"/>
    <xf numFmtId="168" fontId="32" fillId="10" borderId="66" xfId="2" applyNumberFormat="1" applyFont="1" applyFill="1" applyBorder="1"/>
    <xf numFmtId="0" fontId="33" fillId="0" borderId="0" xfId="0" applyFont="1"/>
    <xf numFmtId="0" fontId="35" fillId="0" borderId="0" xfId="0" applyFont="1"/>
    <xf numFmtId="0" fontId="36" fillId="0" borderId="0" xfId="0" applyFont="1"/>
    <xf numFmtId="0" fontId="33" fillId="0" borderId="0" xfId="0" applyFont="1" applyBorder="1"/>
    <xf numFmtId="0" fontId="31" fillId="0" borderId="43" xfId="0" applyFont="1" applyBorder="1"/>
    <xf numFmtId="0" fontId="31" fillId="0" borderId="0" xfId="0" applyFont="1" applyBorder="1"/>
    <xf numFmtId="0" fontId="31" fillId="0" borderId="0" xfId="0" applyFont="1"/>
    <xf numFmtId="0" fontId="36" fillId="11" borderId="70" xfId="0" applyFont="1" applyFill="1" applyBorder="1"/>
    <xf numFmtId="0" fontId="36" fillId="0" borderId="0" xfId="0" applyFont="1" applyAlignment="1">
      <alignment horizontal="right"/>
    </xf>
    <xf numFmtId="0" fontId="36" fillId="11" borderId="66" xfId="0" applyFont="1" applyFill="1" applyBorder="1"/>
    <xf numFmtId="0" fontId="37" fillId="11" borderId="66" xfId="0" applyFont="1" applyFill="1" applyBorder="1"/>
    <xf numFmtId="0" fontId="38" fillId="11" borderId="66" xfId="0" applyFont="1" applyFill="1" applyBorder="1"/>
    <xf numFmtId="0" fontId="38" fillId="0" borderId="0" xfId="0" applyFont="1"/>
    <xf numFmtId="0" fontId="30" fillId="0" borderId="0" xfId="0" applyFont="1"/>
    <xf numFmtId="0" fontId="36" fillId="11" borderId="65" xfId="0" applyFont="1" applyFill="1" applyBorder="1"/>
    <xf numFmtId="0" fontId="32" fillId="0" borderId="0" xfId="0" applyFont="1"/>
    <xf numFmtId="0" fontId="36" fillId="10" borderId="0" xfId="0" applyFont="1" applyFill="1" applyAlignment="1">
      <alignment horizontal="right"/>
    </xf>
    <xf numFmtId="167" fontId="24" fillId="10" borderId="62" xfId="2" applyNumberFormat="1" applyFont="1" applyFill="1" applyBorder="1"/>
    <xf numFmtId="168" fontId="24" fillId="10" borderId="62" xfId="2" applyNumberFormat="1" applyFont="1" applyFill="1" applyBorder="1"/>
    <xf numFmtId="168" fontId="24" fillId="10" borderId="71" xfId="2" applyNumberFormat="1" applyFont="1" applyFill="1" applyBorder="1"/>
    <xf numFmtId="168" fontId="24" fillId="10" borderId="64" xfId="2" applyNumberFormat="1" applyFont="1" applyFill="1" applyBorder="1"/>
    <xf numFmtId="168" fontId="32" fillId="9" borderId="61" xfId="4" applyNumberFormat="1" applyFont="1" applyFill="1" applyBorder="1"/>
    <xf numFmtId="0" fontId="32" fillId="9" borderId="61" xfId="6" applyFont="1" applyBorder="1" applyAlignment="1">
      <alignment wrapText="1"/>
    </xf>
    <xf numFmtId="165" fontId="33" fillId="0" borderId="0" xfId="0" applyNumberFormat="1" applyFont="1"/>
    <xf numFmtId="167" fontId="32" fillId="10" borderId="62" xfId="5" applyNumberFormat="1" applyFont="1" applyFill="1"/>
    <xf numFmtId="0" fontId="0" fillId="13" borderId="0" xfId="0" applyFill="1"/>
    <xf numFmtId="0" fontId="0" fillId="5" borderId="0" xfId="0" applyFill="1"/>
    <xf numFmtId="165" fontId="0" fillId="5" borderId="0" xfId="0" applyNumberFormat="1" applyFill="1"/>
    <xf numFmtId="0" fontId="19" fillId="2" borderId="41" xfId="0" applyFont="1" applyFill="1" applyBorder="1" applyAlignment="1">
      <alignment horizontal="left"/>
    </xf>
    <xf numFmtId="166" fontId="19" fillId="2" borderId="42" xfId="2" applyNumberFormat="1" applyFont="1" applyFill="1" applyBorder="1" applyAlignment="1">
      <alignment horizontal="center"/>
    </xf>
    <xf numFmtId="0" fontId="19" fillId="2" borderId="44" xfId="0" applyFont="1" applyFill="1" applyBorder="1" applyAlignment="1">
      <alignment horizontal="left"/>
    </xf>
    <xf numFmtId="1" fontId="19" fillId="2" borderId="45" xfId="2" applyNumberFormat="1" applyFont="1" applyFill="1" applyBorder="1" applyAlignment="1">
      <alignment horizontal="center"/>
    </xf>
    <xf numFmtId="0" fontId="20" fillId="3" borderId="74" xfId="0" applyFont="1" applyFill="1" applyBorder="1" applyAlignment="1">
      <alignment horizontal="center" vertical="center" wrapText="1"/>
    </xf>
    <xf numFmtId="0" fontId="20" fillId="3" borderId="75" xfId="0" applyFont="1" applyFill="1" applyBorder="1" applyAlignment="1">
      <alignment horizontal="center" vertical="center" wrapText="1"/>
    </xf>
    <xf numFmtId="0" fontId="20" fillId="3" borderId="76"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19" fillId="6" borderId="73" xfId="0" applyFont="1" applyFill="1" applyBorder="1" applyAlignment="1">
      <alignment horizontal="right"/>
    </xf>
    <xf numFmtId="165" fontId="19" fillId="2" borderId="78" xfId="2" applyNumberFormat="1" applyFont="1" applyFill="1" applyBorder="1" applyAlignment="1"/>
    <xf numFmtId="165" fontId="19" fillId="6" borderId="73" xfId="2" applyNumberFormat="1" applyFont="1" applyFill="1" applyBorder="1" applyAlignment="1"/>
    <xf numFmtId="0" fontId="0" fillId="3" borderId="0" xfId="0" applyFont="1" applyFill="1" applyAlignment="1">
      <alignment vertical="center"/>
    </xf>
    <xf numFmtId="0" fontId="0" fillId="3" borderId="0" xfId="0" applyFill="1"/>
    <xf numFmtId="0" fontId="0" fillId="3" borderId="0" xfId="0" applyFill="1" applyAlignment="1">
      <alignment vertical="center"/>
    </xf>
    <xf numFmtId="0" fontId="28" fillId="3" borderId="0" xfId="0" applyFont="1" applyFill="1" applyAlignment="1">
      <alignment vertical="center"/>
    </xf>
    <xf numFmtId="0" fontId="29" fillId="3" borderId="0" xfId="0" applyFont="1" applyFill="1" applyAlignment="1">
      <alignment vertical="center"/>
    </xf>
    <xf numFmtId="0" fontId="28" fillId="2" borderId="0" xfId="0" applyFont="1" applyFill="1" applyAlignment="1">
      <alignment vertical="center"/>
    </xf>
    <xf numFmtId="0" fontId="31" fillId="3" borderId="0" xfId="0" applyFont="1" applyFill="1" applyAlignment="1">
      <alignment vertical="center"/>
    </xf>
    <xf numFmtId="0" fontId="34" fillId="3" borderId="0" xfId="0" applyFont="1" applyFill="1" applyAlignment="1">
      <alignment vertical="center"/>
    </xf>
    <xf numFmtId="0" fontId="31" fillId="2" borderId="0" xfId="0" applyFont="1" applyFill="1" applyAlignment="1">
      <alignment vertical="center"/>
    </xf>
    <xf numFmtId="0" fontId="34" fillId="2" borderId="0" xfId="0" applyFont="1" applyFill="1" applyAlignment="1">
      <alignment vertical="center"/>
    </xf>
    <xf numFmtId="0" fontId="33" fillId="2" borderId="0" xfId="0" applyFont="1" applyFill="1"/>
    <xf numFmtId="0" fontId="31" fillId="2" borderId="0" xfId="0" applyFont="1" applyFill="1"/>
    <xf numFmtId="0" fontId="2" fillId="9" borderId="63" xfId="6" applyFont="1" applyBorder="1"/>
    <xf numFmtId="0" fontId="2" fillId="9" borderId="61" xfId="6" applyFont="1" applyBorder="1"/>
    <xf numFmtId="167" fontId="2" fillId="9" borderId="67" xfId="6" applyNumberFormat="1" applyFont="1" applyBorder="1"/>
    <xf numFmtId="0" fontId="2" fillId="9" borderId="67" xfId="6" applyFont="1" applyBorder="1"/>
    <xf numFmtId="165" fontId="2" fillId="9" borderId="67" xfId="2" applyNumberFormat="1" applyFont="1" applyFill="1" applyBorder="1"/>
    <xf numFmtId="168" fontId="2" fillId="9" borderId="67" xfId="4" applyNumberFormat="1" applyFont="1" applyFill="1" applyBorder="1"/>
    <xf numFmtId="168" fontId="2" fillId="9" borderId="67" xfId="6" applyNumberFormat="1" applyFont="1" applyBorder="1"/>
    <xf numFmtId="0" fontId="2" fillId="9" borderId="0" xfId="6" applyFont="1" applyBorder="1"/>
    <xf numFmtId="0" fontId="24" fillId="10" borderId="62" xfId="5" applyFill="1"/>
    <xf numFmtId="167" fontId="24" fillId="10" borderId="62" xfId="5" applyNumberFormat="1" applyFill="1"/>
    <xf numFmtId="1" fontId="2" fillId="9" borderId="61" xfId="6" applyNumberFormat="1" applyFont="1" applyBorder="1"/>
    <xf numFmtId="165" fontId="2" fillId="9" borderId="61" xfId="2" applyNumberFormat="1" applyFont="1" applyFill="1" applyBorder="1"/>
    <xf numFmtId="164" fontId="2" fillId="9" borderId="61" xfId="2" applyFont="1" applyFill="1" applyBorder="1"/>
    <xf numFmtId="0" fontId="2" fillId="9" borderId="61" xfId="6" applyFont="1" applyBorder="1" applyAlignment="1">
      <alignment wrapText="1"/>
    </xf>
    <xf numFmtId="168" fontId="2" fillId="9" borderId="61" xfId="6" applyNumberFormat="1" applyFont="1" applyBorder="1"/>
    <xf numFmtId="168" fontId="2" fillId="9" borderId="63" xfId="6" applyNumberFormat="1" applyFont="1" applyBorder="1"/>
    <xf numFmtId="0" fontId="35" fillId="2" borderId="0" xfId="0" applyFont="1" applyFill="1"/>
    <xf numFmtId="165" fontId="2" fillId="9" borderId="61" xfId="6" applyNumberFormat="1" applyFont="1" applyBorder="1"/>
    <xf numFmtId="168" fontId="2" fillId="9" borderId="61" xfId="4" applyNumberFormat="1" applyFont="1" applyFill="1" applyBorder="1"/>
    <xf numFmtId="167" fontId="2" fillId="9" borderId="61" xfId="6" applyNumberFormat="1" applyFont="1" applyBorder="1"/>
    <xf numFmtId="169" fontId="2" fillId="9" borderId="61" xfId="2" applyNumberFormat="1" applyFont="1" applyFill="1" applyBorder="1"/>
    <xf numFmtId="44" fontId="28" fillId="3" borderId="79" xfId="2" applyNumberFormat="1" applyFont="1" applyFill="1" applyBorder="1"/>
    <xf numFmtId="44" fontId="29" fillId="3" borderId="79" xfId="2" applyNumberFormat="1" applyFont="1" applyFill="1" applyBorder="1"/>
    <xf numFmtId="44" fontId="28" fillId="3" borderId="44" xfId="2" applyNumberFormat="1" applyFont="1" applyFill="1" applyBorder="1"/>
    <xf numFmtId="167" fontId="32" fillId="9" borderId="80" xfId="6" applyNumberFormat="1" applyFont="1" applyFill="1" applyBorder="1"/>
    <xf numFmtId="167" fontId="32" fillId="9" borderId="72" xfId="6" applyNumberFormat="1" applyFont="1" applyFill="1" applyBorder="1"/>
    <xf numFmtId="169" fontId="32" fillId="9" borderId="72" xfId="2" applyNumberFormat="1" applyFont="1" applyFill="1" applyBorder="1"/>
    <xf numFmtId="165" fontId="32" fillId="9" borderId="72" xfId="2" applyNumberFormat="1" applyFont="1" applyFill="1" applyBorder="1"/>
    <xf numFmtId="167" fontId="32" fillId="10" borderId="72" xfId="6" applyNumberFormat="1" applyFont="1" applyFill="1" applyBorder="1"/>
    <xf numFmtId="169" fontId="32" fillId="9" borderId="80" xfId="2" applyNumberFormat="1" applyFont="1" applyFill="1" applyBorder="1"/>
    <xf numFmtId="165" fontId="32" fillId="9" borderId="80" xfId="2" applyNumberFormat="1" applyFont="1" applyFill="1" applyBorder="1"/>
    <xf numFmtId="167" fontId="32" fillId="10" borderId="80" xfId="6" applyNumberFormat="1" applyFont="1" applyFill="1" applyBorder="1"/>
    <xf numFmtId="0" fontId="36" fillId="11" borderId="66" xfId="0" applyFont="1" applyFill="1" applyBorder="1" applyAlignment="1">
      <alignment wrapText="1"/>
    </xf>
    <xf numFmtId="1" fontId="28" fillId="3" borderId="66" xfId="2" applyNumberFormat="1" applyFont="1" applyFill="1" applyBorder="1"/>
    <xf numFmtId="0" fontId="33" fillId="0" borderId="70" xfId="0" applyFont="1" applyBorder="1"/>
    <xf numFmtId="0" fontId="33" fillId="0" borderId="66" xfId="0" applyFont="1" applyBorder="1"/>
    <xf numFmtId="0" fontId="33" fillId="0" borderId="59" xfId="0" applyFont="1" applyBorder="1"/>
    <xf numFmtId="0" fontId="33" fillId="0" borderId="65" xfId="0" applyFont="1" applyBorder="1"/>
    <xf numFmtId="168" fontId="19" fillId="2" borderId="23" xfId="4" applyNumberFormat="1" applyFont="1" applyFill="1" applyBorder="1" applyAlignment="1">
      <alignment horizontal="left"/>
    </xf>
    <xf numFmtId="168" fontId="19" fillId="2" borderId="25" xfId="4" applyNumberFormat="1" applyFont="1" applyFill="1" applyBorder="1" applyAlignment="1">
      <alignment horizontal="center"/>
    </xf>
    <xf numFmtId="168" fontId="19" fillId="2" borderId="27" xfId="4" applyNumberFormat="1" applyFont="1" applyFill="1" applyBorder="1" applyAlignment="1">
      <alignment horizontal="center"/>
    </xf>
    <xf numFmtId="165" fontId="0" fillId="0" borderId="0" xfId="0" applyNumberFormat="1" applyAlignment="1" applyProtection="1">
      <alignment vertical="center"/>
    </xf>
    <xf numFmtId="0" fontId="19" fillId="6" borderId="18" xfId="0" applyFont="1" applyFill="1" applyBorder="1" applyAlignment="1">
      <alignment horizontal="right"/>
    </xf>
    <xf numFmtId="0" fontId="19" fillId="6" borderId="39" xfId="0" applyFont="1" applyFill="1" applyBorder="1" applyAlignment="1">
      <alignment horizontal="right"/>
    </xf>
    <xf numFmtId="0" fontId="19" fillId="14" borderId="24" xfId="0" applyFont="1" applyFill="1" applyBorder="1" applyAlignment="1">
      <alignment horizontal="left"/>
    </xf>
    <xf numFmtId="168" fontId="19" fillId="14" borderId="25" xfId="4" applyNumberFormat="1" applyFont="1" applyFill="1" applyBorder="1" applyAlignment="1">
      <alignment horizontal="center"/>
    </xf>
    <xf numFmtId="0" fontId="19" fillId="14" borderId="41" xfId="0" applyFont="1" applyFill="1" applyBorder="1" applyAlignment="1">
      <alignment horizontal="left"/>
    </xf>
    <xf numFmtId="0" fontId="19" fillId="14" borderId="44" xfId="0" applyFont="1" applyFill="1" applyBorder="1" applyAlignment="1">
      <alignment horizontal="left"/>
    </xf>
    <xf numFmtId="0" fontId="19" fillId="7" borderId="0" xfId="0" applyFont="1" applyFill="1"/>
    <xf numFmtId="168" fontId="46" fillId="2" borderId="0" xfId="0" applyNumberFormat="1" applyFont="1" applyFill="1" applyAlignment="1">
      <alignment vertical="center"/>
    </xf>
    <xf numFmtId="0" fontId="46" fillId="2" borderId="0" xfId="0" applyFont="1" applyFill="1" applyAlignment="1">
      <alignment vertical="center"/>
    </xf>
    <xf numFmtId="44" fontId="19" fillId="2" borderId="42" xfId="4" applyNumberFormat="1" applyFont="1" applyFill="1" applyBorder="1" applyAlignment="1">
      <alignment horizontal="center"/>
    </xf>
    <xf numFmtId="1" fontId="19" fillId="2" borderId="45" xfId="4" applyNumberFormat="1" applyFont="1" applyFill="1" applyBorder="1" applyAlignment="1">
      <alignment horizontal="center"/>
    </xf>
    <xf numFmtId="168" fontId="19" fillId="2" borderId="42" xfId="4" applyNumberFormat="1" applyFont="1" applyFill="1" applyBorder="1" applyAlignment="1">
      <alignment horizontal="left"/>
    </xf>
    <xf numFmtId="0" fontId="19" fillId="14" borderId="43" xfId="0" applyFont="1" applyFill="1" applyBorder="1" applyAlignment="1">
      <alignment horizontal="left"/>
    </xf>
    <xf numFmtId="168" fontId="19" fillId="2" borderId="81" xfId="4" applyNumberFormat="1" applyFont="1" applyFill="1" applyBorder="1" applyAlignment="1">
      <alignment horizontal="left"/>
    </xf>
    <xf numFmtId="168" fontId="19" fillId="2" borderId="45" xfId="4" applyNumberFormat="1" applyFont="1" applyFill="1" applyBorder="1" applyAlignment="1">
      <alignment horizontal="left"/>
    </xf>
    <xf numFmtId="0" fontId="21" fillId="14" borderId="26" xfId="0" applyFont="1" applyFill="1" applyBorder="1" applyAlignment="1">
      <alignment horizontal="left"/>
    </xf>
    <xf numFmtId="168" fontId="21" fillId="14" borderId="27" xfId="4" applyNumberFormat="1" applyFont="1" applyFill="1" applyBorder="1" applyAlignment="1">
      <alignment horizontal="center"/>
    </xf>
    <xf numFmtId="0" fontId="40" fillId="7" borderId="0" xfId="0" applyFont="1" applyFill="1" applyAlignment="1">
      <alignment vertical="center" wrapText="1"/>
    </xf>
    <xf numFmtId="0" fontId="39" fillId="7" borderId="0" xfId="0" applyFont="1" applyFill="1" applyAlignment="1">
      <alignment vertical="center" wrapText="1"/>
    </xf>
    <xf numFmtId="0" fontId="13" fillId="15" borderId="0" xfId="0" applyFont="1" applyFill="1" applyAlignment="1" applyProtection="1">
      <alignment vertical="center"/>
    </xf>
    <xf numFmtId="0" fontId="22" fillId="15" borderId="0" xfId="0" applyFont="1" applyFill="1" applyAlignment="1" applyProtection="1">
      <alignment vertical="center"/>
    </xf>
    <xf numFmtId="0" fontId="13" fillId="13" borderId="0" xfId="0" applyFont="1" applyFill="1" applyAlignment="1" applyProtection="1">
      <alignment vertical="center"/>
    </xf>
    <xf numFmtId="0" fontId="22" fillId="13" borderId="0" xfId="0" applyFont="1" applyFill="1" applyAlignment="1" applyProtection="1">
      <alignment vertical="center"/>
    </xf>
    <xf numFmtId="0" fontId="0" fillId="13" borderId="0" xfId="0" applyFill="1" applyAlignment="1">
      <alignment vertical="center"/>
    </xf>
    <xf numFmtId="0" fontId="0" fillId="13" borderId="0" xfId="0" applyFont="1" applyFill="1" applyAlignment="1">
      <alignment vertical="center"/>
    </xf>
    <xf numFmtId="0" fontId="18" fillId="13" borderId="0" xfId="0" applyFont="1" applyFill="1" applyAlignment="1" applyProtection="1">
      <alignment vertical="center"/>
    </xf>
    <xf numFmtId="0" fontId="9" fillId="13" borderId="0" xfId="0" applyFont="1" applyFill="1" applyBorder="1" applyAlignment="1" applyProtection="1">
      <alignment horizontal="left" vertical="center"/>
    </xf>
    <xf numFmtId="0" fontId="9" fillId="13" borderId="0" xfId="0" applyFont="1" applyFill="1" applyBorder="1" applyAlignment="1" applyProtection="1">
      <alignment vertical="center"/>
    </xf>
    <xf numFmtId="0" fontId="18" fillId="13" borderId="0" xfId="0" applyFont="1" applyFill="1" applyAlignment="1">
      <alignment vertical="center"/>
    </xf>
    <xf numFmtId="0" fontId="18" fillId="13" borderId="0" xfId="0" applyFont="1" applyFill="1"/>
    <xf numFmtId="0" fontId="47" fillId="13" borderId="0" xfId="0" applyFont="1" applyFill="1" applyBorder="1" applyAlignment="1" applyProtection="1">
      <alignment vertical="center"/>
    </xf>
    <xf numFmtId="0" fontId="17" fillId="13" borderId="0" xfId="0" applyFont="1" applyFill="1" applyAlignment="1" applyProtection="1">
      <alignment vertical="center"/>
    </xf>
    <xf numFmtId="0" fontId="23" fillId="13" borderId="0" xfId="0" applyFont="1" applyFill="1" applyBorder="1" applyAlignment="1" applyProtection="1">
      <alignment vertical="center"/>
    </xf>
    <xf numFmtId="0" fontId="15" fillId="13" borderId="0" xfId="0" applyFont="1" applyFill="1" applyBorder="1" applyAlignment="1" applyProtection="1">
      <alignment horizontal="left" vertical="center"/>
    </xf>
    <xf numFmtId="0" fontId="15" fillId="13" borderId="0" xfId="0" applyFont="1" applyFill="1" applyBorder="1" applyAlignment="1" applyProtection="1">
      <alignment vertical="center"/>
    </xf>
    <xf numFmtId="0" fontId="42" fillId="13" borderId="0" xfId="0" applyFont="1" applyFill="1" applyBorder="1" applyAlignment="1" applyProtection="1">
      <alignment vertical="center"/>
    </xf>
    <xf numFmtId="0" fontId="43" fillId="13" borderId="0" xfId="0" applyFont="1" applyFill="1" applyBorder="1" applyAlignment="1" applyProtection="1">
      <alignment vertical="center"/>
    </xf>
    <xf numFmtId="0" fontId="0" fillId="15" borderId="0" xfId="0" applyFill="1" applyAlignment="1">
      <alignment vertical="center"/>
    </xf>
    <xf numFmtId="0" fontId="0" fillId="15" borderId="0" xfId="0" applyFont="1" applyFill="1" applyAlignment="1">
      <alignment vertical="center"/>
    </xf>
    <xf numFmtId="0" fontId="0" fillId="15" borderId="0" xfId="0" applyFill="1"/>
    <xf numFmtId="0" fontId="1" fillId="9" borderId="61" xfId="6" applyFont="1" applyBorder="1" applyAlignment="1">
      <alignment wrapText="1"/>
    </xf>
    <xf numFmtId="168" fontId="33" fillId="0" borderId="0" xfId="0" applyNumberFormat="1" applyFont="1"/>
    <xf numFmtId="0" fontId="0" fillId="0" borderId="0" xfId="0" applyAlignment="1" applyProtection="1"/>
    <xf numFmtId="9" fontId="0" fillId="0" borderId="0" xfId="3" applyFont="1" applyAlignment="1" applyProtection="1">
      <alignment vertical="center"/>
    </xf>
    <xf numFmtId="9" fontId="0" fillId="0" borderId="0" xfId="0" applyNumberFormat="1" applyAlignment="1" applyProtection="1">
      <alignment vertical="center"/>
    </xf>
    <xf numFmtId="0" fontId="10" fillId="4" borderId="1" xfId="0" applyFont="1" applyFill="1" applyBorder="1" applyAlignment="1" applyProtection="1">
      <alignment horizontal="left" vertical="top" wrapText="1"/>
    </xf>
    <xf numFmtId="0" fontId="10" fillId="4" borderId="7" xfId="0" applyFont="1" applyFill="1" applyBorder="1" applyAlignment="1" applyProtection="1">
      <alignment horizontal="left" vertical="top" wrapText="1"/>
    </xf>
    <xf numFmtId="0" fontId="10" fillId="4" borderId="20" xfId="0" applyFont="1" applyFill="1" applyBorder="1" applyAlignment="1" applyProtection="1">
      <alignment horizontal="left" vertical="top" wrapText="1"/>
    </xf>
    <xf numFmtId="0" fontId="10" fillId="4" borderId="21" xfId="0" applyFont="1" applyFill="1" applyBorder="1" applyAlignment="1" applyProtection="1">
      <alignment horizontal="left" vertical="top" wrapText="1"/>
    </xf>
    <xf numFmtId="0" fontId="10" fillId="4" borderId="0" xfId="0" applyFont="1" applyFill="1" applyBorder="1" applyAlignment="1" applyProtection="1">
      <alignment horizontal="left" vertical="top" wrapText="1"/>
    </xf>
    <xf numFmtId="0" fontId="40" fillId="14" borderId="0" xfId="0" applyFont="1" applyFill="1" applyAlignment="1">
      <alignment horizontal="left" vertical="center" wrapText="1"/>
    </xf>
    <xf numFmtId="0" fontId="19" fillId="7" borderId="0" xfId="0" applyFont="1" applyFill="1" applyAlignment="1">
      <alignment horizontal="left"/>
    </xf>
    <xf numFmtId="0" fontId="45" fillId="7" borderId="0" xfId="0" applyFont="1" applyFill="1" applyAlignment="1">
      <alignment horizontal="left"/>
    </xf>
    <xf numFmtId="0" fontId="44" fillId="7" borderId="0" xfId="0" applyFont="1" applyFill="1" applyAlignment="1">
      <alignment horizontal="left"/>
    </xf>
  </cellXfs>
  <cellStyles count="7">
    <cellStyle name="60 % - Dekorfärg1" xfId="6" builtinId="32"/>
    <cellStyle name="Normal" xfId="0" builtinId="0" customBuiltin="1"/>
    <cellStyle name="Normal 2" xfId="1" xr:uid="{6B2130CC-ED55-49F4-B760-9A5152655C3C}"/>
    <cellStyle name="Procent" xfId="3" builtinId="5"/>
    <cellStyle name="Tusental" xfId="2" builtinId="3"/>
    <cellStyle name="Utdata" xfId="5" builtinId="21"/>
    <cellStyle name="Valuta" xfId="4" builtinId="4"/>
  </cellStyles>
  <dxfs count="391">
    <dxf>
      <numFmt numFmtId="165" formatCode="_-* #,##0\ _k_r_-;\-* #,##0\ _k_r_-;_-* &quot;-&quot;??\ _k_r_-;_-@_-"/>
    </dxf>
    <dxf>
      <numFmt numFmtId="165" formatCode="_-* #,##0\ _k_r_-;\-* #,##0\ _k_r_-;_-* &quot;-&quot;??\ _k_r_-;_-@_-"/>
    </dxf>
    <dxf>
      <font>
        <b val="0"/>
        <i val="0"/>
        <strike val="0"/>
        <condense val="0"/>
        <extend val="0"/>
        <outline val="0"/>
        <shadow val="0"/>
        <u val="none"/>
        <vertAlign val="baseline"/>
        <sz val="10"/>
        <color theme="1"/>
        <name val="Arial"/>
        <family val="2"/>
        <scheme val="none"/>
      </font>
    </dxf>
    <dxf>
      <border outline="0">
        <top style="thin">
          <color theme="1"/>
        </top>
      </border>
    </dxf>
    <dxf>
      <font>
        <b val="0"/>
        <i val="0"/>
        <strike val="0"/>
        <condense val="0"/>
        <extend val="0"/>
        <outline val="0"/>
        <shadow val="0"/>
        <u val="none"/>
        <vertAlign val="baseline"/>
        <sz val="10"/>
        <color theme="1"/>
        <name val="Arial"/>
        <family val="2"/>
        <scheme val="none"/>
      </font>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border outline="0">
        <top style="thin">
          <color theme="1"/>
        </top>
      </border>
    </dxf>
    <dxf>
      <font>
        <b val="0"/>
        <i val="0"/>
        <strike val="0"/>
        <condense val="0"/>
        <extend val="0"/>
        <outline val="0"/>
        <shadow val="0"/>
        <u val="none"/>
        <vertAlign val="baseline"/>
        <sz val="10"/>
        <color theme="1"/>
        <name val="Arial"/>
        <family val="2"/>
        <scheme val="none"/>
      </font>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border outline="0">
        <top style="thin">
          <color theme="1"/>
        </top>
      </border>
    </dxf>
    <dxf>
      <font>
        <b val="0"/>
        <i val="0"/>
        <strike val="0"/>
        <condense val="0"/>
        <extend val="0"/>
        <outline val="0"/>
        <shadow val="0"/>
        <u val="none"/>
        <vertAlign val="baseline"/>
        <sz val="10"/>
        <color theme="1"/>
        <name val="Arial"/>
        <family val="2"/>
        <scheme val="none"/>
      </font>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left" vertical="center" textRotation="0" wrapText="1" indent="0" justifyLastLine="0" shrinkToFit="0" readingOrder="0"/>
    </dxf>
    <dxf>
      <numFmt numFmtId="165" formatCode="_-* #,##0\ _k_r_-;\-* #,##0\ _k_r_-;_-* &quot;-&quot;??\ _k_r_-;_-@_-"/>
    </dxf>
    <dxf>
      <numFmt numFmtId="165" formatCode="_-* #,##0\ _k_r_-;\-* #,##0\ _k_r_-;_-* &quot;-&quot;??\ _k_r_-;_-@_-"/>
    </dxf>
    <dxf>
      <numFmt numFmtId="165" formatCode="_-* #,##0\ _k_r_-;\-* #,##0\ _k_r_-;_-* &quot;-&quot;??\ _k_r_-;_-@_-"/>
    </dxf>
    <dxf>
      <numFmt numFmtId="165" formatCode="_-* #,##0\ _k_r_-;\-* #,##0\ _k_r_-;_-* &quot;-&quot;??\ _k_r_-;_-@_-"/>
    </dxf>
    <dxf>
      <numFmt numFmtId="165" formatCode="_-* #,##0\ _k_r_-;\-* #,##0\ _k_r_-;_-* &quot;-&quot;??\ _k_r_-;_-@_-"/>
    </dxf>
    <dxf>
      <numFmt numFmtId="165" formatCode="_-* #,##0\ _k_r_-;\-* #,##0\ _k_r_-;_-* &quot;-&quot;??\ _k_r_-;_-@_-"/>
    </dxf>
    <dxf>
      <numFmt numFmtId="165" formatCode="_-* #,##0\ _k_r_-;\-* #,##0\ _k_r_-;_-* &quot;-&quot;??\ _k_r_-;_-@_-"/>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b val="0"/>
        <i val="0"/>
        <color rgb="FF00642D"/>
      </font>
      <fill>
        <patternFill patternType="none">
          <bgColor auto="1"/>
        </patternFill>
      </fill>
    </dxf>
    <dxf>
      <font>
        <color rgb="FF9C0006"/>
      </font>
    </dxf>
    <dxf>
      <font>
        <color rgb="FF006100"/>
      </font>
      <fill>
        <patternFill patternType="none">
          <bgColor auto="1"/>
        </patternFill>
      </fill>
    </dxf>
    <dxf>
      <font>
        <color rgb="FF9C0006"/>
      </font>
    </dxf>
    <dxf>
      <font>
        <color rgb="FF006100"/>
      </font>
      <fill>
        <patternFill patternType="none">
          <bgColor auto="1"/>
        </patternFill>
      </fill>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bottom/>
      </border>
      <protection locked="1" hidden="0"/>
    </dxf>
    <dxf>
      <font>
        <b val="0"/>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bottom/>
      </border>
      <protection locked="1" hidden="0"/>
    </dxf>
    <dxf>
      <font>
        <b val="0"/>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right" vertical="center" textRotation="0" wrapText="1"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14999847407452621"/>
        </left>
        <right/>
        <top/>
        <bottom/>
      </border>
      <protection locked="0" hidden="0"/>
    </dxf>
    <dxf>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style="thin">
          <color theme="0" tint="-0.14999847407452621"/>
        </left>
        <right/>
        <top style="thin">
          <color theme="0" tint="-0.14999847407452621"/>
        </top>
        <bottom style="thin">
          <color theme="0" tint="-0.14999847407452621"/>
        </bottom>
        <vertical/>
        <horizontal/>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theme="0" tint="-0.14999847407452621"/>
        </right>
        <top/>
        <bottom/>
      </border>
      <protection locked="0" hidden="0"/>
    </dxf>
    <dxf>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right style="thin">
          <color theme="0" tint="-0.14999847407452621"/>
        </right>
        <top style="thin">
          <color theme="0" tint="-0.14999847407452621"/>
        </top>
        <bottom style="thin">
          <color theme="0" tint="-0.14999847407452621"/>
        </bottom>
        <vertical/>
        <horizontal/>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bottom/>
      </border>
      <protection locked="1" hidden="0"/>
    </dxf>
    <dxf>
      <font>
        <b val="0"/>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dxf>
    <dxf>
      <numFmt numFmtId="165" formatCode="_-* #,##0\ _k_r_-;\-* #,##0\ _k_r_-;_-* &quot;-&quot;??\ _k_r_-;_-@_-"/>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dxf>
    <dxf>
      <numFmt numFmtId="165" formatCode="_-* #,##0\ _k_r_-;\-* #,##0\ _k_r_-;_-* &quot;-&quot;??\ _k_r_-;_-@_-"/>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dxf>
    <dxf>
      <numFmt numFmtId="165" formatCode="_-* #,##0\ _k_r_-;\-* #,##0\ _k_r_-;_-* &quot;-&quot;??\ _k_r_-;_-@_-"/>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dxf>
    <dxf>
      <numFmt numFmtId="165" formatCode="_-* #,##0\ _k_r_-;\-* #,##0\ _k_r_-;_-* &quot;-&quot;??\ _k_r_-;_-@_-"/>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dxf>
    <dxf>
      <numFmt numFmtId="165" formatCode="_-* #,##0\ _k_r_-;\-* #,##0\ _k_r_-;_-* &quot;-&quot;??\ _k_r_-;_-@_-"/>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dxf>
    <dxf>
      <numFmt numFmtId="165" formatCode="_-* #,##0\ _k_r_-;\-* #,##0\ _k_r_-;_-* &quot;-&quot;??\ _k_r_-;_-@_-"/>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bottom/>
      </border>
    </dxf>
    <dxf>
      <border diagonalUp="0" diagonalDown="0" outline="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bottom/>
      </border>
    </dxf>
    <dxf>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0" hidden="0"/>
    </dxf>
    <dxf>
      <font>
        <b/>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bottom/>
      </border>
    </dxf>
    <dxf>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0" hidden="0"/>
    </dxf>
    <dxf>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style="thin">
          <color theme="8" tint="-9.9978637043366805E-2"/>
        </right>
        <top/>
        <bottom/>
      </border>
    </dxf>
    <dxf>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dxf>
    <dxf>
      <alignment horizontal="center" textRotation="0" indent="0" justifyLastLine="0" shrinkToFit="0" readingOrder="0"/>
    </dxf>
    <dxf>
      <border outline="0">
        <top style="thin">
          <color rgb="FFFFFFFF"/>
        </top>
      </border>
    </dxf>
    <dxf>
      <border outline="0">
        <bottom style="thin">
          <color rgb="FFFFFFFF"/>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general" vertical="center" textRotation="0" wrapText="1" indent="0" justifyLastLine="0" shrinkToFit="0" readingOrder="0"/>
      <border diagonalUp="0" diagonalDown="0">
        <left style="thin">
          <color theme="0"/>
        </left>
        <right style="thin">
          <color theme="0"/>
        </right>
        <top/>
        <bottom/>
      </border>
      <protection locked="0" hidden="0"/>
    </dxf>
    <dxf>
      <fill>
        <patternFill>
          <bgColor rgb="FFE2EFDA"/>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0.14996795556505021"/>
        </patternFill>
      </fill>
    </dxf>
    <dxf>
      <font>
        <color auto="1"/>
      </font>
      <fill>
        <patternFill>
          <bgColor theme="5" tint="0.59996337778862885"/>
        </patternFill>
      </fill>
    </dxf>
    <dxf>
      <font>
        <color auto="1"/>
      </font>
      <fill>
        <patternFill>
          <bgColor theme="5" tint="0.79998168889431442"/>
        </patternFill>
      </fill>
    </dxf>
    <dxf>
      <fill>
        <patternFill>
          <bgColor theme="5" tint="0.39994506668294322"/>
        </patternFill>
      </fill>
    </dxf>
    <dxf>
      <fill>
        <patternFill>
          <bgColor theme="5"/>
        </patternFill>
      </fill>
    </dxf>
    <dxf>
      <alignment horizontal="general" vertical="bottom" textRotation="0" wrapText="0" indent="0" justifyLastLine="0" shrinkToFit="0" readingOrder="0"/>
      <protection locked="1" hidden="0"/>
    </dxf>
    <dxf>
      <protection locked="1" hidden="0"/>
    </dxf>
    <dxf>
      <alignment horizontal="general" vertical="bottom" textRotation="0" wrapText="0" indent="0" justifyLastLine="0" shrinkToFit="0" readingOrder="0"/>
      <protection locked="1" hidden="0"/>
    </dxf>
    <dxf>
      <protection locked="1" hidden="0"/>
    </dxf>
    <dxf>
      <alignment horizontal="general" vertical="bottom" textRotation="0" wrapText="0" indent="0" justifyLastLine="0" shrinkToFit="0" readingOrder="0"/>
      <protection locked="1" hidden="0"/>
    </dxf>
    <dxf>
      <protection locked="1" hidden="0"/>
    </dxf>
    <dxf>
      <font>
        <b/>
        <i val="0"/>
        <strike val="0"/>
        <condense val="0"/>
        <extend val="0"/>
        <outline val="0"/>
        <shadow val="0"/>
        <u val="none"/>
        <vertAlign val="baseline"/>
        <sz val="10"/>
        <color rgb="FF000000"/>
        <name val="Arial"/>
        <family val="2"/>
        <scheme val="minor"/>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bottom/>
      </border>
      <protection locked="1" hidden="0"/>
    </dxf>
    <dxf>
      <font>
        <b val="0"/>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bottom/>
      </border>
      <protection locked="1" hidden="0"/>
    </dxf>
    <dxf>
      <font>
        <b val="0"/>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14999847407452621"/>
        </left>
        <right/>
        <top/>
        <bottom/>
      </border>
      <protection locked="1" hidden="0"/>
    </dxf>
    <dxf>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style="thin">
          <color theme="0" tint="-0.14999847407452621"/>
        </left>
        <right/>
        <top style="thin">
          <color theme="0" tint="-0.14999847407452621"/>
        </top>
        <bottom style="thin">
          <color theme="0" tint="-0.14999847407452621"/>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theme="0" tint="-0.14999847407452621"/>
        </right>
        <top/>
        <bottom/>
      </border>
      <protection locked="1" hidden="0"/>
    </dxf>
    <dxf>
      <numFmt numFmtId="165" formatCode="_-* #,##0\ _k_r_-;\-* #,##0\ _k_r_-;_-* &quot;-&quot;??\ _k_r_-;_-@_-"/>
      <fill>
        <patternFill patternType="none">
          <fgColor indexed="64"/>
          <bgColor indexed="65"/>
        </patternFill>
      </fill>
      <alignment horizontal="center" vertical="center" textRotation="0" wrapText="1" indent="0" justifyLastLine="0" shrinkToFit="0" readingOrder="0"/>
      <border diagonalUp="0" diagonalDown="0">
        <left style="thin">
          <color theme="8" tint="-9.9978637043366805E-2"/>
        </left>
        <right style="thin">
          <color theme="0" tint="-0.14999847407452621"/>
        </right>
        <top style="thin">
          <color theme="0" tint="-0.14999847407452621"/>
        </top>
        <bottom style="thin">
          <color theme="0" tint="-0.14999847407452621"/>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8" tint="-9.9978637043366805E-2"/>
        </left>
        <right style="thin">
          <color theme="8" tint="-9.9978637043366805E-2"/>
        </right>
        <top/>
        <bottom/>
      </border>
      <protection locked="1" hidden="0"/>
    </dxf>
    <dxf>
      <font>
        <b val="0"/>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center" textRotation="0" wrapText="1"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1"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protection locked="1" hidden="0"/>
    </dxf>
    <dxf>
      <numFmt numFmtId="165" formatCode="_-* #,##0\ _k_r_-;\-* #,##0\ _k_r_-;_-* &quot;-&quot;??\ _k_r_-;_-@_-"/>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protection locked="1" hidden="0"/>
    </dxf>
    <dxf>
      <numFmt numFmtId="165" formatCode="_-* #,##0\ _k_r_-;\-* #,##0\ _k_r_-;_-* &quot;-&quot;??\ _k_r_-;_-@_-"/>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protection locked="1" hidden="0"/>
    </dxf>
    <dxf>
      <numFmt numFmtId="165" formatCode="_-* #,##0\ _k_r_-;\-* #,##0\ _k_r_-;_-* &quot;-&quot;??\ _k_r_-;_-@_-"/>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protection locked="1" hidden="0"/>
    </dxf>
    <dxf>
      <numFmt numFmtId="165" formatCode="_-* #,##0\ _k_r_-;\-* #,##0\ _k_r_-;_-* &quot;-&quot;??\ _k_r_-;_-@_-"/>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protection locked="1" hidden="0"/>
    </dxf>
    <dxf>
      <numFmt numFmtId="165" formatCode="_-* #,##0\ _k_r_-;\-* #,##0\ _k_r_-;_-* &quot;-&quot;??\ _k_r_-;_-@_-"/>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numFmt numFmtId="165" formatCode="_-* #,##0\ _k_r_-;\-* #,##0\ _k_r_-;_-* &quot;-&quot;??\ _k_r_-;_-@_-"/>
      <fill>
        <patternFill patternType="solid">
          <fgColor indexed="64"/>
          <bgColor theme="4" tint="0.79998168889431442"/>
        </patternFill>
      </fill>
      <alignment horizontal="center" vertical="bottom" textRotation="0" wrapText="0" indent="0" justifyLastLine="0" shrinkToFit="0" readingOrder="0"/>
      <border diagonalUp="0" diagonalDown="0" outline="0">
        <left style="thin">
          <color theme="8" tint="-9.9978637043366805E-2"/>
        </left>
        <right/>
        <top/>
        <bottom/>
      </border>
      <protection locked="1" hidden="0"/>
    </dxf>
    <dxf>
      <numFmt numFmtId="165" formatCode="_-* #,##0\ _k_r_-;\-* #,##0\ _k_r_-;_-* &quot;-&quot;??\ _k_r_-;_-@_-"/>
      <border diagonalUp="0" diagonalDown="0">
        <left style="thin">
          <color theme="8" tint="-9.9978637043366805E-2"/>
        </left>
        <right style="thin">
          <color theme="8" tint="-9.9978637043366805E-2"/>
        </right>
        <top style="thin">
          <color theme="8" tint="-9.9978637043366805E-2"/>
        </top>
        <bottom style="thin">
          <color theme="8" tint="-9.9978637043366805E-2"/>
        </bottom>
      </border>
      <protection locked="0" hidden="0"/>
    </dxf>
    <dxf>
      <font>
        <b/>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theme="8" tint="-9.9978637043366805E-2"/>
        </left>
        <right style="thin">
          <color theme="8" tint="-9.9978637043366805E-2"/>
        </right>
        <top/>
        <bottom/>
      </border>
      <protection locked="1" hidden="0"/>
    </dxf>
    <dxf>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0" hidden="0"/>
    </dxf>
    <dxf>
      <font>
        <b/>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theme="8" tint="-9.9978637043366805E-2"/>
        </left>
        <right style="thin">
          <color theme="8" tint="-9.9978637043366805E-2"/>
        </right>
        <top/>
        <bottom/>
      </border>
      <protection locked="1" hidden="0"/>
    </dxf>
    <dxf>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0" hidden="0"/>
    </dxf>
    <dxf>
      <font>
        <b/>
        <i val="0"/>
        <strike val="0"/>
        <condense val="0"/>
        <extend val="0"/>
        <outline val="0"/>
        <shadow val="0"/>
        <u val="none"/>
        <vertAlign val="baseline"/>
        <sz val="10"/>
        <color rgb="FF000000"/>
        <name val="Arial"/>
        <family val="2"/>
        <scheme val="minor"/>
      </font>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theme="8" tint="-9.9978637043366805E-2"/>
        </left>
        <right style="thin">
          <color theme="8" tint="-9.9978637043366805E-2"/>
        </right>
        <top/>
        <bottom/>
      </border>
      <protection locked="1" hidden="0"/>
    </dxf>
    <dxf>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0" hidden="0"/>
    </dxf>
    <dxf>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theme="8" tint="-9.9978637043366805E-2"/>
        </left>
        <right style="thin">
          <color theme="8" tint="-9.9978637043366805E-2"/>
        </right>
        <top/>
        <bottom/>
      </border>
      <protection locked="1" hidden="0"/>
    </dxf>
    <dxf>
      <fill>
        <patternFill patternType="solid">
          <fgColor indexed="64"/>
          <bgColor theme="4" tint="0.79998168889431442"/>
        </patternFill>
      </fill>
      <alignment horizontal="center" vertical="bottom" textRotation="0" wrapText="0" indent="0" justifyLastLine="0" shrinkToFit="0" readingOrder="0"/>
      <border diagonalUp="0" diagonalDown="0">
        <left style="thin">
          <color theme="8" tint="-9.9978637043366805E-2"/>
        </left>
        <right style="thin">
          <color theme="8" tint="-9.9978637043366805E-2"/>
        </right>
        <top style="thin">
          <color theme="8" tint="-9.9978637043366805E-2"/>
        </top>
        <bottom style="thin">
          <color theme="8" tint="-9.9978637043366805E-2"/>
        </bottom>
        <vertical/>
        <horizontal/>
      </border>
      <protection locked="1" hidden="0"/>
    </dxf>
    <dxf>
      <alignment horizontal="general" textRotation="0" indent="0" justifyLastLine="0" shrinkToFit="0" readingOrder="0"/>
      <protection locked="1" hidden="0"/>
    </dxf>
    <dxf>
      <border outline="0">
        <top style="thin">
          <color theme="0"/>
        </top>
      </border>
    </dxf>
    <dxf>
      <protection locked="1" hidden="0"/>
    </dxf>
    <dxf>
      <border outline="0">
        <bottom style="thin">
          <color theme="0"/>
        </bottom>
      </border>
    </dxf>
    <dxf>
      <font>
        <b/>
        <i val="0"/>
        <strike val="0"/>
        <condense val="0"/>
        <extend val="0"/>
        <outline val="0"/>
        <shadow val="0"/>
        <u val="none"/>
        <vertAlign val="baseline"/>
        <sz val="10"/>
        <color theme="0"/>
        <name val="Arial"/>
        <family val="2"/>
        <scheme val="minor"/>
      </font>
      <fill>
        <patternFill patternType="solid">
          <fgColor indexed="64"/>
          <bgColor theme="3"/>
        </patternFill>
      </fill>
      <alignment horizontal="general" vertical="center" textRotation="0" wrapText="1" indent="0" justifyLastLine="0" shrinkToFit="0" readingOrder="0"/>
      <border diagonalUp="0" diagonalDown="0">
        <left style="thin">
          <color theme="0"/>
        </left>
        <right style="thin">
          <color theme="0"/>
        </right>
        <top/>
        <bottom/>
      </border>
      <protection locked="0" hidden="0"/>
    </dxf>
    <dxf>
      <fill>
        <patternFill>
          <bgColor rgb="FFE2EFDA"/>
        </patternFill>
      </fill>
    </dxf>
    <dxf>
      <fill>
        <patternFill>
          <bgColor theme="0" tint="-4.9989318521683403E-2"/>
        </patternFill>
      </fill>
    </dxf>
    <dxf>
      <fill>
        <patternFill>
          <bgColor theme="0" tint="-4.9989318521683403E-2"/>
        </patternFill>
      </fill>
    </dxf>
    <dxf>
      <fill>
        <patternFill>
          <bgColor theme="0" tint="-0.14996795556505021"/>
        </patternFill>
      </fill>
    </dxf>
    <dxf>
      <fill>
        <patternFill>
          <bgColor theme="0" tint="-0.14996795556505021"/>
        </patternFill>
      </fill>
    </dxf>
    <dxf>
      <font>
        <color auto="1"/>
      </font>
      <fill>
        <patternFill>
          <bgColor theme="8" tint="-0.24994659260841701"/>
        </patternFill>
      </fill>
    </dxf>
    <dxf>
      <font>
        <color auto="1"/>
      </font>
      <fill>
        <patternFill>
          <bgColor theme="0" tint="-0.14996795556505021"/>
        </patternFill>
      </fill>
    </dxf>
    <dxf>
      <font>
        <color auto="1"/>
      </font>
      <fill>
        <patternFill>
          <bgColor theme="8" tint="-9.9948118533890809E-2"/>
        </patternFill>
      </fill>
    </dxf>
    <dxf>
      <font>
        <b val="0"/>
        <i val="0"/>
        <strike val="0"/>
        <condense val="0"/>
        <extend val="0"/>
        <outline val="0"/>
        <shadow val="0"/>
        <u val="none"/>
        <vertAlign val="baseline"/>
        <sz val="11"/>
        <color theme="1"/>
        <name val="Arial"/>
        <family val="2"/>
        <scheme val="minor"/>
      </font>
      <numFmt numFmtId="167" formatCode="#,##0\ &quot;kr&quot;"/>
      <border diagonalUp="0" diagonalDown="0">
        <left style="thin">
          <color indexed="64"/>
        </left>
        <right/>
        <top style="thin">
          <color rgb="FF7F7F7F"/>
        </top>
        <bottom style="thin">
          <color rgb="FF7F7F7F"/>
        </bottom>
        <vertical/>
        <horizontal/>
      </border>
    </dxf>
    <dxf>
      <font>
        <b val="0"/>
        <i val="0"/>
        <strike val="0"/>
        <condense val="0"/>
        <extend val="0"/>
        <outline val="0"/>
        <shadow val="0"/>
        <u val="none"/>
        <vertAlign val="baseline"/>
        <sz val="11"/>
        <color theme="1"/>
        <name val="Arial"/>
        <family val="2"/>
        <scheme val="minor"/>
      </font>
      <numFmt numFmtId="167" formatCode="#,##0\ &quot;kr&quot;"/>
      <border diagonalUp="0" diagonalDown="0" outline="0">
        <left/>
        <right/>
        <top style="thin">
          <color rgb="FF7F7F7F"/>
        </top>
        <bottom style="thin">
          <color rgb="FF7F7F7F"/>
        </bottom>
      </border>
    </dxf>
    <dxf>
      <font>
        <b val="0"/>
        <i val="0"/>
        <strike val="0"/>
        <condense val="0"/>
        <extend val="0"/>
        <outline val="0"/>
        <shadow val="0"/>
        <u val="none"/>
        <vertAlign val="baseline"/>
        <sz val="11"/>
        <color rgb="FF000000"/>
        <name val="Arial"/>
        <family val="2"/>
        <scheme val="minor"/>
      </font>
      <border diagonalUp="0" diagonalDown="0" outline="0">
        <left style="thin">
          <color indexed="64"/>
        </left>
        <right style="thin">
          <color indexed="64"/>
        </right>
        <top style="thin">
          <color indexed="64"/>
        </top>
        <bottom style="thin">
          <color indexed="64"/>
        </bottom>
      </border>
    </dxf>
    <dxf>
      <font>
        <b val="0"/>
        <i/>
        <strike val="0"/>
        <condense val="0"/>
        <extend val="0"/>
        <outline val="0"/>
        <shadow val="0"/>
        <u val="none"/>
        <vertAlign val="baseline"/>
        <sz val="11"/>
        <color rgb="FF000000"/>
        <name val="Arial"/>
        <family val="2"/>
        <scheme val="minor"/>
      </font>
      <fill>
        <patternFill patternType="solid">
          <fgColor indexed="64"/>
          <bgColor theme="8"/>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minor"/>
      </font>
      <numFmt numFmtId="167" formatCode="#,##0\ &quot;kr&quot;"/>
      <border diagonalUp="0" diagonalDown="0">
        <left style="thin">
          <color rgb="FF7F7F7F"/>
        </left>
        <right/>
        <top style="thin">
          <color rgb="FF7F7F7F"/>
        </top>
        <bottom style="thin">
          <color rgb="FF7F7F7F"/>
        </bottom>
        <vertical/>
        <horizontal/>
      </border>
    </dxf>
    <dxf>
      <font>
        <b val="0"/>
        <i val="0"/>
        <strike val="0"/>
        <condense val="0"/>
        <extend val="0"/>
        <outline val="0"/>
        <shadow val="0"/>
        <u val="none"/>
        <vertAlign val="baseline"/>
        <sz val="11"/>
        <color theme="1"/>
        <name val="Arial"/>
        <family val="2"/>
        <scheme val="minor"/>
      </font>
      <border diagonalUp="0" diagonalDown="0">
        <left style="thin">
          <color rgb="FF7F7F7F"/>
        </left>
        <right style="thin">
          <color rgb="FF7F7F7F"/>
        </right>
        <top style="thin">
          <color rgb="FF7F7F7F"/>
        </top>
        <bottom style="thin">
          <color rgb="FF7F7F7F"/>
        </bottom>
        <vertical/>
        <horizontal/>
      </border>
    </dxf>
    <dxf>
      <border outline="0">
        <right style="thin">
          <color indexed="64"/>
        </right>
        <top style="thin">
          <color indexed="64"/>
        </top>
      </border>
    </dxf>
    <dxf>
      <border outline="0">
        <bottom style="thin">
          <color indexed="64"/>
        </bottom>
      </border>
    </dxf>
    <dxf>
      <fill>
        <patternFill>
          <bgColor rgb="FFE2EFDA"/>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ill>
        <patternFill>
          <bgColor rgb="FFE2EFDA"/>
        </patternFill>
      </fill>
    </dxf>
  </dxfs>
  <tableStyles count="0" defaultTableStyle="TableStyleMedium2" defaultPivotStyle="PivotStyleLight16"/>
  <colors>
    <mruColors>
      <color rgb="FFD6EDBD"/>
      <color rgb="FFC5F1C5"/>
      <color rgb="FFABE68E"/>
      <color rgb="FF000000"/>
      <color rgb="FF00642D"/>
      <color rgb="FFD6EDE2"/>
      <color rgb="FFFFBDBD"/>
      <color rgb="FFFFCDCD"/>
      <color rgb="FFFFE5E5"/>
      <color rgb="FFAADE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pivotCacheDefinition" Target="pivotCache/pivotCacheDefinition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Nyttor och kostnader - total nytta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3.762777259524349E-2"/>
          <c:y val="0.13671549849480338"/>
          <c:w val="0.93094535885132434"/>
          <c:h val="0.68937029914529913"/>
        </c:manualLayout>
      </c:layout>
      <c:barChart>
        <c:barDir val="col"/>
        <c:grouping val="clustered"/>
        <c:varyColors val="0"/>
        <c:ser>
          <c:idx val="0"/>
          <c:order val="0"/>
          <c:tx>
            <c:strRef>
              <c:f>Nyttorealiseringskalkyl!$I$12</c:f>
              <c:strCache>
                <c:ptCount val="1"/>
                <c:pt idx="0">
                  <c:v>Total nytta</c:v>
                </c:pt>
              </c:strCache>
            </c:strRef>
          </c:tx>
          <c:spPr>
            <a:solidFill>
              <a:schemeClr val="accent5">
                <a:lumMod val="75000"/>
              </a:schemeClr>
            </a:solidFill>
            <a:ln>
              <a:solidFill>
                <a:schemeClr val="tx1"/>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Nyttorealiseringskalkyl!$J$12:$O$12</c:f>
              <c:numCache>
                <c:formatCode>_-* #\ ##0\ _k_r_-;\-* #\ ##0\ _k_r_-;_-* "-"??\ _k_r_-;_-@_-</c:formatCode>
                <c:ptCount val="6"/>
                <c:pt idx="0">
                  <c:v>0</c:v>
                </c:pt>
                <c:pt idx="1">
                  <c:v>0</c:v>
                </c:pt>
                <c:pt idx="2">
                  <c:v>28257781.333333336</c:v>
                </c:pt>
                <c:pt idx="3">
                  <c:v>73762881.333333343</c:v>
                </c:pt>
                <c:pt idx="4">
                  <c:v>76687881.333333343</c:v>
                </c:pt>
                <c:pt idx="5">
                  <c:v>76687881.333333343</c:v>
                </c:pt>
              </c:numCache>
            </c:numRef>
          </c:val>
          <c:extLst>
            <c:ext xmlns:c16="http://schemas.microsoft.com/office/drawing/2014/chart" uri="{C3380CC4-5D6E-409C-BE32-E72D297353CC}">
              <c16:uniqueId val="{00000000-AE86-4FE1-AAB2-E87E3884FA56}"/>
            </c:ext>
          </c:extLst>
        </c:ser>
        <c:ser>
          <c:idx val="1"/>
          <c:order val="1"/>
          <c:tx>
            <c:strRef>
              <c:f>Nyttorealiseringskalkyl!$I$16</c:f>
              <c:strCache>
                <c:ptCount val="1"/>
                <c:pt idx="0">
                  <c:v>Total kostnad</c:v>
                </c:pt>
              </c:strCache>
            </c:strRef>
          </c:tx>
          <c:spPr>
            <a:solidFill>
              <a:schemeClr val="accent2"/>
            </a:solidFill>
            <a:ln>
              <a:solidFill>
                <a:schemeClr val="tx1"/>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Nyttorealiseringskalkyl!$J$16:$O$16</c:f>
              <c:numCache>
                <c:formatCode>_-* #\ ##0\ _k_r_-;\-* #\ ##0\ _k_r_-;_-* "-"??\ _k_r_-;_-@_-</c:formatCode>
                <c:ptCount val="6"/>
                <c:pt idx="0">
                  <c:v>-15000000</c:v>
                </c:pt>
                <c:pt idx="1">
                  <c:v>-30000000</c:v>
                </c:pt>
                <c:pt idx="2">
                  <c:v>-30000000</c:v>
                </c:pt>
                <c:pt idx="3">
                  <c:v>-10600000</c:v>
                </c:pt>
                <c:pt idx="4">
                  <c:v>0</c:v>
                </c:pt>
                <c:pt idx="5">
                  <c:v>0</c:v>
                </c:pt>
              </c:numCache>
            </c:numRef>
          </c:val>
          <c:extLst>
            <c:ext xmlns:c16="http://schemas.microsoft.com/office/drawing/2014/chart" uri="{C3380CC4-5D6E-409C-BE32-E72D297353CC}">
              <c16:uniqueId val="{00000001-AE86-4FE1-AAB2-E87E3884FA56}"/>
            </c:ext>
          </c:extLst>
        </c:ser>
        <c:dLbls>
          <c:showLegendKey val="0"/>
          <c:showVal val="0"/>
          <c:showCatName val="0"/>
          <c:showSerName val="0"/>
          <c:showPercent val="0"/>
          <c:showBubbleSize val="0"/>
        </c:dLbls>
        <c:gapWidth val="60"/>
        <c:overlap val="100"/>
        <c:axId val="458308864"/>
        <c:axId val="458308208"/>
      </c:barChart>
      <c:lineChart>
        <c:grouping val="standard"/>
        <c:varyColors val="0"/>
        <c:ser>
          <c:idx val="2"/>
          <c:order val="2"/>
          <c:tx>
            <c:strRef>
              <c:f>Nyttorealiseringskalkyl!$I$27</c:f>
              <c:strCache>
                <c:ptCount val="1"/>
                <c:pt idx="0">
                  <c:v>Ackumulerad nettonytta</c:v>
                </c:pt>
              </c:strCache>
            </c:strRef>
          </c:tx>
          <c:spPr>
            <a:ln w="15875"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solidFill>
                <a:schemeClr val="bg1">
                  <a:alpha val="45000"/>
                </a:schemeClr>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Nyttorealiseringskalkyl!$J$27:$O$27</c:f>
              <c:numCache>
                <c:formatCode>_-* #\ ##0\ _k_r_-;\-* #\ ##0\ _k_r_-;_-* "-"??\ _k_r_-;_-@_-</c:formatCode>
                <c:ptCount val="6"/>
                <c:pt idx="0">
                  <c:v>-15000000</c:v>
                </c:pt>
                <c:pt idx="1">
                  <c:v>-45000000</c:v>
                </c:pt>
                <c:pt idx="2">
                  <c:v>-46742218.666666664</c:v>
                </c:pt>
                <c:pt idx="3">
                  <c:v>16420662.666666679</c:v>
                </c:pt>
                <c:pt idx="4">
                  <c:v>93108544.00000003</c:v>
                </c:pt>
                <c:pt idx="5">
                  <c:v>169796425.33333337</c:v>
                </c:pt>
              </c:numCache>
            </c:numRef>
          </c:val>
          <c:smooth val="0"/>
          <c:extLst>
            <c:ext xmlns:c16="http://schemas.microsoft.com/office/drawing/2014/chart" uri="{C3380CC4-5D6E-409C-BE32-E72D297353CC}">
              <c16:uniqueId val="{00000002-AE86-4FE1-AAB2-E87E3884FA56}"/>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b="0">
                <a:solidFill>
                  <a:sysClr val="windowText" lastClr="000000"/>
                </a:solidFill>
              </a:rPr>
              <a:t>Nyttor och kostnader</a:t>
            </a:r>
            <a:r>
              <a:rPr lang="en-US" sz="1600" b="0" baseline="0">
                <a:solidFill>
                  <a:sysClr val="windowText" lastClr="000000"/>
                </a:solidFill>
              </a:rPr>
              <a:t> </a:t>
            </a:r>
            <a:r>
              <a:rPr lang="en-US" sz="1600" b="0">
                <a:solidFill>
                  <a:sysClr val="windowText" lastClr="000000"/>
                </a:solidFill>
              </a:rPr>
              <a:t>- finansiella</a:t>
            </a:r>
            <a:r>
              <a:rPr lang="en-US" sz="1600" b="0" baseline="0">
                <a:solidFill>
                  <a:sysClr val="windowText" lastClr="000000"/>
                </a:solidFill>
              </a:rPr>
              <a:t> nyttor</a:t>
            </a:r>
            <a:endParaRPr lang="en-US" sz="1600" b="0">
              <a:solidFill>
                <a:sysClr val="windowText" lastClr="000000"/>
              </a:solidFill>
            </a:endParaRPr>
          </a:p>
        </c:rich>
      </c:tx>
      <c:layout>
        <c:manualLayout>
          <c:xMode val="edge"/>
          <c:yMode val="edge"/>
          <c:x val="1.8567251461988304E-3"/>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1.6405448164245062E-2"/>
          <c:y val="0.11963358267624932"/>
          <c:w val="0.96164710589005475"/>
          <c:h val="0.7065860992784273"/>
        </c:manualLayout>
      </c:layout>
      <c:barChart>
        <c:barDir val="col"/>
        <c:grouping val="stacked"/>
        <c:varyColors val="0"/>
        <c:ser>
          <c:idx val="0"/>
          <c:order val="0"/>
          <c:tx>
            <c:strRef>
              <c:f>Nyttorealiseringskalkyl!$I$13</c:f>
              <c:strCache>
                <c:ptCount val="1"/>
                <c:pt idx="0">
                  <c:v>Finansiella nyttor</c:v>
                </c:pt>
              </c:strCache>
            </c:strRef>
          </c:tx>
          <c:spPr>
            <a:solidFill>
              <a:schemeClr val="accent5">
                <a:lumMod val="75000"/>
              </a:schemeClr>
            </a:solidFill>
            <a:ln w="12700">
              <a:solidFill>
                <a:schemeClr val="bg2"/>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Nyttorealiseringskalkyl!$J$13:$O$13</c:f>
              <c:numCache>
                <c:formatCode>_-* #\ ##0\ _k_r_-;\-* #\ ##0\ _k_r_-;_-* "-"??\ _k_r_-;_-@_-</c:formatCode>
                <c:ptCount val="6"/>
                <c:pt idx="0">
                  <c:v>0</c:v>
                </c:pt>
                <c:pt idx="1">
                  <c:v>0</c:v>
                </c:pt>
                <c:pt idx="2">
                  <c:v>9569475.333333334</c:v>
                </c:pt>
                <c:pt idx="3">
                  <c:v>44269475.333333336</c:v>
                </c:pt>
                <c:pt idx="4">
                  <c:v>47194475.333333336</c:v>
                </c:pt>
                <c:pt idx="5">
                  <c:v>47194475.333333336</c:v>
                </c:pt>
              </c:numCache>
            </c:numRef>
          </c:val>
          <c:extLst>
            <c:ext xmlns:c16="http://schemas.microsoft.com/office/drawing/2014/chart" uri="{C3380CC4-5D6E-409C-BE32-E72D297353CC}">
              <c16:uniqueId val="{00000000-87A1-4B80-9040-E16128397716}"/>
            </c:ext>
          </c:extLst>
        </c:ser>
        <c:ser>
          <c:idx val="6"/>
          <c:order val="2"/>
          <c:tx>
            <c:strRef>
              <c:f>Nyttorealiseringskalkyl!$I$76</c:f>
              <c:strCache>
                <c:ptCount val="1"/>
                <c:pt idx="0">
                  <c:v>Total kostnad</c:v>
                </c:pt>
              </c:strCache>
            </c:strRef>
          </c:tx>
          <c:spPr>
            <a:solidFill>
              <a:schemeClr val="accent2"/>
            </a:solidFill>
            <a:ln>
              <a:solidFill>
                <a:schemeClr val="tx1"/>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Nyttorealiseringskalkyl!$J$76:$O$76</c:f>
              <c:numCache>
                <c:formatCode>_-* #\ ##0\ _k_r_-;\-* #\ ##0\ _k_r_-;_-* "-"??\ _k_r_-;_-@_-</c:formatCode>
                <c:ptCount val="6"/>
                <c:pt idx="0">
                  <c:v>-15000000</c:v>
                </c:pt>
                <c:pt idx="1">
                  <c:v>-30000000</c:v>
                </c:pt>
                <c:pt idx="2">
                  <c:v>-30000000</c:v>
                </c:pt>
                <c:pt idx="3">
                  <c:v>-10600000</c:v>
                </c:pt>
                <c:pt idx="4">
                  <c:v>0</c:v>
                </c:pt>
                <c:pt idx="5">
                  <c:v>0</c:v>
                </c:pt>
              </c:numCache>
            </c:numRef>
          </c:val>
          <c:extLst>
            <c:ext xmlns:c16="http://schemas.microsoft.com/office/drawing/2014/chart" uri="{C3380CC4-5D6E-409C-BE32-E72D297353CC}">
              <c16:uniqueId val="{00000005-87A1-4B80-9040-E16128397716}"/>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1"/>
          <c:tx>
            <c:strRef>
              <c:f>Nyttorealiseringskalkyl!$I$83</c:f>
              <c:strCache>
                <c:ptCount val="1"/>
                <c:pt idx="0">
                  <c:v>Ackumulerad finansiell nettonytta</c:v>
                </c:pt>
              </c:strCache>
            </c:strRef>
          </c:tx>
          <c:spPr>
            <a:ln w="25400"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Nyttorealiseringskalkyl!$J$83:$O$83</c:f>
              <c:numCache>
                <c:formatCode>_-* #\ ##0\ _k_r_-;\-* #\ ##0\ _k_r_-;_-* "-"??\ _k_r_-;_-@_-</c:formatCode>
                <c:ptCount val="6"/>
                <c:pt idx="0">
                  <c:v>-15000000</c:v>
                </c:pt>
                <c:pt idx="1">
                  <c:v>-45000000</c:v>
                </c:pt>
                <c:pt idx="2">
                  <c:v>-65430524.666666664</c:v>
                </c:pt>
                <c:pt idx="3">
                  <c:v>-31761049.333333328</c:v>
                </c:pt>
                <c:pt idx="4">
                  <c:v>15433426.000000007</c:v>
                </c:pt>
                <c:pt idx="5">
                  <c:v>62627901.333333343</c:v>
                </c:pt>
              </c:numCache>
            </c:numRef>
          </c:val>
          <c:smooth val="0"/>
          <c:extLst>
            <c:ext xmlns:c16="http://schemas.microsoft.com/office/drawing/2014/chart" uri="{C3380CC4-5D6E-409C-BE32-E72D297353CC}">
              <c16:uniqueId val="{00000006-87A1-4B80-9040-E16128397716}"/>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layout>
        <c:manualLayout>
          <c:xMode val="edge"/>
          <c:yMode val="edge"/>
          <c:x val="1.1175571630255992E-2"/>
          <c:y val="0.87879386734349529"/>
          <c:w val="0.97949714002940025"/>
          <c:h val="0.10525399075696891"/>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r>
              <a:rPr lang="sv-SE" sz="1600" b="0" i="0" u="none" strike="noStrike" kern="1200" spc="0" baseline="0">
                <a:solidFill>
                  <a:sysClr val="windowText" lastClr="000000"/>
                </a:solidFill>
                <a:latin typeface="+mn-lt"/>
                <a:ea typeface="+mn-ea"/>
                <a:cs typeface="+mn-cs"/>
              </a:rPr>
              <a:t>Nyttor och kostnader över 6 år</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3.6253856204251492E-2"/>
          <c:y val="8.2548076923076918E-2"/>
          <c:w val="0.90484821332751886"/>
          <c:h val="0.66285512820512826"/>
        </c:manualLayout>
      </c:layout>
      <c:barChart>
        <c:barDir val="col"/>
        <c:grouping val="stacked"/>
        <c:varyColors val="0"/>
        <c:ser>
          <c:idx val="0"/>
          <c:order val="0"/>
          <c:tx>
            <c:strRef>
              <c:f>'-Admin-'!$D$53</c:f>
              <c:strCache>
                <c:ptCount val="1"/>
                <c:pt idx="0">
                  <c:v>Finansiell nytta</c:v>
                </c:pt>
              </c:strCache>
            </c:strRef>
          </c:tx>
          <c:spPr>
            <a:solidFill>
              <a:schemeClr val="accent5">
                <a:lumMod val="75000"/>
              </a:schemeClr>
            </a:solidFill>
            <a:ln>
              <a:solidFill>
                <a:schemeClr val="tx1"/>
              </a:solidFill>
            </a:ln>
            <a:effectLst/>
          </c:spPr>
          <c:invertIfNegative val="0"/>
          <c:dLbls>
            <c:numFmt formatCode="#,##0" sourceLinked="0"/>
            <c:spPr>
              <a:noFill/>
              <a:ln>
                <a:noFill/>
              </a:ln>
              <a:effectLst/>
            </c:spPr>
            <c:txPr>
              <a:bodyPr rot="0" spcFirstLastPara="1" vertOverflow="ellipsis" vert="horz" wrap="square"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'-Admin-'!$D$54:$D$55</c:f>
              <c:numCache>
                <c:formatCode>_-* #\ ##0\ _k_r_-;\-* #\ ##0\ _k_r_-;_-* "-"??\ _k_r_-;_-@_-</c:formatCode>
                <c:ptCount val="2"/>
                <c:pt idx="0">
                  <c:v>148227901.33333334</c:v>
                </c:pt>
              </c:numCache>
            </c:numRef>
          </c:val>
          <c:extLst>
            <c:ext xmlns:c16="http://schemas.microsoft.com/office/drawing/2014/chart" uri="{C3380CC4-5D6E-409C-BE32-E72D297353CC}">
              <c16:uniqueId val="{00000000-4BBB-4887-AB7F-F154C2FB99F5}"/>
            </c:ext>
          </c:extLst>
        </c:ser>
        <c:ser>
          <c:idx val="1"/>
          <c:order val="1"/>
          <c:tx>
            <c:strRef>
              <c:f>'-Admin-'!$E$53</c:f>
              <c:strCache>
                <c:ptCount val="1"/>
                <c:pt idx="0">
                  <c:v>Omfördelningsnytta</c:v>
                </c:pt>
              </c:strCache>
            </c:strRef>
          </c:tx>
          <c:spPr>
            <a:solidFill>
              <a:schemeClr val="accent5">
                <a:lumMod val="90000"/>
              </a:schemeClr>
            </a:solidFill>
            <a:ln>
              <a:solidFill>
                <a:schemeClr val="tx1"/>
              </a:solidFill>
            </a:ln>
            <a:effectLst/>
          </c:spPr>
          <c:invertIfNegative val="0"/>
          <c:dPt>
            <c:idx val="0"/>
            <c:invertIfNegative val="0"/>
            <c:bubble3D val="0"/>
            <c:spPr>
              <a:solidFill>
                <a:schemeClr val="accent5">
                  <a:lumMod val="90000"/>
                </a:schemeClr>
              </a:solidFill>
              <a:ln>
                <a:solidFill>
                  <a:schemeClr val="tx1"/>
                </a:solidFill>
              </a:ln>
              <a:effectLst/>
            </c:spPr>
            <c:extLst>
              <c:ext xmlns:c16="http://schemas.microsoft.com/office/drawing/2014/chart" uri="{C3380CC4-5D6E-409C-BE32-E72D297353CC}">
                <c16:uniqueId val="{00000002-4BBB-4887-AB7F-F154C2FB99F5}"/>
              </c:ext>
            </c:extLst>
          </c:dPt>
          <c:dLbls>
            <c:numFmt formatCode="#,##0" sourceLinked="0"/>
            <c:spPr>
              <a:noFill/>
              <a:ln>
                <a:noFill/>
              </a:ln>
              <a:effectLst/>
            </c:spPr>
            <c:txPr>
              <a:bodyPr rot="0" spcFirstLastPara="1" vertOverflow="ellipsis" vert="horz" wrap="square"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'-Admin-'!$E$54:$E$55</c:f>
              <c:numCache>
                <c:formatCode>_-* #\ ##0\ _k_r_-;\-* #\ ##0\ _k_r_-;_-* "-"??\ _k_r_-;_-@_-</c:formatCode>
                <c:ptCount val="2"/>
                <c:pt idx="0">
                  <c:v>107168524</c:v>
                </c:pt>
              </c:numCache>
            </c:numRef>
          </c:val>
          <c:extLst>
            <c:ext xmlns:c16="http://schemas.microsoft.com/office/drawing/2014/chart" uri="{C3380CC4-5D6E-409C-BE32-E72D297353CC}">
              <c16:uniqueId val="{00000003-4BBB-4887-AB7F-F154C2FB99F5}"/>
            </c:ext>
          </c:extLst>
        </c:ser>
        <c:ser>
          <c:idx val="3"/>
          <c:order val="2"/>
          <c:tx>
            <c:strRef>
              <c:f>'-Admin-'!$G$53</c:f>
              <c:strCache>
                <c:ptCount val="1"/>
                <c:pt idx="0">
                  <c:v>Kostnad</c:v>
                </c:pt>
              </c:strCache>
            </c:strRef>
          </c:tx>
          <c:spPr>
            <a:solidFill>
              <a:schemeClr val="accent2"/>
            </a:solidFill>
            <a:ln>
              <a:solidFill>
                <a:schemeClr val="tx1"/>
              </a:solidFill>
            </a:ln>
            <a:effectLst/>
          </c:spPr>
          <c:invertIfNegative val="0"/>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BB-4887-AB7F-F154C2FB99F5}"/>
                </c:ext>
              </c:extLst>
            </c:dLbl>
            <c:numFmt formatCode="#,##0" sourceLinked="0"/>
            <c:spPr>
              <a:noFill/>
              <a:ln>
                <a:noFill/>
              </a:ln>
              <a:effectLst/>
            </c:spPr>
            <c:txPr>
              <a:bodyPr rot="0" spcFirstLastPara="1" vertOverflow="ellipsis" vert="horz" wrap="square"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'-Admin-'!$G$54:$G$55</c:f>
              <c:numCache>
                <c:formatCode>_-* #\ ##0\ _k_r_-;\-* #\ ##0\ _k_r_-;_-* "-"??\ _k_r_-;_-@_-</c:formatCode>
                <c:ptCount val="2"/>
                <c:pt idx="1">
                  <c:v>85600000</c:v>
                </c:pt>
              </c:numCache>
            </c:numRef>
          </c:val>
          <c:extLst>
            <c:ext xmlns:c16="http://schemas.microsoft.com/office/drawing/2014/chart" uri="{C3380CC4-5D6E-409C-BE32-E72D297353CC}">
              <c16:uniqueId val="{00000005-4BBB-4887-AB7F-F154C2FB99F5}"/>
            </c:ext>
          </c:extLst>
        </c:ser>
        <c:dLbls>
          <c:showLegendKey val="0"/>
          <c:showVal val="0"/>
          <c:showCatName val="0"/>
          <c:showSerName val="0"/>
          <c:showPercent val="0"/>
          <c:showBubbleSize val="0"/>
        </c:dLbls>
        <c:gapWidth val="40"/>
        <c:overlap val="100"/>
        <c:axId val="784772096"/>
        <c:axId val="784772424"/>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5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r>
              <a:rPr lang="sv-SE" sz="1600" b="0" i="0" u="none" strike="noStrike" kern="1200" spc="0" baseline="0">
                <a:solidFill>
                  <a:sysClr val="windowText" lastClr="000000"/>
                </a:solidFill>
                <a:latin typeface="+mn-lt"/>
                <a:ea typeface="+mn-ea"/>
                <a:cs typeface="+mn-cs"/>
              </a:rPr>
              <a:t>Osäkerhetsbedömning</a:t>
            </a:r>
          </a:p>
          <a:p>
            <a:pPr algn="l" rtl="0">
              <a:defRPr lang="sv-SE" sz="1600"/>
            </a:pPr>
            <a:r>
              <a:rPr lang="sv-SE" sz="1600" b="0" i="0" u="none" strike="noStrike" kern="1200" spc="0" baseline="0">
                <a:solidFill>
                  <a:sysClr val="windowText" lastClr="000000"/>
                </a:solidFill>
                <a:latin typeface="+mn-lt"/>
                <a:ea typeface="+mn-ea"/>
                <a:cs typeface="+mn-cs"/>
              </a:rPr>
              <a:t>Lägsta, troliga och högsta värdena.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rtl="0">
            <a:defRPr lang="sv-SE"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2.5946848115391011E-2"/>
          <c:y val="0.13296209136685014"/>
          <c:w val="0.9535751571785841"/>
          <c:h val="0.74157863247863243"/>
        </c:manualLayout>
      </c:layout>
      <c:stockChart>
        <c:ser>
          <c:idx val="0"/>
          <c:order val="0"/>
          <c:tx>
            <c:strRef>
              <c:f>'-Admin-'!$C$84</c:f>
              <c:strCache>
                <c:ptCount val="1"/>
                <c:pt idx="0">
                  <c:v>Min</c:v>
                </c:pt>
              </c:strCache>
            </c:strRef>
          </c:tx>
          <c:spPr>
            <a:ln w="25400" cap="rnd">
              <a:noFill/>
              <a:round/>
            </a:ln>
            <a:effectLst/>
          </c:spPr>
          <c:marker>
            <c:symbol val="circle"/>
            <c:size val="6"/>
            <c:spPr>
              <a:solidFill>
                <a:schemeClr val="accent5">
                  <a:lumMod val="50000"/>
                </a:schemeClr>
              </a:solidFill>
              <a:ln w="9525">
                <a:noFill/>
              </a:ln>
              <a:effectLst/>
            </c:spPr>
          </c:marker>
          <c:dLbls>
            <c:dLbl>
              <c:idx val="2"/>
              <c:layout>
                <c:manualLayout>
                  <c:x val="1.8567251461988304E-3"/>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2C-44BB-97C9-594FEDCD551D}"/>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'-Admin-'!$D$83:$F$83</c:f>
              <c:strCache>
                <c:ptCount val="3"/>
                <c:pt idx="0">
                  <c:v>Omfördelningsnytta</c:v>
                </c:pt>
                <c:pt idx="1">
                  <c:v>Kostnad</c:v>
                </c:pt>
                <c:pt idx="2">
                  <c:v>Nettonytta</c:v>
                </c:pt>
              </c:strCache>
            </c:strRef>
          </c:cat>
          <c:val>
            <c:numRef>
              <c:f>'-Admin-'!$D$84:$F$84</c:f>
              <c:numCache>
                <c:formatCode>_-* #\ ##0\ _k_r_-;\-* #\ ##0\ _k_r_-;_-* "-"??\ _k_r_-;_-@_-</c:formatCode>
                <c:ptCount val="3"/>
                <c:pt idx="0">
                  <c:v>62175815.200000003</c:v>
                </c:pt>
                <c:pt idx="1">
                  <c:v>85600000</c:v>
                </c:pt>
                <c:pt idx="2">
                  <c:v>-23424184.799999997</c:v>
                </c:pt>
              </c:numCache>
            </c:numRef>
          </c:val>
          <c:smooth val="0"/>
          <c:extLst>
            <c:ext xmlns:c16="http://schemas.microsoft.com/office/drawing/2014/chart" uri="{C3380CC4-5D6E-409C-BE32-E72D297353CC}">
              <c16:uniqueId val="{00000003-342C-44BB-97C9-594FEDCD551D}"/>
            </c:ext>
          </c:extLst>
        </c:ser>
        <c:ser>
          <c:idx val="1"/>
          <c:order val="1"/>
          <c:tx>
            <c:strRef>
              <c:f>'-Admin-'!$C$85</c:f>
              <c:strCache>
                <c:ptCount val="1"/>
                <c:pt idx="0">
                  <c:v>Troligt</c:v>
                </c:pt>
              </c:strCache>
            </c:strRef>
          </c:tx>
          <c:spPr>
            <a:ln w="25400" cap="rnd">
              <a:noFill/>
              <a:round/>
            </a:ln>
            <a:effectLst/>
          </c:spPr>
          <c:marker>
            <c:symbol val="circle"/>
            <c:size val="6"/>
            <c:spPr>
              <a:solidFill>
                <a:schemeClr val="accent5">
                  <a:lumMod val="50000"/>
                </a:schemeClr>
              </a:solidFill>
              <a:ln w="9525">
                <a:noFill/>
              </a:ln>
              <a:effectLst/>
            </c:spPr>
          </c:marker>
          <c:dLbls>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'-Admin-'!$D$83:$F$83</c:f>
              <c:strCache>
                <c:ptCount val="3"/>
                <c:pt idx="0">
                  <c:v>Omfördelningsnytta</c:v>
                </c:pt>
                <c:pt idx="1">
                  <c:v>Kostnad</c:v>
                </c:pt>
                <c:pt idx="2">
                  <c:v>Nettonytta</c:v>
                </c:pt>
              </c:strCache>
            </c:strRef>
          </c:cat>
          <c:val>
            <c:numRef>
              <c:f>'-Admin-'!$D$85:$F$85</c:f>
              <c:numCache>
                <c:formatCode>_-* #\ ##0\ _k_r_-;\-* #\ ##0\ _k_r_-;_-* "-"??\ _k_r_-;_-@_-</c:formatCode>
                <c:ptCount val="3"/>
                <c:pt idx="0">
                  <c:v>107168524</c:v>
                </c:pt>
                <c:pt idx="1">
                  <c:v>85600000</c:v>
                </c:pt>
                <c:pt idx="2">
                  <c:v>21568524</c:v>
                </c:pt>
              </c:numCache>
            </c:numRef>
          </c:val>
          <c:smooth val="0"/>
          <c:extLst>
            <c:ext xmlns:c16="http://schemas.microsoft.com/office/drawing/2014/chart" uri="{C3380CC4-5D6E-409C-BE32-E72D297353CC}">
              <c16:uniqueId val="{00000007-342C-44BB-97C9-594FEDCD551D}"/>
            </c:ext>
          </c:extLst>
        </c:ser>
        <c:ser>
          <c:idx val="2"/>
          <c:order val="2"/>
          <c:tx>
            <c:strRef>
              <c:f>'-Admin-'!$C$86</c:f>
              <c:strCache>
                <c:ptCount val="1"/>
                <c:pt idx="0">
                  <c:v>Max</c:v>
                </c:pt>
              </c:strCache>
            </c:strRef>
          </c:tx>
          <c:spPr>
            <a:ln w="25400" cap="rnd">
              <a:noFill/>
              <a:round/>
            </a:ln>
            <a:effectLst/>
          </c:spPr>
          <c:marker>
            <c:symbol val="circle"/>
            <c:size val="6"/>
            <c:spPr>
              <a:solidFill>
                <a:schemeClr val="accent5">
                  <a:lumMod val="50000"/>
                </a:schemeClr>
              </a:solidFill>
              <a:ln w="9525">
                <a:noFill/>
              </a:ln>
              <a:effectLst/>
            </c:spPr>
          </c:marker>
          <c:dLbls>
            <c:dLbl>
              <c:idx val="0"/>
              <c:layout>
                <c:manualLayout>
                  <c:x val="-1.77013352660782E-3"/>
                  <c:y val="-8.00783789277664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2C-44BB-97C9-594FEDCD551D}"/>
                </c:ext>
              </c:extLst>
            </c:dLbl>
            <c:dLbl>
              <c:idx val="2"/>
              <c:layout>
                <c:manualLayout>
                  <c:x val="-5.3104005798232656E-3"/>
                  <c:y val="-0.148716989437280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2C-44BB-97C9-594FEDCD551D}"/>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cmpd="sng" algn="ctr">
                      <a:solidFill>
                        <a:schemeClr val="bg1">
                          <a:lumMod val="75000"/>
                        </a:schemeClr>
                      </a:solidFill>
                      <a:miter lim="800000"/>
                    </a:ln>
                    <a:effectLst/>
                  </c:spPr>
                </c15:leaderLines>
              </c:ext>
            </c:extLst>
          </c:dLbls>
          <c:cat>
            <c:strRef>
              <c:f>'-Admin-'!$D$83:$F$83</c:f>
              <c:strCache>
                <c:ptCount val="3"/>
                <c:pt idx="0">
                  <c:v>Omfördelningsnytta</c:v>
                </c:pt>
                <c:pt idx="1">
                  <c:v>Kostnad</c:v>
                </c:pt>
                <c:pt idx="2">
                  <c:v>Nettonytta</c:v>
                </c:pt>
              </c:strCache>
            </c:strRef>
          </c:cat>
          <c:val>
            <c:numRef>
              <c:f>'-Admin-'!$D$86:$F$86</c:f>
              <c:numCache>
                <c:formatCode>_-* #\ ##0\ _k_r_-;\-* #\ ##0\ _k_r_-;_-* "-"??\ _k_r_-;_-@_-</c:formatCode>
                <c:ptCount val="3"/>
                <c:pt idx="0">
                  <c:v>109272152.8</c:v>
                </c:pt>
                <c:pt idx="1">
                  <c:v>85600000</c:v>
                </c:pt>
                <c:pt idx="2">
                  <c:v>23672152.799999997</c:v>
                </c:pt>
              </c:numCache>
            </c:numRef>
          </c:val>
          <c:smooth val="0"/>
          <c:extLst>
            <c:ext xmlns:c16="http://schemas.microsoft.com/office/drawing/2014/chart" uri="{C3380CC4-5D6E-409C-BE32-E72D297353CC}">
              <c16:uniqueId val="{0000000B-342C-44BB-97C9-594FEDCD551D}"/>
            </c:ext>
          </c:extLst>
        </c:ser>
        <c:dLbls>
          <c:showLegendKey val="0"/>
          <c:showVal val="1"/>
          <c:showCatName val="0"/>
          <c:showSerName val="0"/>
          <c:showPercent val="0"/>
          <c:showBubbleSize val="0"/>
        </c:dLbls>
        <c:hiLowLines>
          <c:spPr>
            <a:ln w="22225" cap="flat" cmpd="sng" algn="ctr">
              <a:solidFill>
                <a:schemeClr val="accent5">
                  <a:lumMod val="50000"/>
                </a:schemeClr>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lgn="ctr">
              <a:defRPr lang="en-US"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max val="500000000"/>
        </c:scaling>
        <c:delete val="1"/>
        <c:axPos val="l"/>
        <c:majorGridlines>
          <c:spPr>
            <a:ln w="9525" cap="flat" cmpd="sng" algn="ctr">
              <a:noFill/>
              <a:round/>
            </a:ln>
            <a:effectLst/>
          </c:spPr>
        </c:majorGridlines>
        <c:numFmt formatCode="_(* #,##0_);_(* \(#,##0\);_(* &quot;-&quot;_);_(@_)" sourceLinked="0"/>
        <c:majorTickMark val="none"/>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[HSA_nyttorealiseringskalkyl 0.3.xlsm]-Admin-!Pivottabell3</c:name>
    <c:fmtId val="29"/>
  </c:pivotSource>
  <c:chart>
    <c:title>
      <c:tx>
        <c:rich>
          <a:bodyPr/>
          <a:lstStyle/>
          <a:p>
            <a:pPr>
              <a:defRPr sz="1600" b="0"/>
            </a:pPr>
            <a:r>
              <a:rPr lang="en-US" sz="1600" b="0"/>
              <a:t>Finansiell nytta </a:t>
            </a:r>
          </a:p>
        </c:rich>
      </c:tx>
      <c:layout>
        <c:manualLayout>
          <c:xMode val="edge"/>
          <c:yMode val="edge"/>
          <c:x val="0.3645587606837607"/>
          <c:y val="1.7638888888888888E-2"/>
        </c:manualLayout>
      </c:layout>
      <c:overlay val="0"/>
    </c:title>
    <c:autoTitleDeleted val="0"/>
    <c:pivotFmts>
      <c:pivotFmt>
        <c:idx val="0"/>
        <c:spPr>
          <a:solidFill>
            <a:srgbClr val="AADEE2"/>
          </a:solidFill>
          <a:ln w="25400">
            <a:noFill/>
          </a:ln>
        </c:spPr>
        <c:marker>
          <c:symbol val="none"/>
        </c:marker>
        <c:dLbl>
          <c:idx val="0"/>
          <c:spPr>
            <a:noFill/>
            <a:ln>
              <a:noFill/>
            </a:ln>
            <a:effectLst/>
          </c:spPr>
          <c:txPr>
            <a:bodyPr wrap="square" lIns="38100" tIns="19050" rIns="38100" bIns="19050" anchor="ctr">
              <a:spAutoFit/>
            </a:bodyPr>
            <a:lstStyle/>
            <a:p>
              <a:pPr>
                <a:defRPr sz="1000" b="0">
                  <a:solidFill>
                    <a:srgbClr val="000000"/>
                  </a:solidFill>
                </a:defRPr>
              </a:pPr>
              <a:endParaRPr lang="sv-S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1"/>
        <c:spPr>
          <a:solidFill>
            <a:srgbClr val="007D7B"/>
          </a:solidFill>
          <a:ln w="25400">
            <a:noFill/>
          </a:ln>
        </c:spPr>
      </c:pivotFmt>
      <c:pivotFmt>
        <c:idx val="2"/>
        <c:spPr>
          <a:solidFill>
            <a:srgbClr val="00A9A7"/>
          </a:solidFill>
          <a:ln w="25400">
            <a:noFill/>
          </a:ln>
        </c:spPr>
      </c:pivotFmt>
      <c:pivotFmt>
        <c:idx val="3"/>
        <c:spPr>
          <a:solidFill>
            <a:srgbClr val="3FC0C2"/>
          </a:solidFill>
          <a:ln w="25400">
            <a:noFill/>
          </a:ln>
        </c:spPr>
      </c:pivotFmt>
      <c:pivotFmt>
        <c:idx val="4"/>
        <c:spPr>
          <a:solidFill>
            <a:srgbClr val="AADEE2"/>
          </a:solidFill>
          <a:ln w="25400">
            <a:noFill/>
          </a:ln>
        </c:spPr>
        <c:marker>
          <c:symbol val="none"/>
        </c:marker>
        <c:dLbl>
          <c:idx val="0"/>
          <c:spPr>
            <a:noFill/>
            <a:ln>
              <a:noFill/>
            </a:ln>
            <a:effectLst/>
          </c:spPr>
          <c:txPr>
            <a:bodyPr wrap="square" lIns="38100" tIns="19050" rIns="38100" bIns="19050" anchor="ctr">
              <a:spAutoFit/>
            </a:bodyPr>
            <a:lstStyle/>
            <a:p>
              <a:pPr>
                <a:defRPr sz="1000" b="0">
                  <a:solidFill>
                    <a:srgbClr val="000000"/>
                  </a:solidFill>
                </a:defRPr>
              </a:pPr>
              <a:endParaRPr lang="sv-SE"/>
            </a:p>
          </c:txPr>
          <c:dLblPos val="outEnd"/>
          <c:showLegendKey val="0"/>
          <c:showVal val="0"/>
          <c:showCatName val="1"/>
          <c:showSerName val="0"/>
          <c:showPercent val="1"/>
          <c:showBubbleSize val="0"/>
          <c:extLst>
            <c:ext xmlns:c15="http://schemas.microsoft.com/office/drawing/2012/chart" uri="{CE6537A1-D6FC-4f65-9D91-7224C49458BB}"/>
          </c:extLst>
        </c:dLbl>
      </c:pivotFmt>
      <c:pivotFmt>
        <c:idx val="5"/>
        <c:spPr>
          <a:solidFill>
            <a:srgbClr val="007D7B"/>
          </a:solidFill>
          <a:ln w="25400">
            <a:noFill/>
          </a:ln>
        </c:spPr>
      </c:pivotFmt>
      <c:pivotFmt>
        <c:idx val="6"/>
        <c:spPr>
          <a:solidFill>
            <a:srgbClr val="00A9A7"/>
          </a:solidFill>
          <a:ln w="25400">
            <a:noFill/>
          </a:ln>
        </c:spPr>
      </c:pivotFmt>
      <c:pivotFmt>
        <c:idx val="7"/>
        <c:spPr>
          <a:solidFill>
            <a:srgbClr val="3FC0C2"/>
          </a:solidFill>
          <a:ln w="25400">
            <a:noFill/>
          </a:ln>
        </c:spPr>
      </c:pivotFmt>
      <c:pivotFmt>
        <c:idx val="8"/>
        <c:spPr>
          <a:solidFill>
            <a:srgbClr val="AADEE2"/>
          </a:solidFill>
          <a:ln w="12700">
            <a:solidFill>
              <a:schemeClr val="tx1"/>
            </a:solidFill>
          </a:ln>
        </c:spPr>
        <c:marker>
          <c:symbol val="none"/>
        </c:marker>
        <c:dLbl>
          <c:idx val="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9"/>
        <c:spPr>
          <a:solidFill>
            <a:srgbClr val="007D7B"/>
          </a:solidFill>
          <a:ln w="12700">
            <a:solidFill>
              <a:schemeClr val="tx1"/>
            </a:solidFill>
          </a:ln>
        </c:spPr>
        <c:dLbl>
          <c:idx val="0"/>
          <c:layout>
            <c:manualLayout>
              <c:x val="0.26881931198018144"/>
              <c:y val="7.5720383370653302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1650066099740002"/>
                  <c:h val="0.2514793778524177"/>
                </c:manualLayout>
              </c15:layout>
            </c:ext>
          </c:extLst>
        </c:dLbl>
      </c:pivotFmt>
      <c:pivotFmt>
        <c:idx val="10"/>
        <c:spPr>
          <a:solidFill>
            <a:srgbClr val="00A9A7"/>
          </a:solidFill>
          <a:ln w="12700">
            <a:solidFill>
              <a:schemeClr val="tx1"/>
            </a:solidFill>
          </a:ln>
        </c:spPr>
      </c:pivotFmt>
      <c:pivotFmt>
        <c:idx val="11"/>
        <c:spPr>
          <a:solidFill>
            <a:srgbClr val="3FC0C2"/>
          </a:solidFill>
          <a:ln w="12700">
            <a:solidFill>
              <a:schemeClr val="tx1"/>
            </a:solidFill>
          </a:ln>
        </c:spPr>
        <c:dLbl>
          <c:idx val="0"/>
          <c:layout>
            <c:manualLayout>
              <c:x val="0.11263425925925924"/>
              <c:y val="-1.4181666666666731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4696944444444442"/>
                  <c:h val="0.27022777777777779"/>
                </c:manualLayout>
              </c15:layout>
            </c:ext>
          </c:extLst>
        </c:dLbl>
      </c:pivotFmt>
    </c:pivotFmts>
    <c:plotArea>
      <c:layout/>
      <c:pieChart>
        <c:varyColors val="1"/>
        <c:ser>
          <c:idx val="0"/>
          <c:order val="0"/>
          <c:tx>
            <c:strRef>
              <c:f>'-Admin-'!$J$69</c:f>
              <c:strCache>
                <c:ptCount val="1"/>
                <c:pt idx="0">
                  <c:v>Summa</c:v>
                </c:pt>
              </c:strCache>
            </c:strRef>
          </c:tx>
          <c:spPr>
            <a:solidFill>
              <a:srgbClr val="AADEE2"/>
            </a:solidFill>
            <a:ln w="12700">
              <a:solidFill>
                <a:schemeClr val="tx1"/>
              </a:solidFill>
            </a:ln>
          </c:spPr>
          <c:dPt>
            <c:idx val="0"/>
            <c:bubble3D val="0"/>
            <c:spPr>
              <a:solidFill>
                <a:srgbClr val="007D7B"/>
              </a:solidFill>
              <a:ln w="12700">
                <a:solidFill>
                  <a:schemeClr val="tx1"/>
                </a:solidFill>
              </a:ln>
            </c:spPr>
            <c:extLst>
              <c:ext xmlns:c16="http://schemas.microsoft.com/office/drawing/2014/chart" uri="{C3380CC4-5D6E-409C-BE32-E72D297353CC}">
                <c16:uniqueId val="{00000001-8A6A-4F8A-81D2-AD2F05F6BBC0}"/>
              </c:ext>
            </c:extLst>
          </c:dPt>
          <c:dPt>
            <c:idx val="1"/>
            <c:bubble3D val="0"/>
            <c:spPr>
              <a:solidFill>
                <a:srgbClr val="00A9A7"/>
              </a:solidFill>
              <a:ln w="12700">
                <a:solidFill>
                  <a:schemeClr val="tx1"/>
                </a:solidFill>
              </a:ln>
            </c:spPr>
            <c:extLst>
              <c:ext xmlns:c16="http://schemas.microsoft.com/office/drawing/2014/chart" uri="{C3380CC4-5D6E-409C-BE32-E72D297353CC}">
                <c16:uniqueId val="{00000003-8A6A-4F8A-81D2-AD2F05F6BBC0}"/>
              </c:ext>
            </c:extLst>
          </c:dPt>
          <c:dPt>
            <c:idx val="2"/>
            <c:bubble3D val="0"/>
            <c:spPr>
              <a:solidFill>
                <a:srgbClr val="3FC0C2"/>
              </a:solidFill>
              <a:ln w="12700">
                <a:solidFill>
                  <a:schemeClr val="tx1"/>
                </a:solidFill>
              </a:ln>
            </c:spPr>
            <c:extLst>
              <c:ext xmlns:c16="http://schemas.microsoft.com/office/drawing/2014/chart" uri="{C3380CC4-5D6E-409C-BE32-E72D297353CC}">
                <c16:uniqueId val="{00000005-8A6A-4F8A-81D2-AD2F05F6BBC0}"/>
              </c:ext>
            </c:extLst>
          </c:dPt>
          <c:dLbls>
            <c:dLbl>
              <c:idx val="0"/>
              <c:layout>
                <c:manualLayout>
                  <c:x val="0.26881931198018144"/>
                  <c:y val="7.5720383370653302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1650066099740002"/>
                      <c:h val="0.2514793778524177"/>
                    </c:manualLayout>
                  </c15:layout>
                </c:ext>
                <c:ext xmlns:c16="http://schemas.microsoft.com/office/drawing/2014/chart" uri="{C3380CC4-5D6E-409C-BE32-E72D297353CC}">
                  <c16:uniqueId val="{00000001-8A6A-4F8A-81D2-AD2F05F6BBC0}"/>
                </c:ext>
              </c:extLst>
            </c:dLbl>
            <c:dLbl>
              <c:idx val="2"/>
              <c:layout>
                <c:manualLayout>
                  <c:x val="0.11263425925925924"/>
                  <c:y val="-1.4181666666666731E-2"/>
                </c:manualLayout>
              </c:layout>
              <c:numFmt formatCode="0.00%" sourceLinked="0"/>
              <c:spPr>
                <a:noFill/>
                <a:ln>
                  <a:noFill/>
                </a:ln>
                <a:effectLst/>
              </c:spPr>
              <c:txPr>
                <a:bodyPr/>
                <a:lstStyle/>
                <a:p>
                  <a:pPr>
                    <a:defRPr sz="1600"/>
                  </a:pPr>
                  <a:endParaRPr lang="sv-SE"/>
                </a:p>
              </c:txPr>
              <c:showLegendKey val="0"/>
              <c:showVal val="0"/>
              <c:showCatName val="1"/>
              <c:showSerName val="0"/>
              <c:showPercent val="1"/>
              <c:showBubbleSize val="0"/>
              <c:extLst>
                <c:ext xmlns:c15="http://schemas.microsoft.com/office/drawing/2012/chart" uri="{CE6537A1-D6FC-4f65-9D91-7224C49458BB}">
                  <c15:layout>
                    <c:manualLayout>
                      <c:w val="0.44696944444444442"/>
                      <c:h val="0.27022777777777779"/>
                    </c:manualLayout>
                  </c15:layout>
                </c:ext>
                <c:ext xmlns:c16="http://schemas.microsoft.com/office/drawing/2014/chart" uri="{C3380CC4-5D6E-409C-BE32-E72D297353CC}">
                  <c16:uniqueId val="{00000005-8A6A-4F8A-81D2-AD2F05F6BBC0}"/>
                </c:ext>
              </c:extLst>
            </c:dLbl>
            <c:spPr>
              <a:noFill/>
              <a:ln>
                <a:noFill/>
              </a:ln>
              <a:effectLst/>
            </c:spPr>
            <c:txPr>
              <a:bodyPr/>
              <a:lstStyle/>
              <a:p>
                <a:pPr>
                  <a:defRPr sz="1600"/>
                </a:pPr>
                <a:endParaRPr lang="sv-SE"/>
              </a:p>
            </c:txPr>
            <c:showLegendKey val="0"/>
            <c:showVal val="0"/>
            <c:showCatName val="1"/>
            <c:showSerName val="0"/>
            <c:showPercent val="1"/>
            <c:showBubbleSize val="0"/>
            <c:showLeaderLines val="1"/>
            <c:extLst>
              <c:ext xmlns:c15="http://schemas.microsoft.com/office/drawing/2012/chart" uri="{CE6537A1-D6FC-4f65-9D91-7224C49458BB}"/>
            </c:extLst>
          </c:dLbls>
          <c:cat>
            <c:strRef>
              <c:f>'-Admin-'!$I$70:$I$73</c:f>
              <c:strCache>
                <c:ptCount val="3"/>
                <c:pt idx="0">
                  <c:v>Regioner</c:v>
                </c:pt>
                <c:pt idx="1">
                  <c:v>Inera</c:v>
                </c:pt>
                <c:pt idx="2">
                  <c:v>Kommuner</c:v>
                </c:pt>
              </c:strCache>
            </c:strRef>
          </c:cat>
          <c:val>
            <c:numRef>
              <c:f>'-Admin-'!$J$70:$J$73</c:f>
              <c:numCache>
                <c:formatCode>_-* #\ ##0\ _k_r_-;\-* #\ ##0\ _k_r_-;_-* "-"??\ _k_r_-;_-@_-</c:formatCode>
                <c:ptCount val="3"/>
                <c:pt idx="0">
                  <c:v>200000</c:v>
                </c:pt>
                <c:pt idx="1">
                  <c:v>67027901.333333336</c:v>
                </c:pt>
                <c:pt idx="2">
                  <c:v>81000000</c:v>
                </c:pt>
              </c:numCache>
            </c:numRef>
          </c:val>
          <c:extLst>
            <c:ext xmlns:c16="http://schemas.microsoft.com/office/drawing/2014/chart" uri="{C3380CC4-5D6E-409C-BE32-E72D297353CC}">
              <c16:uniqueId val="{00000006-8A6A-4F8A-81D2-AD2F05F6BBC0}"/>
            </c:ext>
          </c:extLst>
        </c:ser>
        <c:dLbls>
          <c:showLegendKey val="0"/>
          <c:showVal val="0"/>
          <c:showCatName val="1"/>
          <c:showSerName val="0"/>
          <c:showPercent val="1"/>
          <c:showBubbleSize val="0"/>
          <c:showLeaderLines val="1"/>
        </c:dLbls>
        <c:firstSliceAng val="0"/>
      </c:pieChart>
      <c:spPr>
        <a:no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6350" cap="flat" cmpd="sng" algn="ctr">
      <a:noFill/>
      <a:prstDash val="solid"/>
      <a:round/>
    </a:ln>
    <a:effectLst/>
    <a:extLst>
      <a:ext uri="{91240B29-F687-4F45-9708-019B960494DF}">
        <a14:hiddenLine xmlns:a14="http://schemas.microsoft.com/office/drawing/2010/main" w="6350" cap="flat" cmpd="sng" algn="ctr">
          <a:solidFill>
            <a:srgbClr val="382819">
              <a:tint val="75000"/>
            </a:srgbClr>
          </a:solidFill>
          <a:prstDash val="solid"/>
          <a:round/>
        </a14:hiddenLine>
      </a:ext>
    </a:extLst>
  </c:spPr>
  <c:txPr>
    <a:bodyPr/>
    <a:lstStyle/>
    <a:p>
      <a:pPr>
        <a:defRPr lang="en-US" sz="1400" b="0" i="0" u="none" strike="noStrike" kern="1200" baseline="0">
          <a:solidFill>
            <a:sysClr val="windowText" lastClr="000000"/>
          </a:solidFill>
          <a:latin typeface="+mn-lt"/>
          <a:ea typeface="+mn-ea"/>
          <a:cs typeface="+mn-cs"/>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[HSA_nyttorealiseringskalkyl 0.3.xlsm]-Admin-!Pivottabell1</c:name>
    <c:fmtId val="41"/>
  </c:pivotSource>
  <c:chart>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en-US" b="0"/>
              <a:t>Omfördelningsnytta</a:t>
            </a:r>
          </a:p>
        </c:rich>
      </c:tx>
      <c:layout>
        <c:manualLayout>
          <c:xMode val="edge"/>
          <c:yMode val="edge"/>
          <c:x val="0.36479868270332189"/>
          <c:y val="1.0277575463300154E-2"/>
        </c:manualLayout>
      </c:layout>
      <c:overlay val="1"/>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title>
    <c:autoTitleDeleted val="0"/>
    <c:pivotFmts>
      <c:pivotFmt>
        <c:idx val="0"/>
        <c:spPr>
          <a:solidFill>
            <a:schemeClr val="accent1"/>
          </a:solidFill>
          <a:ln>
            <a:solidFill>
              <a:schemeClr val="tx1"/>
            </a:solidFill>
          </a:ln>
          <a:effectLst>
            <a:outerShdw blurRad="57150" dist="19050" dir="5400000" algn="ctr" rotWithShape="0">
              <a:srgbClr val="000000">
                <a:alpha val="63000"/>
              </a:srgbClr>
            </a:outerShdw>
          </a:effectLst>
        </c:spPr>
        <c:marker>
          <c:symbol val="circle"/>
          <c:size val="6"/>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solidFill>
              <a:schemeClr val="tx1"/>
            </a:solidFill>
          </a:ln>
          <a:effectLst>
            <a:outerShdw blurRad="57150" dist="19050" dir="5400000" algn="ctr" rotWithShape="0">
              <a:srgbClr val="000000">
                <a:alpha val="63000"/>
              </a:srgbClr>
            </a:outerShdw>
          </a:effectLst>
        </c:spPr>
        <c:dLbl>
          <c:idx val="0"/>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showLegendKey val="1"/>
          <c:showVal val="1"/>
          <c:showCatName val="1"/>
          <c:showSerName val="1"/>
          <c:showPercent val="1"/>
          <c:showBubbleSize val="1"/>
          <c:extLst>
            <c:ext xmlns:c15="http://schemas.microsoft.com/office/drawing/2012/chart" uri="{CE6537A1-D6FC-4f65-9D91-7224C49458BB}"/>
          </c:extLst>
        </c:dLbl>
      </c:pivotFmt>
      <c:pivotFmt>
        <c:idx val="2"/>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3"/>
        <c:spPr>
          <a:solidFill>
            <a:schemeClr val="accent1"/>
          </a:solidFill>
          <a:ln>
            <a:solidFill>
              <a:schemeClr val="tx1"/>
            </a:solid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4"/>
        <c:spPr>
          <a:solidFill>
            <a:schemeClr val="accent1"/>
          </a:solidFill>
          <a:ln>
            <a:solidFill>
              <a:schemeClr val="tx1"/>
            </a:solidFill>
          </a:ln>
          <a:effectLst>
            <a:outerShdw blurRad="57150" dist="19050" dir="5400000" algn="ctr" rotWithShape="0">
              <a:srgbClr val="000000">
                <a:alpha val="63000"/>
              </a:srgbClr>
            </a:outerShdw>
          </a:effectLst>
        </c:spPr>
        <c:dLbl>
          <c:idx val="0"/>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5"/>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
        <c:idx val="6"/>
        <c:spPr>
          <a:solidFill>
            <a:schemeClr val="accent1"/>
          </a:solidFill>
          <a:ln>
            <a:solidFill>
              <a:schemeClr val="tx1"/>
            </a:solidFill>
          </a:ln>
          <a:effectLst>
            <a:outerShdw blurRad="57150" dist="19050" dir="5400000" algn="ctr" rotWithShape="0">
              <a:srgbClr val="000000">
                <a:alpha val="63000"/>
              </a:srgbClr>
            </a:outerShdw>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7"/>
        <c:spPr>
          <a:solidFill>
            <a:schemeClr val="accent1"/>
          </a:solidFill>
          <a:ln>
            <a:solidFill>
              <a:schemeClr val="tx1"/>
            </a:solidFill>
          </a:ln>
          <a:effectLst>
            <a:outerShdw blurRad="57150" dist="19050" dir="5400000" algn="ctr" rotWithShape="0">
              <a:srgbClr val="000000">
                <a:alpha val="63000"/>
              </a:srgbClr>
            </a:outerShdw>
          </a:effectLst>
        </c:spPr>
        <c:dLbl>
          <c:idx val="0"/>
          <c:numFmt formatCode="0.00%" sourceLinked="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1"/>
          </a:solidFill>
          <a:ln>
            <a:solidFill>
              <a:schemeClr val="tx1"/>
            </a:solidFill>
          </a:ln>
          <a:effectLst>
            <a:outerShdw blurRad="57150" dist="19050" dir="5400000" algn="ctr" rotWithShape="0">
              <a:srgbClr val="000000">
                <a:alpha val="63000"/>
              </a:srgbClr>
            </a:outerShdw>
          </a:effectLst>
        </c:spPr>
        <c:dLbl>
          <c:idx val="0"/>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Lst>
        </c:dLbl>
      </c:pivotFmt>
    </c:pivotFmts>
    <c:plotArea>
      <c:layout>
        <c:manualLayout>
          <c:layoutTarget val="inner"/>
          <c:xMode val="edge"/>
          <c:yMode val="edge"/>
          <c:x val="8.8866880341880339E-2"/>
          <c:y val="8.4632478632478636E-2"/>
          <c:w val="0.85916965811965818"/>
          <c:h val="0.85916965811965818"/>
        </c:manualLayout>
      </c:layout>
      <c:pieChart>
        <c:varyColors val="1"/>
        <c:ser>
          <c:idx val="0"/>
          <c:order val="0"/>
          <c:tx>
            <c:strRef>
              <c:f>'-Admin-'!$M$69</c:f>
              <c:strCache>
                <c:ptCount val="1"/>
                <c:pt idx="0">
                  <c:v>Summa</c:v>
                </c:pt>
              </c:strCache>
            </c:strRef>
          </c:tx>
          <c:spPr>
            <a:solidFill>
              <a:schemeClr val="accent1"/>
            </a:solidFill>
            <a:ln>
              <a:solidFill>
                <a:schemeClr val="tx1"/>
              </a:solidFill>
            </a:ln>
          </c:spPr>
          <c:dPt>
            <c:idx val="0"/>
            <c:bubble3D val="0"/>
            <c:spPr>
              <a:solidFill>
                <a:schemeClr val="accent1"/>
              </a:solidFill>
              <a:ln>
                <a:solidFill>
                  <a:schemeClr val="tx1"/>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4C95-476D-81CD-8EC0C81D7231}"/>
              </c:ext>
            </c:extLst>
          </c:dPt>
          <c:dPt>
            <c:idx val="1"/>
            <c:bubble3D val="0"/>
            <c:spPr>
              <a:solidFill>
                <a:schemeClr val="accent1"/>
              </a:solidFill>
              <a:ln>
                <a:solidFill>
                  <a:schemeClr val="tx1"/>
                </a:solid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4C95-476D-81CD-8EC0C81D7231}"/>
              </c:ext>
            </c:extLst>
          </c:dPt>
          <c:dLbls>
            <c:dLbl>
              <c:idx val="0"/>
              <c:numFmt formatCode="0.00%" sourceLinked="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extLst>
                <c:ext xmlns:c16="http://schemas.microsoft.com/office/drawing/2014/chart" uri="{C3380CC4-5D6E-409C-BE32-E72D297353CC}">
                  <c16:uniqueId val="{00000001-4C95-476D-81CD-8EC0C81D7231}"/>
                </c:ext>
              </c:extLst>
            </c:dLbl>
            <c:dLbl>
              <c:idx val="1"/>
              <c:layout>
                <c:manualLayout>
                  <c:x val="0.33485149572649575"/>
                  <c:y val="0.10161858974358974"/>
                </c:manualLayout>
              </c:layout>
              <c:numFmt formatCode="0.00%" sourceLinked="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C95-476D-81CD-8EC0C81D7231}"/>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'-Admin-'!$L$70:$L$72</c:f>
              <c:strCache>
                <c:ptCount val="2"/>
                <c:pt idx="0">
                  <c:v>Regioner</c:v>
                </c:pt>
                <c:pt idx="1">
                  <c:v>Inera</c:v>
                </c:pt>
              </c:strCache>
            </c:strRef>
          </c:cat>
          <c:val>
            <c:numRef>
              <c:f>'-Admin-'!$M$70:$M$72</c:f>
              <c:numCache>
                <c:formatCode>_-* #\ ##0\ _k_r_-;\-* #\ ##0\ _k_r_-;_-* "-"??\ _k_r_-;_-@_-</c:formatCode>
                <c:ptCount val="2"/>
                <c:pt idx="0">
                  <c:v>106721224</c:v>
                </c:pt>
                <c:pt idx="1">
                  <c:v>447300</c:v>
                </c:pt>
              </c:numCache>
            </c:numRef>
          </c:val>
          <c:extLst>
            <c:ext xmlns:c16="http://schemas.microsoft.com/office/drawing/2014/chart" uri="{C3380CC4-5D6E-409C-BE32-E72D297353CC}">
              <c16:uniqueId val="{00000004-4C95-476D-81CD-8EC0C81D7231}"/>
            </c:ext>
          </c:extLst>
        </c:ser>
        <c:dLbls>
          <c:dLblPos val="inEnd"/>
          <c:showLegendKey val="0"/>
          <c:showVal val="0"/>
          <c:showCatName val="0"/>
          <c:showSerName val="0"/>
          <c:showPercent val="1"/>
          <c:showBubbleSize val="0"/>
          <c:showLeaderLines val="1"/>
        </c:dLbls>
        <c:firstSliceAng val="0"/>
      </c:pieChart>
      <c:spPr>
        <a:noFill/>
        <a:ln>
          <a:noFill/>
        </a:ln>
        <a:effectLst/>
        <a:extLst>
          <a:ext uri="{91240B29-F687-4F45-9708-019B960494DF}">
            <a14:hiddenLine xmlns:a14="http://schemas.microsoft.com/office/drawing/2010/main">
              <a:noFill/>
            </a14:hiddenLine>
          </a:ext>
        </a:ex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a:solidFill>
            <a:sysClr val="windowText" lastClr="000000"/>
          </a:solidFill>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chemeClr val="tx2"/>
                </a:solidFill>
                <a:latin typeface="+mn-lt"/>
                <a:ea typeface="+mn-ea"/>
                <a:cs typeface="+mn-cs"/>
              </a:defRPr>
            </a:pPr>
            <a:r>
              <a:rPr lang="sv-SE" sz="1600" b="0">
                <a:solidFill>
                  <a:sysClr val="windowText" lastClr="000000"/>
                </a:solidFill>
              </a:rPr>
              <a:t>Nyttor</a:t>
            </a:r>
            <a:r>
              <a:rPr lang="sv-SE" sz="1600" b="0" baseline="0">
                <a:solidFill>
                  <a:sysClr val="windowText" lastClr="000000"/>
                </a:solidFill>
              </a:rPr>
              <a:t> och kostnader  över 6 år</a:t>
            </a:r>
            <a:endParaRPr lang="sv-SE" sz="1600" b="0">
              <a:solidFill>
                <a:sysClr val="windowText" lastClr="000000"/>
              </a:solidFill>
            </a:endParaRP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chemeClr val="tx2"/>
              </a:solidFill>
              <a:latin typeface="+mn-lt"/>
              <a:ea typeface="+mn-ea"/>
              <a:cs typeface="+mn-cs"/>
            </a:defRPr>
          </a:pPr>
          <a:endParaRPr lang="sv-SE"/>
        </a:p>
      </c:txPr>
    </c:title>
    <c:autoTitleDeleted val="0"/>
    <c:plotArea>
      <c:layout>
        <c:manualLayout>
          <c:layoutTarget val="inner"/>
          <c:xMode val="edge"/>
          <c:yMode val="edge"/>
          <c:x val="3.0759446260052139E-2"/>
          <c:y val="0.10323717948717949"/>
          <c:w val="0.91852219499333065"/>
          <c:h val="0.63673867521367522"/>
        </c:manualLayout>
      </c:layout>
      <c:barChart>
        <c:barDir val="col"/>
        <c:grouping val="stacked"/>
        <c:varyColors val="0"/>
        <c:ser>
          <c:idx val="0"/>
          <c:order val="0"/>
          <c:tx>
            <c:strRef>
              <c:f>'-Admin-'!$D$53</c:f>
              <c:strCache>
                <c:ptCount val="1"/>
                <c:pt idx="0">
                  <c:v>Finansiell nytta</c:v>
                </c:pt>
              </c:strCache>
            </c:strRef>
          </c:tx>
          <c:spPr>
            <a:solidFill>
              <a:schemeClr val="accent5">
                <a:lumMod val="75000"/>
              </a:schemeClr>
            </a:solidFill>
            <a:ln>
              <a:solidFill>
                <a:schemeClr val="tx1"/>
              </a:solidFill>
            </a:ln>
            <a:effectLst/>
          </c:spPr>
          <c:invertIfNegative val="0"/>
          <c:dLbls>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'-Admin-'!$D$54:$D$55</c:f>
              <c:numCache>
                <c:formatCode>_-* #\ ##0\ _k_r_-;\-* #\ ##0\ _k_r_-;_-* "-"??\ _k_r_-;_-@_-</c:formatCode>
                <c:ptCount val="2"/>
                <c:pt idx="0">
                  <c:v>148227901.33333334</c:v>
                </c:pt>
              </c:numCache>
            </c:numRef>
          </c:val>
          <c:extLst>
            <c:ext xmlns:c16="http://schemas.microsoft.com/office/drawing/2014/chart" uri="{C3380CC4-5D6E-409C-BE32-E72D297353CC}">
              <c16:uniqueId val="{00000000-191D-4546-927F-A7A0961099F8}"/>
            </c:ext>
          </c:extLst>
        </c:ser>
        <c:ser>
          <c:idx val="1"/>
          <c:order val="1"/>
          <c:tx>
            <c:strRef>
              <c:f>'-Admin-'!$E$53</c:f>
              <c:strCache>
                <c:ptCount val="1"/>
                <c:pt idx="0">
                  <c:v>Omfördelningsnytta</c:v>
                </c:pt>
              </c:strCache>
            </c:strRef>
          </c:tx>
          <c:spPr>
            <a:solidFill>
              <a:schemeClr val="accent5">
                <a:lumMod val="90000"/>
              </a:schemeClr>
            </a:solidFill>
            <a:ln>
              <a:solidFill>
                <a:schemeClr val="tx1"/>
              </a:solidFill>
            </a:ln>
            <a:effectLst/>
          </c:spPr>
          <c:invertIfNegative val="0"/>
          <c:dPt>
            <c:idx val="0"/>
            <c:invertIfNegative val="0"/>
            <c:bubble3D val="0"/>
            <c:spPr>
              <a:solidFill>
                <a:schemeClr val="accent5">
                  <a:lumMod val="90000"/>
                </a:schemeClr>
              </a:solidFill>
              <a:ln>
                <a:solidFill>
                  <a:schemeClr val="tx1"/>
                </a:solidFill>
              </a:ln>
              <a:effectLst/>
            </c:spPr>
            <c:extLst>
              <c:ext xmlns:c16="http://schemas.microsoft.com/office/drawing/2014/chart" uri="{C3380CC4-5D6E-409C-BE32-E72D297353CC}">
                <c16:uniqueId val="{00000002-191D-4546-927F-A7A0961099F8}"/>
              </c:ext>
            </c:extLst>
          </c:dPt>
          <c:dLbls>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'-Admin-'!$E$54:$E$55</c:f>
              <c:numCache>
                <c:formatCode>_-* #\ ##0\ _k_r_-;\-* #\ ##0\ _k_r_-;_-* "-"??\ _k_r_-;_-@_-</c:formatCode>
                <c:ptCount val="2"/>
                <c:pt idx="0">
                  <c:v>107168524</c:v>
                </c:pt>
              </c:numCache>
            </c:numRef>
          </c:val>
          <c:extLst>
            <c:ext xmlns:c16="http://schemas.microsoft.com/office/drawing/2014/chart" uri="{C3380CC4-5D6E-409C-BE32-E72D297353CC}">
              <c16:uniqueId val="{00000003-191D-4546-927F-A7A0961099F8}"/>
            </c:ext>
          </c:extLst>
        </c:ser>
        <c:ser>
          <c:idx val="3"/>
          <c:order val="3"/>
          <c:tx>
            <c:strRef>
              <c:f>'-Admin-'!$G$53</c:f>
              <c:strCache>
                <c:ptCount val="1"/>
                <c:pt idx="0">
                  <c:v>Kostnad</c:v>
                </c:pt>
              </c:strCache>
            </c:strRef>
          </c:tx>
          <c:spPr>
            <a:solidFill>
              <a:schemeClr val="accent2"/>
            </a:solidFill>
            <a:ln>
              <a:solidFill>
                <a:schemeClr val="tx1"/>
              </a:solidFill>
            </a:ln>
            <a:effectLst/>
          </c:spPr>
          <c:invertIfNegative val="0"/>
          <c:dLbls>
            <c:dLbl>
              <c:idx val="1"/>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1D-4546-927F-A7A0961099F8}"/>
                </c:ext>
              </c:extLst>
            </c:dLbl>
            <c:numFmt formatCode="#,##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inBase"/>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'-Admin-'!$G$54:$G$55</c:f>
              <c:numCache>
                <c:formatCode>_-* #\ ##0\ _k_r_-;\-* #\ ##0\ _k_r_-;_-* "-"??\ _k_r_-;_-@_-</c:formatCode>
                <c:ptCount val="2"/>
                <c:pt idx="1">
                  <c:v>85600000</c:v>
                </c:pt>
              </c:numCache>
            </c:numRef>
          </c:val>
          <c:extLst>
            <c:ext xmlns:c16="http://schemas.microsoft.com/office/drawing/2014/chart" uri="{C3380CC4-5D6E-409C-BE32-E72D297353CC}">
              <c16:uniqueId val="{00000005-191D-4546-927F-A7A0961099F8}"/>
            </c:ext>
          </c:extLst>
        </c:ser>
        <c:dLbls>
          <c:showLegendKey val="0"/>
          <c:showVal val="0"/>
          <c:showCatName val="0"/>
          <c:showSerName val="0"/>
          <c:showPercent val="0"/>
          <c:showBubbleSize val="0"/>
        </c:dLbls>
        <c:gapWidth val="100"/>
        <c:overlap val="100"/>
        <c:axId val="784772096"/>
        <c:axId val="784772424"/>
      </c:barChart>
      <c:barChart>
        <c:barDir val="col"/>
        <c:grouping val="clustered"/>
        <c:varyColors val="0"/>
        <c:ser>
          <c:idx val="2"/>
          <c:order val="2"/>
          <c:tx>
            <c:strRef>
              <c:f>'-Admin-'!$F$53</c:f>
              <c:strCache>
                <c:ptCount val="1"/>
                <c:pt idx="0">
                  <c:v>Total nytta</c:v>
                </c:pt>
              </c:strCache>
            </c:strRef>
          </c:tx>
          <c:spPr>
            <a:noFill/>
            <a:ln>
              <a:solidFill>
                <a:schemeClr val="tx1"/>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'-Admin-'!$F$54:$F$55</c:f>
              <c:numCache>
                <c:formatCode>_-* #\ ##0\ _k_r_-;\-* #\ ##0\ _k_r_-;_-* "-"??\ _k_r_-;_-@_-</c:formatCode>
                <c:ptCount val="2"/>
                <c:pt idx="0">
                  <c:v>255396425.33333334</c:v>
                </c:pt>
              </c:numCache>
            </c:numRef>
          </c:val>
          <c:extLst>
            <c:ext xmlns:c16="http://schemas.microsoft.com/office/drawing/2014/chart" uri="{C3380CC4-5D6E-409C-BE32-E72D297353CC}">
              <c16:uniqueId val="{00000006-191D-4546-927F-A7A0961099F8}"/>
            </c:ext>
          </c:extLst>
        </c:ser>
        <c:dLbls>
          <c:showLegendKey val="0"/>
          <c:showVal val="0"/>
          <c:showCatName val="0"/>
          <c:showSerName val="0"/>
          <c:showPercent val="0"/>
          <c:showBubbleSize val="0"/>
        </c:dLbls>
        <c:gapWidth val="100"/>
        <c:axId val="493872896"/>
        <c:axId val="493867976"/>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valAx>
        <c:axId val="493867976"/>
        <c:scaling>
          <c:orientation val="minMax"/>
        </c:scaling>
        <c:delete val="1"/>
        <c:axPos val="r"/>
        <c:numFmt formatCode="_-* #\ ##0\ _k_r_-;\-* #\ ##0\ _k_r_-;_-* &quot;-&quot;??\ _k_r_-;_-@_-" sourceLinked="1"/>
        <c:majorTickMark val="out"/>
        <c:minorTickMark val="none"/>
        <c:tickLblPos val="nextTo"/>
        <c:crossAx val="493872896"/>
        <c:crosses val="max"/>
        <c:crossBetween val="between"/>
      </c:valAx>
      <c:catAx>
        <c:axId val="493872896"/>
        <c:scaling>
          <c:orientation val="minMax"/>
        </c:scaling>
        <c:delete val="1"/>
        <c:axPos val="b"/>
        <c:numFmt formatCode="General" sourceLinked="1"/>
        <c:majorTickMark val="out"/>
        <c:minorTickMark val="none"/>
        <c:tickLblPos val="nextTo"/>
        <c:crossAx val="493867976"/>
        <c:crosses val="autoZero"/>
        <c:auto val="1"/>
        <c:lblAlgn val="ctr"/>
        <c:lblOffset val="100"/>
        <c:noMultiLvlLbl val="0"/>
      </c:catAx>
      <c:spPr>
        <a:solidFill>
          <a:schemeClr val="bg1"/>
        </a:solidFill>
        <a:ln>
          <a:solidFill>
            <a:schemeClr val="tx1"/>
          </a:solidFill>
        </a:ln>
        <a:effectLst/>
      </c:spPr>
    </c:plotArea>
    <c:legend>
      <c:legendPos val="b"/>
      <c:legendEntry>
        <c:idx val="3"/>
        <c:delete val="1"/>
      </c:legendEntry>
      <c:layout>
        <c:manualLayout>
          <c:xMode val="edge"/>
          <c:yMode val="edge"/>
          <c:x val="5.0423322055495386E-2"/>
          <c:y val="0.89728985277525675"/>
          <c:w val="0.88453413118472468"/>
          <c:h val="6.8376779132928944E-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Osäkerhetsbedömning - total nytta</a:t>
            </a:r>
          </a:p>
          <a:p>
            <a:pPr algn="l">
              <a:defRPr sz="1600"/>
            </a:pPr>
            <a:r>
              <a:rPr lang="sv-SE" sz="1600"/>
              <a:t>Lägsta, troliga och högsta värdena.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2.2295873474268441E-2"/>
          <c:y val="0.13266047008547008"/>
          <c:w val="0.93867821637426896"/>
          <c:h val="0.74188012820512816"/>
        </c:manualLayout>
      </c:layout>
      <c:stockChart>
        <c:ser>
          <c:idx val="0"/>
          <c:order val="0"/>
          <c:tx>
            <c:strRef>
              <c:f>'-Admin-'!$C$61</c:f>
              <c:strCache>
                <c:ptCount val="1"/>
                <c:pt idx="0">
                  <c:v>Min</c:v>
                </c:pt>
              </c:strCache>
            </c:strRef>
          </c:tx>
          <c:spPr>
            <a:ln w="25400" cap="rnd">
              <a:noFill/>
              <a:round/>
            </a:ln>
            <a:effectLst/>
          </c:spPr>
          <c:marker>
            <c:symbol val="circle"/>
            <c:size val="6"/>
            <c:spPr>
              <a:solidFill>
                <a:schemeClr val="accent5">
                  <a:lumMod val="50000"/>
                </a:schemeClr>
              </a:solidFill>
              <a:ln w="9525">
                <a:noFill/>
              </a:ln>
              <a:effectLst/>
            </c:spPr>
          </c:marker>
          <c:dLbls>
            <c:dLbl>
              <c:idx val="0"/>
              <c:layout>
                <c:manualLayout>
                  <c:x val="0"/>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88-4D3B-AE89-CBD9DAC071A4}"/>
                </c:ext>
              </c:extLst>
            </c:dLbl>
            <c:dLbl>
              <c:idx val="1"/>
              <c:delete val="1"/>
              <c:extLst>
                <c:ext xmlns:c15="http://schemas.microsoft.com/office/drawing/2012/chart" uri="{CE6537A1-D6FC-4f65-9D91-7224C49458BB}"/>
                <c:ext xmlns:c16="http://schemas.microsoft.com/office/drawing/2014/chart" uri="{C3380CC4-5D6E-409C-BE32-E72D297353CC}">
                  <c16:uniqueId val="{00000001-AA88-4D3B-AE89-CBD9DAC071A4}"/>
                </c:ext>
              </c:extLst>
            </c:dLbl>
            <c:dLbl>
              <c:idx val="2"/>
              <c:layout>
                <c:manualLayout>
                  <c:x val="2.4999999999999897E-2"/>
                  <c:y val="-8.487556272013328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88-4D3B-AE89-CBD9DAC071A4}"/>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'-Admin-'!$D$60:$F$60</c:f>
              <c:strCache>
                <c:ptCount val="3"/>
                <c:pt idx="0">
                  <c:v>Nytta</c:v>
                </c:pt>
                <c:pt idx="1">
                  <c:v>Kostnad</c:v>
                </c:pt>
                <c:pt idx="2">
                  <c:v>Nettonytta</c:v>
                </c:pt>
              </c:strCache>
            </c:strRef>
          </c:cat>
          <c:val>
            <c:numRef>
              <c:f>'-Admin-'!$D$61:$F$61</c:f>
              <c:numCache>
                <c:formatCode>_-* #\ ##0\ _k_r_-;\-* #\ ##0\ _k_r_-;_-* "-"??\ _k_r_-;_-@_-</c:formatCode>
                <c:ptCount val="3"/>
                <c:pt idx="0">
                  <c:v>131118716.53333333</c:v>
                </c:pt>
                <c:pt idx="1">
                  <c:v>85600000</c:v>
                </c:pt>
                <c:pt idx="2">
                  <c:v>45518716.533333331</c:v>
                </c:pt>
              </c:numCache>
            </c:numRef>
          </c:val>
          <c:smooth val="0"/>
          <c:extLst>
            <c:ext xmlns:c16="http://schemas.microsoft.com/office/drawing/2014/chart" uri="{C3380CC4-5D6E-409C-BE32-E72D297353CC}">
              <c16:uniqueId val="{00000003-AA88-4D3B-AE89-CBD9DAC071A4}"/>
            </c:ext>
          </c:extLst>
        </c:ser>
        <c:ser>
          <c:idx val="1"/>
          <c:order val="1"/>
          <c:tx>
            <c:strRef>
              <c:f>'-Admin-'!$C$62</c:f>
              <c:strCache>
                <c:ptCount val="1"/>
                <c:pt idx="0">
                  <c:v>Troligt</c:v>
                </c:pt>
              </c:strCache>
            </c:strRef>
          </c:tx>
          <c:spPr>
            <a:ln w="25400" cap="rnd">
              <a:noFill/>
              <a:round/>
            </a:ln>
            <a:effectLst/>
          </c:spPr>
          <c:marker>
            <c:symbol val="circle"/>
            <c:size val="6"/>
            <c:spPr>
              <a:solidFill>
                <a:schemeClr val="accent5">
                  <a:lumMod val="50000"/>
                </a:schemeClr>
              </a:solidFill>
              <a:ln w="9525">
                <a:noFill/>
              </a:ln>
              <a:effectLst/>
            </c:spPr>
          </c:marker>
          <c:dLbls>
            <c:dLbl>
              <c:idx val="0"/>
              <c:layout>
                <c:manualLayout>
                  <c:x val="1.66666666666666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88-4D3B-AE89-CBD9DAC071A4}"/>
                </c:ext>
              </c:extLst>
            </c:dLbl>
            <c:dLbl>
              <c:idx val="1"/>
              <c:layout>
                <c:manualLayout>
                  <c:x val="1.4161068212862041E-2"/>
                  <c:y val="-1.51219703199028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88-4D3B-AE89-CBD9DAC071A4}"/>
                </c:ext>
              </c:extLst>
            </c:dLbl>
            <c:dLbl>
              <c:idx val="2"/>
              <c:layout>
                <c:manualLayout>
                  <c:x val="-1.0185067526415994E-16"/>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88-4D3B-AE89-CBD9DAC071A4}"/>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'-Admin-'!$D$60:$F$60</c:f>
              <c:strCache>
                <c:ptCount val="3"/>
                <c:pt idx="0">
                  <c:v>Nytta</c:v>
                </c:pt>
                <c:pt idx="1">
                  <c:v>Kostnad</c:v>
                </c:pt>
                <c:pt idx="2">
                  <c:v>Nettonytta</c:v>
                </c:pt>
              </c:strCache>
            </c:strRef>
          </c:cat>
          <c:val>
            <c:numRef>
              <c:f>'-Admin-'!$D$62:$F$62</c:f>
              <c:numCache>
                <c:formatCode>_-* #\ ##0\ _k_r_-;\-* #\ ##0\ _k_r_-;_-* "-"??\ _k_r_-;_-@_-</c:formatCode>
                <c:ptCount val="3"/>
                <c:pt idx="0">
                  <c:v>255396425.33333334</c:v>
                </c:pt>
                <c:pt idx="1">
                  <c:v>85600000</c:v>
                </c:pt>
                <c:pt idx="2">
                  <c:v>169796425.33333334</c:v>
                </c:pt>
              </c:numCache>
            </c:numRef>
          </c:val>
          <c:smooth val="0"/>
          <c:extLst>
            <c:ext xmlns:c16="http://schemas.microsoft.com/office/drawing/2014/chart" uri="{C3380CC4-5D6E-409C-BE32-E72D297353CC}">
              <c16:uniqueId val="{00000007-AA88-4D3B-AE89-CBD9DAC071A4}"/>
            </c:ext>
          </c:extLst>
        </c:ser>
        <c:ser>
          <c:idx val="2"/>
          <c:order val="2"/>
          <c:tx>
            <c:strRef>
              <c:f>'-Admin-'!$C$63</c:f>
              <c:strCache>
                <c:ptCount val="1"/>
                <c:pt idx="0">
                  <c:v>Max</c:v>
                </c:pt>
              </c:strCache>
            </c:strRef>
          </c:tx>
          <c:spPr>
            <a:ln w="25400" cap="rnd">
              <a:noFill/>
              <a:round/>
            </a:ln>
            <a:effectLst/>
          </c:spPr>
          <c:marker>
            <c:symbol val="circle"/>
            <c:size val="6"/>
            <c:spPr>
              <a:solidFill>
                <a:schemeClr val="accent5">
                  <a:lumMod val="50000"/>
                </a:schemeClr>
              </a:solidFill>
              <a:ln w="9525">
                <a:noFill/>
              </a:ln>
              <a:effectLst/>
            </c:spPr>
          </c:marker>
          <c:dLbls>
            <c:dLbl>
              <c:idx val="0"/>
              <c:layout>
                <c:manualLayout>
                  <c:x val="0"/>
                  <c:y val="-5.5555555555555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88-4D3B-AE89-CBD9DAC071A4}"/>
                </c:ext>
              </c:extLst>
            </c:dLbl>
            <c:dLbl>
              <c:idx val="1"/>
              <c:delete val="1"/>
              <c:extLst>
                <c:ext xmlns:c15="http://schemas.microsoft.com/office/drawing/2012/chart" uri="{CE6537A1-D6FC-4f65-9D91-7224C49458BB}"/>
                <c:ext xmlns:c16="http://schemas.microsoft.com/office/drawing/2014/chart" uri="{C3380CC4-5D6E-409C-BE32-E72D297353CC}">
                  <c16:uniqueId val="{00000009-AA88-4D3B-AE89-CBD9DAC071A4}"/>
                </c:ext>
              </c:extLst>
            </c:dLbl>
            <c:dLbl>
              <c:idx val="2"/>
              <c:layout>
                <c:manualLayout>
                  <c:x val="-1.0185067526415994E-16"/>
                  <c:y val="-2.77777777777777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A88-4D3B-AE89-CBD9DAC071A4}"/>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cmpd="sng" algn="ctr">
                      <a:solidFill>
                        <a:schemeClr val="bg1">
                          <a:lumMod val="75000"/>
                        </a:schemeClr>
                      </a:solidFill>
                      <a:miter lim="800000"/>
                    </a:ln>
                    <a:effectLst/>
                  </c:spPr>
                </c15:leaderLines>
              </c:ext>
            </c:extLst>
          </c:dLbls>
          <c:cat>
            <c:strRef>
              <c:f>'-Admin-'!$D$60:$F$60</c:f>
              <c:strCache>
                <c:ptCount val="3"/>
                <c:pt idx="0">
                  <c:v>Nytta</c:v>
                </c:pt>
                <c:pt idx="1">
                  <c:v>Kostnad</c:v>
                </c:pt>
                <c:pt idx="2">
                  <c:v>Nettonytta</c:v>
                </c:pt>
              </c:strCache>
            </c:strRef>
          </c:cat>
          <c:val>
            <c:numRef>
              <c:f>'-Admin-'!$D$63:$F$63</c:f>
              <c:numCache>
                <c:formatCode>_-* #\ ##0\ _k_r_-;\-* #\ ##0\ _k_r_-;_-* "-"??\ _k_r_-;_-@_-</c:formatCode>
                <c:ptCount val="3"/>
                <c:pt idx="0">
                  <c:v>415492640.80000001</c:v>
                </c:pt>
                <c:pt idx="1">
                  <c:v>85600000</c:v>
                </c:pt>
                <c:pt idx="2">
                  <c:v>329892640.80000001</c:v>
                </c:pt>
              </c:numCache>
            </c:numRef>
          </c:val>
          <c:smooth val="0"/>
          <c:extLst>
            <c:ext xmlns:c16="http://schemas.microsoft.com/office/drawing/2014/chart" uri="{C3380CC4-5D6E-409C-BE32-E72D297353CC}">
              <c16:uniqueId val="{0000000B-AA88-4D3B-AE89-CBD9DAC071A4}"/>
            </c:ext>
          </c:extLst>
        </c:ser>
        <c:dLbls>
          <c:showLegendKey val="0"/>
          <c:showVal val="1"/>
          <c:showCatName val="0"/>
          <c:showSerName val="0"/>
          <c:showPercent val="0"/>
          <c:showBubbleSize val="0"/>
        </c:dLbls>
        <c:hiLowLines>
          <c:spPr>
            <a:ln w="22225" cap="flat" cmpd="sng" algn="ctr">
              <a:solidFill>
                <a:schemeClr val="accent5">
                  <a:lumMod val="50000"/>
                </a:schemeClr>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max val="500000000"/>
          <c:min val="-100000000"/>
        </c:scaling>
        <c:delete val="1"/>
        <c:axPos val="l"/>
        <c:minorGridlines>
          <c:spPr>
            <a:ln w="9525" cap="flat" cmpd="sng" algn="ctr">
              <a:noFill/>
              <a:round/>
            </a:ln>
            <a:effectLst/>
          </c:spPr>
        </c:minorGridlines>
        <c:numFmt formatCode="_(* #,##0_);_(* \(#,##0\);_(* &quot;-&quot;_);_(@_)" sourceLinked="0"/>
        <c:majorTickMark val="out"/>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en-US" sz="1600"/>
              <a:t>Nyttor och kostnader</a:t>
            </a:r>
            <a:r>
              <a:rPr lang="en-US" sz="1600" baseline="0"/>
              <a:t> - total nytta</a:t>
            </a:r>
            <a:endParaRPr lang="en-US" sz="1600"/>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2.8699041606018782E-2"/>
          <c:y val="0.11458487654320988"/>
          <c:w val="0.93079514967846311"/>
          <c:h val="0.63340576923076919"/>
        </c:manualLayout>
      </c:layout>
      <c:barChart>
        <c:barDir val="col"/>
        <c:grouping val="stacked"/>
        <c:varyColors val="0"/>
        <c:ser>
          <c:idx val="0"/>
          <c:order val="0"/>
          <c:tx>
            <c:strRef>
              <c:f>Nyttorealiseringskalkyl!$I$13</c:f>
              <c:strCache>
                <c:ptCount val="1"/>
                <c:pt idx="0">
                  <c:v>Finansiella nyttor</c:v>
                </c:pt>
              </c:strCache>
            </c:strRef>
          </c:tx>
          <c:spPr>
            <a:solidFill>
              <a:schemeClr val="accent5">
                <a:lumMod val="75000"/>
              </a:schemeClr>
            </a:solidFill>
            <a:ln w="12700">
              <a:solidFill>
                <a:schemeClr val="bg2"/>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Nyttorealiseringskalkyl!$J$13:$O$13</c:f>
              <c:numCache>
                <c:formatCode>_-* #\ ##0\ _k_r_-;\-* #\ ##0\ _k_r_-;_-* "-"??\ _k_r_-;_-@_-</c:formatCode>
                <c:ptCount val="6"/>
                <c:pt idx="0">
                  <c:v>0</c:v>
                </c:pt>
                <c:pt idx="1">
                  <c:v>0</c:v>
                </c:pt>
                <c:pt idx="2">
                  <c:v>9569475.333333334</c:v>
                </c:pt>
                <c:pt idx="3">
                  <c:v>44269475.333333336</c:v>
                </c:pt>
                <c:pt idx="4">
                  <c:v>47194475.333333336</c:v>
                </c:pt>
                <c:pt idx="5">
                  <c:v>47194475.333333336</c:v>
                </c:pt>
              </c:numCache>
            </c:numRef>
          </c:val>
          <c:extLst>
            <c:ext xmlns:c16="http://schemas.microsoft.com/office/drawing/2014/chart" uri="{C3380CC4-5D6E-409C-BE32-E72D297353CC}">
              <c16:uniqueId val="{00000000-5A94-4C87-A6CB-5EA02DA9107D}"/>
            </c:ext>
          </c:extLst>
        </c:ser>
        <c:ser>
          <c:idx val="1"/>
          <c:order val="1"/>
          <c:tx>
            <c:strRef>
              <c:f>Nyttorealiseringskalkyl!$I$14</c:f>
              <c:strCache>
                <c:ptCount val="1"/>
                <c:pt idx="0">
                  <c:v>Omfördelningsnyttor</c:v>
                </c:pt>
              </c:strCache>
            </c:strRef>
          </c:tx>
          <c:spPr>
            <a:solidFill>
              <a:schemeClr val="accent5"/>
            </a:solidFill>
            <a:ln w="12700">
              <a:solidFill>
                <a:schemeClr val="bg2"/>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Nyttorealiseringskalkyl!$J$14:$O$14</c:f>
              <c:numCache>
                <c:formatCode>_-* #\ ##0\ _k_r_-;\-* #\ ##0\ _k_r_-;_-* "-"??\ _k_r_-;_-@_-</c:formatCode>
                <c:ptCount val="6"/>
                <c:pt idx="0">
                  <c:v>0</c:v>
                </c:pt>
                <c:pt idx="1">
                  <c:v>0</c:v>
                </c:pt>
                <c:pt idx="2">
                  <c:v>18688306</c:v>
                </c:pt>
                <c:pt idx="3">
                  <c:v>29493406</c:v>
                </c:pt>
                <c:pt idx="4">
                  <c:v>29493406</c:v>
                </c:pt>
                <c:pt idx="5">
                  <c:v>29493406</c:v>
                </c:pt>
              </c:numCache>
            </c:numRef>
          </c:val>
          <c:extLst>
            <c:ext xmlns:c16="http://schemas.microsoft.com/office/drawing/2014/chart" uri="{C3380CC4-5D6E-409C-BE32-E72D297353CC}">
              <c16:uniqueId val="{00000001-5A94-4C87-A6CB-5EA02DA9107D}"/>
            </c:ext>
          </c:extLst>
        </c:ser>
        <c:ser>
          <c:idx val="6"/>
          <c:order val="3"/>
          <c:tx>
            <c:strRef>
              <c:f>Nyttorealiseringskalkyl!$I$16</c:f>
              <c:strCache>
                <c:ptCount val="1"/>
                <c:pt idx="0">
                  <c:v>Total kostnad</c:v>
                </c:pt>
              </c:strCache>
            </c:strRef>
          </c:tx>
          <c:spPr>
            <a:solidFill>
              <a:schemeClr val="accent2"/>
            </a:solidFill>
            <a:ln>
              <a:solidFill>
                <a:schemeClr val="tx1"/>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Nyttorealiseringskalkyl!$J$16:$O$16</c:f>
              <c:numCache>
                <c:formatCode>_-* #\ ##0\ _k_r_-;\-* #\ ##0\ _k_r_-;_-* "-"??\ _k_r_-;_-@_-</c:formatCode>
                <c:ptCount val="6"/>
                <c:pt idx="0">
                  <c:v>-15000000</c:v>
                </c:pt>
                <c:pt idx="1">
                  <c:v>-30000000</c:v>
                </c:pt>
                <c:pt idx="2">
                  <c:v>-30000000</c:v>
                </c:pt>
                <c:pt idx="3">
                  <c:v>-10600000</c:v>
                </c:pt>
                <c:pt idx="4">
                  <c:v>0</c:v>
                </c:pt>
                <c:pt idx="5">
                  <c:v>0</c:v>
                </c:pt>
              </c:numCache>
            </c:numRef>
          </c:val>
          <c:extLst>
            <c:ext xmlns:c16="http://schemas.microsoft.com/office/drawing/2014/chart" uri="{C3380CC4-5D6E-409C-BE32-E72D297353CC}">
              <c16:uniqueId val="{00000006-5A94-4C87-A6CB-5EA02DA9107D}"/>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2"/>
          <c:tx>
            <c:strRef>
              <c:f>Nyttorealiseringskalkyl!$I$27</c:f>
              <c:strCache>
                <c:ptCount val="1"/>
                <c:pt idx="0">
                  <c:v>Ackumulerad nettonytta</c:v>
                </c:pt>
              </c:strCache>
            </c:strRef>
          </c:tx>
          <c:spPr>
            <a:ln w="28575" cap="rnd">
              <a:noFill/>
              <a:round/>
            </a:ln>
            <a:effectLst/>
          </c:spPr>
          <c:marker>
            <c:symbol val="circle"/>
            <c:size val="10"/>
            <c:spPr>
              <a:solidFill>
                <a:schemeClr val="bg1">
                  <a:lumMod val="50000"/>
                  <a:alpha val="93000"/>
                </a:schemeClr>
              </a:solidFill>
              <a:ln w="9525">
                <a:solidFill>
                  <a:schemeClr val="tx1"/>
                </a:solidFill>
              </a:ln>
              <a:effectLst/>
            </c:spPr>
          </c:marker>
          <c:dLbls>
            <c:numFmt formatCode="#,##0" sourceLinked="0"/>
            <c:spPr>
              <a:solidFill>
                <a:schemeClr val="bg1">
                  <a:alpha val="45000"/>
                </a:schemeClr>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Nyttorealiseringskalkyl!$J$27:$O$27</c:f>
              <c:numCache>
                <c:formatCode>_-* #\ ##0\ _k_r_-;\-* #\ ##0\ _k_r_-;_-* "-"??\ _k_r_-;_-@_-</c:formatCode>
                <c:ptCount val="6"/>
                <c:pt idx="0">
                  <c:v>-15000000</c:v>
                </c:pt>
                <c:pt idx="1">
                  <c:v>-45000000</c:v>
                </c:pt>
                <c:pt idx="2">
                  <c:v>-46742218.666666664</c:v>
                </c:pt>
                <c:pt idx="3">
                  <c:v>16420662.666666679</c:v>
                </c:pt>
                <c:pt idx="4">
                  <c:v>93108544.00000003</c:v>
                </c:pt>
                <c:pt idx="5">
                  <c:v>169796425.33333337</c:v>
                </c:pt>
              </c:numCache>
            </c:numRef>
          </c:val>
          <c:smooth val="0"/>
          <c:extLst>
            <c:ext xmlns:c16="http://schemas.microsoft.com/office/drawing/2014/chart" uri="{C3380CC4-5D6E-409C-BE32-E72D297353CC}">
              <c16:uniqueId val="{00000002-5A94-4C87-A6CB-5EA02DA9107D}"/>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4"/>
    </mc:Choice>
    <mc:Fallback>
      <c:style val="4"/>
    </mc:Fallback>
  </mc:AlternateContent>
  <c:pivotSource>
    <c:name>[HSA_nyttorealiseringskalkyl 0.3.xlsm]-Admin-!Pivottabell5</c:name>
    <c:fmtId val="5"/>
  </c:pivotSource>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a:t>Kostnad</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sv-SE"/>
        </a:p>
      </c:txPr>
    </c:title>
    <c:autoTitleDeleted val="0"/>
    <c:pivotFmts>
      <c:pivotFmt>
        <c:idx val="0"/>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a:ln>
            <a:noFill/>
          </a:ln>
          <a:effectLst/>
        </c:spPr>
      </c:pivotFmt>
      <c:pivotFmt>
        <c:idx val="2"/>
        <c:spPr>
          <a:solidFill>
            <a:schemeClr val="accent2"/>
          </a:solidFill>
          <a:ln>
            <a:noFill/>
          </a:ln>
          <a:effectLst/>
        </c:spPr>
      </c:pivotFmt>
      <c:pivotFmt>
        <c:idx val="3"/>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2"/>
          </a:solidFill>
          <a:ln>
            <a:solidFill>
              <a:schemeClr val="tx1"/>
            </a:solidFill>
          </a:ln>
          <a:effectLst/>
        </c:spPr>
        <c:marker>
          <c:symbol val="none"/>
        </c:marker>
        <c:dLbl>
          <c:idx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8"/>
        <c:spPr>
          <a:solidFill>
            <a:schemeClr val="accent2">
              <a:shade val="76000"/>
            </a:schemeClr>
          </a:solidFill>
          <a:ln>
            <a:solidFill>
              <a:schemeClr val="tx1"/>
            </a:solidFill>
          </a:ln>
          <a:effectLst/>
        </c:spPr>
        <c:dLbl>
          <c:idx val="0"/>
          <c:layout>
            <c:manualLayout>
              <c:x val="0.19806895611883338"/>
              <c:y val="-0.3634129682236607"/>
            </c:manualLayout>
          </c:layout>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9"/>
        <c:spPr>
          <a:solidFill>
            <a:schemeClr val="accent2">
              <a:tint val="77000"/>
            </a:schemeClr>
          </a:solidFill>
          <a:ln>
            <a:solidFill>
              <a:schemeClr val="tx1"/>
            </a:solidFill>
          </a:ln>
          <a:effectLst/>
        </c:spPr>
      </c:pivotFmt>
      <c:pivotFmt>
        <c:idx val="10"/>
        <c:spPr>
          <a:solidFill>
            <a:schemeClr val="accent2">
              <a:shade val="86000"/>
            </a:schemeClr>
          </a:solidFill>
          <a:ln>
            <a:solidFill>
              <a:schemeClr val="tx1"/>
            </a:solidFill>
          </a:ln>
          <a:effectLst/>
        </c:spPr>
      </c:pivotFmt>
      <c:pivotFmt>
        <c:idx val="11"/>
        <c:spPr>
          <a:solidFill>
            <a:schemeClr val="accent2">
              <a:tint val="65000"/>
            </a:schemeClr>
          </a:solidFill>
          <a:ln>
            <a:solidFill>
              <a:schemeClr val="tx1"/>
            </a:solidFill>
          </a:ln>
          <a:effectLst/>
        </c:spPr>
      </c:pivotFmt>
      <c:pivotFmt>
        <c:idx val="12"/>
        <c:spPr>
          <a:solidFill>
            <a:schemeClr val="accent2">
              <a:tint val="58000"/>
            </a:schemeClr>
          </a:solidFill>
          <a:ln>
            <a:solidFill>
              <a:schemeClr val="tx1"/>
            </a:solidFill>
          </a:ln>
          <a:effectLst/>
        </c:spPr>
      </c:pivotFmt>
    </c:pivotFmts>
    <c:plotArea>
      <c:layout>
        <c:manualLayout>
          <c:layoutTarget val="inner"/>
          <c:xMode val="edge"/>
          <c:yMode val="edge"/>
          <c:x val="5.7988893431452714E-2"/>
          <c:y val="0.14829817289929989"/>
          <c:w val="0.89134948214772414"/>
          <c:h val="0.81227246619786087"/>
        </c:manualLayout>
      </c:layout>
      <c:pieChart>
        <c:varyColors val="1"/>
        <c:ser>
          <c:idx val="0"/>
          <c:order val="0"/>
          <c:tx>
            <c:strRef>
              <c:f>'-Admin-'!$M$53</c:f>
              <c:strCache>
                <c:ptCount val="1"/>
                <c:pt idx="0">
                  <c:v>Summa</c:v>
                </c:pt>
              </c:strCache>
            </c:strRef>
          </c:tx>
          <c:spPr>
            <a:ln>
              <a:solidFill>
                <a:schemeClr val="tx1"/>
              </a:solidFill>
            </a:ln>
          </c:spPr>
          <c:dPt>
            <c:idx val="0"/>
            <c:bubble3D val="0"/>
            <c:spPr>
              <a:solidFill>
                <a:schemeClr val="accent2">
                  <a:shade val="76000"/>
                </a:schemeClr>
              </a:solidFill>
              <a:ln>
                <a:solidFill>
                  <a:schemeClr val="tx1"/>
                </a:solidFill>
              </a:ln>
              <a:effectLst/>
            </c:spPr>
            <c:extLst>
              <c:ext xmlns:c16="http://schemas.microsoft.com/office/drawing/2014/chart" uri="{C3380CC4-5D6E-409C-BE32-E72D297353CC}">
                <c16:uniqueId val="{00000000-4142-4BD1-8C83-09CB19E7F742}"/>
              </c:ext>
            </c:extLst>
          </c:dPt>
          <c:dPt>
            <c:idx val="1"/>
            <c:bubble3D val="0"/>
            <c:spPr>
              <a:solidFill>
                <a:schemeClr val="accent2">
                  <a:tint val="30000"/>
                </a:schemeClr>
              </a:solidFill>
              <a:ln>
                <a:solidFill>
                  <a:schemeClr val="tx1"/>
                </a:solidFill>
              </a:ln>
              <a:effectLst/>
            </c:spPr>
            <c:extLst>
              <c:ext xmlns:c16="http://schemas.microsoft.com/office/drawing/2014/chart" uri="{C3380CC4-5D6E-409C-BE32-E72D297353CC}">
                <c16:uniqueId val="{00000001-4142-4BD1-8C83-09CB19E7F742}"/>
              </c:ext>
            </c:extLst>
          </c:dPt>
          <c:dPt>
            <c:idx val="2"/>
            <c:bubble3D val="0"/>
            <c:spPr>
              <a:solidFill>
                <a:schemeClr val="accent2">
                  <a:tint val="60000"/>
                </a:schemeClr>
              </a:solidFill>
              <a:ln>
                <a:solidFill>
                  <a:schemeClr val="tx1"/>
                </a:solidFill>
              </a:ln>
              <a:effectLst/>
            </c:spPr>
            <c:extLst>
              <c:ext xmlns:c16="http://schemas.microsoft.com/office/drawing/2014/chart" uri="{C3380CC4-5D6E-409C-BE32-E72D297353CC}">
                <c16:uniqueId val="{00000005-B0A3-4BEB-8C1E-758AB72D9A02}"/>
              </c:ext>
            </c:extLst>
          </c:dPt>
          <c:dPt>
            <c:idx val="3"/>
            <c:bubble3D val="0"/>
            <c:spPr>
              <a:solidFill>
                <a:schemeClr val="accent2">
                  <a:tint val="90000"/>
                </a:schemeClr>
              </a:solidFill>
              <a:ln>
                <a:solidFill>
                  <a:schemeClr val="tx1"/>
                </a:solidFill>
              </a:ln>
              <a:effectLst/>
            </c:spPr>
            <c:extLst>
              <c:ext xmlns:c16="http://schemas.microsoft.com/office/drawing/2014/chart" uri="{C3380CC4-5D6E-409C-BE32-E72D297353CC}">
                <c16:uniqueId val="{00000007-EE24-4641-B35F-BC19221C8BB4}"/>
              </c:ext>
            </c:extLst>
          </c:dPt>
          <c:dLbls>
            <c:dLbl>
              <c:idx val="0"/>
              <c:layout>
                <c:manualLayout>
                  <c:x val="0.19806895611883338"/>
                  <c:y val="-0.3634129682236607"/>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142-4BD1-8C83-09CB19E7F742}"/>
                </c:ext>
              </c:extLst>
            </c:dLbl>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'-Admin-'!$L$54:$L$55</c:f>
              <c:strCache>
                <c:ptCount val="1"/>
                <c:pt idx="0">
                  <c:v>Inera</c:v>
                </c:pt>
              </c:strCache>
            </c:strRef>
          </c:cat>
          <c:val>
            <c:numRef>
              <c:f>'-Admin-'!$M$54:$M$55</c:f>
              <c:numCache>
                <c:formatCode>_-* #\ ##0\ _k_r_-;\-* #\ ##0\ _k_r_-;_-* "-"??\ _k_r_-;_-@_-</c:formatCode>
                <c:ptCount val="1"/>
                <c:pt idx="0">
                  <c:v>85600000</c:v>
                </c:pt>
              </c:numCache>
            </c:numRef>
          </c:val>
          <c:extLst>
            <c:ext xmlns:c16="http://schemas.microsoft.com/office/drawing/2014/chart" uri="{C3380CC4-5D6E-409C-BE32-E72D297353CC}">
              <c16:uniqueId val="{00000002-4142-4BD1-8C83-09CB19E7F742}"/>
            </c:ext>
          </c:extLst>
        </c:ser>
        <c:dLbls>
          <c:showLegendKey val="0"/>
          <c:showVal val="0"/>
          <c:showCatName val="1"/>
          <c:showSerName val="0"/>
          <c:showPercent val="1"/>
          <c:showBubbleSize val="0"/>
          <c:showLeaderLines val="1"/>
        </c:dLbls>
        <c:firstSliceAng val="0"/>
      </c:pieChart>
      <c:spPr>
        <a:solidFill>
          <a:schemeClr val="bg1">
            <a:lumMod val="85000"/>
          </a:scheme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pivotSource>
    <c:name>[HSA_nyttorealiseringskalkyl 0.3.xlsm]-Admin-!Pivottabell6</c:name>
    <c:fmtId val="10"/>
  </c:pivotSource>
  <c:chart>
    <c:title>
      <c:tx>
        <c:rich>
          <a:bodyPr rot="0" spcFirstLastPara="1" vertOverflow="ellipsis" vert="horz" wrap="square" anchor="ctr" anchorCtr="1"/>
          <a:lstStyle/>
          <a:p>
            <a:pPr algn="l">
              <a:defRPr sz="1600" b="0" i="0" u="none" strike="noStrike" kern="1200" baseline="0">
                <a:solidFill>
                  <a:sysClr val="windowText" lastClr="000000"/>
                </a:solidFill>
                <a:latin typeface="+mn-lt"/>
                <a:ea typeface="+mn-ea"/>
                <a:cs typeface="+mn-cs"/>
              </a:defRPr>
            </a:pPr>
            <a:r>
              <a:rPr lang="en-US" sz="1600" b="0"/>
              <a:t>Total nytta</a:t>
            </a:r>
          </a:p>
        </c:rich>
      </c:tx>
      <c:layout>
        <c:manualLayout>
          <c:xMode val="edge"/>
          <c:yMode val="edge"/>
          <c:x val="0.28881698094336866"/>
          <c:y val="1.1776567906286957E-2"/>
        </c:manualLayout>
      </c:layout>
      <c:overlay val="0"/>
      <c:spPr>
        <a:noFill/>
        <a:ln>
          <a:noFill/>
        </a:ln>
        <a:effectLst/>
      </c:spPr>
      <c:txPr>
        <a:bodyPr rot="0" spcFirstLastPara="1" vertOverflow="ellipsis" vert="horz" wrap="square" anchor="ctr" anchorCtr="1"/>
        <a:lstStyle/>
        <a:p>
          <a:pPr algn="l">
            <a:defRPr sz="1600" b="0" i="0" u="none" strike="noStrike" kern="1200" baseline="0">
              <a:solidFill>
                <a:sysClr val="windowText" lastClr="000000"/>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solidFill>
              <a:schemeClr val="tx1"/>
            </a:solidFill>
          </a:ln>
          <a:effectLst/>
        </c:spPr>
        <c:marker>
          <c:symbol val="none"/>
        </c:marker>
        <c:dLbl>
          <c:idx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extLst>
            <c:ext xmlns:c15="http://schemas.microsoft.com/office/drawing/2012/chart" uri="{CE6537A1-D6FC-4f65-9D91-7224C49458BB}"/>
          </c:extLst>
        </c:dLbl>
      </c:pivotFmt>
      <c:pivotFmt>
        <c:idx val="11"/>
        <c:spPr>
          <a:solidFill>
            <a:schemeClr val="accent1">
              <a:shade val="76000"/>
            </a:schemeClr>
          </a:solidFill>
          <a:ln>
            <a:solidFill>
              <a:schemeClr val="tx1"/>
            </a:solidFill>
          </a:ln>
          <a:effectLst/>
        </c:spP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tint val="77000"/>
            </a:schemeClr>
          </a:solidFill>
          <a:ln>
            <a:solidFill>
              <a:schemeClr val="tx1"/>
            </a:solidFill>
          </a:ln>
          <a:effectLst/>
        </c:spPr>
      </c:pivotFmt>
      <c:pivotFmt>
        <c:idx val="13"/>
        <c:spPr>
          <a:solidFill>
            <a:schemeClr val="accent1">
              <a:shade val="76000"/>
            </a:schemeClr>
          </a:solidFill>
          <a:ln>
            <a:solidFill>
              <a:schemeClr val="tx1"/>
            </a:solidFill>
          </a:ln>
          <a:effectLst/>
        </c:spPr>
        <c:dLbl>
          <c:idx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tint val="77000"/>
            </a:schemeClr>
          </a:solidFill>
          <a:ln>
            <a:solidFill>
              <a:schemeClr val="tx1"/>
            </a:solidFill>
          </a:ln>
          <a:effectLst/>
        </c:spPr>
      </c:pivotFmt>
      <c:pivotFmt>
        <c:idx val="15"/>
        <c:spPr>
          <a:solidFill>
            <a:schemeClr val="accent1">
              <a:tint val="86000"/>
            </a:schemeClr>
          </a:solidFill>
          <a:ln>
            <a:solidFill>
              <a:schemeClr val="tx1"/>
            </a:solidFill>
          </a:ln>
          <a:effectLst/>
        </c:spPr>
      </c:pivotFmt>
      <c:pivotFmt>
        <c:idx val="16"/>
        <c:spPr>
          <a:solidFill>
            <a:schemeClr val="accent1">
              <a:tint val="58000"/>
            </a:schemeClr>
          </a:solidFill>
          <a:ln>
            <a:solidFill>
              <a:schemeClr val="tx1"/>
            </a:solidFill>
          </a:ln>
          <a:effectLst/>
        </c:spPr>
      </c:pivotFmt>
      <c:pivotFmt>
        <c:idx val="17"/>
        <c:spPr>
          <a:solidFill>
            <a:schemeClr val="accent1">
              <a:tint val="58000"/>
            </a:schemeClr>
          </a:solidFill>
          <a:ln>
            <a:solidFill>
              <a:schemeClr val="tx1"/>
            </a:solidFill>
          </a:ln>
          <a:effectLst/>
        </c:spPr>
      </c:pivotFmt>
    </c:pivotFmts>
    <c:plotArea>
      <c:layout>
        <c:manualLayout>
          <c:layoutTarget val="inner"/>
          <c:xMode val="edge"/>
          <c:yMode val="edge"/>
          <c:x val="7.8365299543779465E-2"/>
          <c:y val="0.11118192850108709"/>
          <c:w val="0.84256899085250925"/>
          <c:h val="0.84628982473623271"/>
        </c:manualLayout>
      </c:layout>
      <c:pieChart>
        <c:varyColors val="1"/>
        <c:ser>
          <c:idx val="0"/>
          <c:order val="0"/>
          <c:tx>
            <c:strRef>
              <c:f>'-Admin-'!$J$53</c:f>
              <c:strCache>
                <c:ptCount val="1"/>
                <c:pt idx="0">
                  <c:v>Summa</c:v>
                </c:pt>
              </c:strCache>
            </c:strRef>
          </c:tx>
          <c:spPr>
            <a:ln>
              <a:solidFill>
                <a:schemeClr val="tx1"/>
              </a:solidFill>
            </a:ln>
            <a:effectLst/>
          </c:spPr>
          <c:dPt>
            <c:idx val="0"/>
            <c:bubble3D val="0"/>
            <c:spPr>
              <a:solidFill>
                <a:schemeClr val="accent1">
                  <a:tint val="77000"/>
                </a:schemeClr>
              </a:solidFill>
              <a:ln>
                <a:solidFill>
                  <a:schemeClr val="tx1"/>
                </a:solidFill>
              </a:ln>
              <a:effectLst/>
            </c:spPr>
            <c:extLst>
              <c:ext xmlns:c16="http://schemas.microsoft.com/office/drawing/2014/chart" uri="{C3380CC4-5D6E-409C-BE32-E72D297353CC}">
                <c16:uniqueId val="{00000001-26A5-4D3D-8EF7-4DB581F9BBD7}"/>
              </c:ext>
            </c:extLst>
          </c:dPt>
          <c:dPt>
            <c:idx val="1"/>
            <c:bubble3D val="0"/>
            <c:spPr>
              <a:solidFill>
                <a:schemeClr val="accent1">
                  <a:tint val="86000"/>
                </a:schemeClr>
              </a:solidFill>
              <a:ln>
                <a:solidFill>
                  <a:schemeClr val="tx1"/>
                </a:solidFill>
              </a:ln>
              <a:effectLst/>
            </c:spPr>
            <c:extLst>
              <c:ext xmlns:c16="http://schemas.microsoft.com/office/drawing/2014/chart" uri="{C3380CC4-5D6E-409C-BE32-E72D297353CC}">
                <c16:uniqueId val="{00000003-26A5-4D3D-8EF7-4DB581F9BBD7}"/>
              </c:ext>
            </c:extLst>
          </c:dPt>
          <c:dPt>
            <c:idx val="2"/>
            <c:bubble3D val="0"/>
            <c:spPr>
              <a:solidFill>
                <a:schemeClr val="accent1">
                  <a:tint val="58000"/>
                </a:schemeClr>
              </a:solidFill>
              <a:ln>
                <a:solidFill>
                  <a:schemeClr val="tx1"/>
                </a:solidFill>
              </a:ln>
              <a:effectLst/>
            </c:spPr>
            <c:extLst>
              <c:ext xmlns:c16="http://schemas.microsoft.com/office/drawing/2014/chart" uri="{C3380CC4-5D6E-409C-BE32-E72D297353CC}">
                <c16:uniqueId val="{00000005-E443-4BB7-B173-E5C60231C414}"/>
              </c:ext>
            </c:extLst>
          </c:dPt>
          <c:dPt>
            <c:idx val="3"/>
            <c:bubble3D val="0"/>
            <c:spPr>
              <a:solidFill>
                <a:schemeClr val="accent1">
                  <a:tint val="30000"/>
                </a:schemeClr>
              </a:solidFill>
              <a:ln>
                <a:solidFill>
                  <a:schemeClr val="tx1"/>
                </a:solidFill>
              </a:ln>
              <a:effectLst/>
            </c:spPr>
            <c:extLst>
              <c:ext xmlns:c16="http://schemas.microsoft.com/office/drawing/2014/chart" uri="{C3380CC4-5D6E-409C-BE32-E72D297353CC}">
                <c16:uniqueId val="{00000007-E443-4BB7-B173-E5C60231C414}"/>
              </c:ext>
            </c:extLst>
          </c:dPt>
          <c:dPt>
            <c:idx val="4"/>
            <c:bubble3D val="0"/>
            <c:spPr>
              <a:solidFill>
                <a:schemeClr val="accent1">
                  <a:tint val="95000"/>
                </a:schemeClr>
              </a:solidFill>
              <a:ln>
                <a:solidFill>
                  <a:schemeClr val="tx1"/>
                </a:solidFill>
              </a:ln>
              <a:effectLst/>
            </c:spPr>
            <c:extLst>
              <c:ext xmlns:c16="http://schemas.microsoft.com/office/drawing/2014/chart" uri="{C3380CC4-5D6E-409C-BE32-E72D297353CC}">
                <c16:uniqueId val="{00000009-5025-47E7-AE92-4CE675C1BFA1}"/>
              </c:ext>
            </c:extLst>
          </c:dPt>
          <c:dLbls>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0"/>
            <c:showCatName val="1"/>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'-Admin-'!$I$54:$I$57</c:f>
              <c:strCache>
                <c:ptCount val="3"/>
                <c:pt idx="0">
                  <c:v>Regioner</c:v>
                </c:pt>
                <c:pt idx="1">
                  <c:v>Inera</c:v>
                </c:pt>
                <c:pt idx="2">
                  <c:v>Kommuner</c:v>
                </c:pt>
              </c:strCache>
            </c:strRef>
          </c:cat>
          <c:val>
            <c:numRef>
              <c:f>'-Admin-'!$J$54:$J$57</c:f>
              <c:numCache>
                <c:formatCode>_-* #\ ##0\ _k_r_-;\-* #\ ##0\ _k_r_-;_-* "-"??\ _k_r_-;_-@_-</c:formatCode>
                <c:ptCount val="3"/>
                <c:pt idx="0">
                  <c:v>106921224</c:v>
                </c:pt>
                <c:pt idx="1">
                  <c:v>67475201.333333343</c:v>
                </c:pt>
                <c:pt idx="2">
                  <c:v>81000000</c:v>
                </c:pt>
              </c:numCache>
            </c:numRef>
          </c:val>
          <c:extLst>
            <c:ext xmlns:c16="http://schemas.microsoft.com/office/drawing/2014/chart" uri="{C3380CC4-5D6E-409C-BE32-E72D297353CC}">
              <c16:uniqueId val="{00000000-4AFC-4628-A248-A8593E444D86}"/>
            </c:ext>
          </c:extLst>
        </c:ser>
        <c:dLbls>
          <c:showLegendKey val="0"/>
          <c:showVal val="0"/>
          <c:showCatName val="1"/>
          <c:showSerName val="0"/>
          <c:showPercent val="1"/>
          <c:showBubbleSize val="0"/>
          <c:showLeaderLines val="1"/>
        </c:dLbls>
        <c:firstSliceAng val="0"/>
      </c:pieChart>
      <c:spPr>
        <a:solidFill>
          <a:schemeClr val="bg1">
            <a:lumMod val="85000"/>
          </a:schemeClr>
        </a:solidFill>
        <a:ln>
          <a:noFill/>
        </a:ln>
        <a:effectLst/>
      </c:spPr>
    </c:plotArea>
    <c:plotVisOnly val="1"/>
    <c:dispBlanksAs val="gap"/>
    <c:showDLblsOverMax val="0"/>
    <c:extLst/>
  </c:chart>
  <c:spPr>
    <a:solidFill>
      <a:schemeClr val="bg1">
        <a:lumMod val="85000"/>
      </a:schemeClr>
    </a:solidFill>
    <a:ln w="6350" cap="flat" cmpd="sng" algn="ctr">
      <a:noFill/>
      <a:prstDash val="solid"/>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US" sz="1600" b="0" i="0" u="none" strike="noStrike" kern="1200" spc="0" baseline="0">
                <a:solidFill>
                  <a:sysClr val="windowText" lastClr="000000"/>
                </a:solidFill>
                <a:latin typeface="+mn-lt"/>
                <a:ea typeface="+mn-ea"/>
                <a:cs typeface="+mn-cs"/>
              </a:defRPr>
            </a:pPr>
            <a:r>
              <a:rPr lang="en-US" sz="1600" b="0" i="0" u="none" strike="noStrike" kern="1200" spc="0" baseline="0">
                <a:solidFill>
                  <a:sysClr val="windowText" lastClr="000000"/>
                </a:solidFill>
                <a:latin typeface="+mn-lt"/>
                <a:ea typeface="+mn-ea"/>
                <a:cs typeface="+mn-cs"/>
              </a:rPr>
              <a:t>Nyttor och kostnader - omfördelningsnytta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rtl="0">
            <a:defRPr lang="en-US"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1.6673546313100633E-2"/>
          <c:y val="8.9456279610830372E-2"/>
          <c:w val="0.95474284334403636"/>
          <c:h val="0.61864447285345303"/>
        </c:manualLayout>
      </c:layout>
      <c:barChart>
        <c:barDir val="col"/>
        <c:grouping val="stacked"/>
        <c:varyColors val="0"/>
        <c:ser>
          <c:idx val="1"/>
          <c:order val="0"/>
          <c:tx>
            <c:strRef>
              <c:f>Nyttorealiseringskalkyl!$I$14</c:f>
              <c:strCache>
                <c:ptCount val="1"/>
                <c:pt idx="0">
                  <c:v>Omfördelningsnyttor</c:v>
                </c:pt>
              </c:strCache>
            </c:strRef>
          </c:tx>
          <c:spPr>
            <a:solidFill>
              <a:schemeClr val="accent5"/>
            </a:solidFill>
            <a:ln w="12700">
              <a:solidFill>
                <a:schemeClr val="bg2"/>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Nyttorealiseringskalkyl!$J$14:$O$14</c:f>
              <c:numCache>
                <c:formatCode>_-* #\ ##0\ _k_r_-;\-* #\ ##0\ _k_r_-;_-* "-"??\ _k_r_-;_-@_-</c:formatCode>
                <c:ptCount val="6"/>
                <c:pt idx="0">
                  <c:v>0</c:v>
                </c:pt>
                <c:pt idx="1">
                  <c:v>0</c:v>
                </c:pt>
                <c:pt idx="2">
                  <c:v>18688306</c:v>
                </c:pt>
                <c:pt idx="3">
                  <c:v>29493406</c:v>
                </c:pt>
                <c:pt idx="4">
                  <c:v>29493406</c:v>
                </c:pt>
                <c:pt idx="5">
                  <c:v>29493406</c:v>
                </c:pt>
              </c:numCache>
            </c:numRef>
          </c:val>
          <c:extLst>
            <c:ext xmlns:c16="http://schemas.microsoft.com/office/drawing/2014/chart" uri="{C3380CC4-5D6E-409C-BE32-E72D297353CC}">
              <c16:uniqueId val="{00000000-7497-4F61-89F8-D0FA1E7E7688}"/>
            </c:ext>
          </c:extLst>
        </c:ser>
        <c:ser>
          <c:idx val="6"/>
          <c:order val="2"/>
          <c:tx>
            <c:strRef>
              <c:f>Nyttorealiseringskalkyl!$I$16</c:f>
              <c:strCache>
                <c:ptCount val="1"/>
                <c:pt idx="0">
                  <c:v>Total kostnad</c:v>
                </c:pt>
              </c:strCache>
            </c:strRef>
          </c:tx>
          <c:spPr>
            <a:solidFill>
              <a:schemeClr val="accent2"/>
            </a:solidFill>
            <a:ln>
              <a:solidFill>
                <a:schemeClr val="tx1"/>
              </a:solidFill>
            </a:ln>
            <a:effectLst/>
          </c:spPr>
          <c:invertIfNegative val="0"/>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Nyttorealiseringskalkyl!$J$16:$O$16</c:f>
              <c:numCache>
                <c:formatCode>_-* #\ ##0\ _k_r_-;\-* #\ ##0\ _k_r_-;_-* "-"??\ _k_r_-;_-@_-</c:formatCode>
                <c:ptCount val="6"/>
                <c:pt idx="0">
                  <c:v>-15000000</c:v>
                </c:pt>
                <c:pt idx="1">
                  <c:v>-30000000</c:v>
                </c:pt>
                <c:pt idx="2">
                  <c:v>-30000000</c:v>
                </c:pt>
                <c:pt idx="3">
                  <c:v>-10600000</c:v>
                </c:pt>
                <c:pt idx="4">
                  <c:v>0</c:v>
                </c:pt>
                <c:pt idx="5">
                  <c:v>0</c:v>
                </c:pt>
              </c:numCache>
            </c:numRef>
          </c:val>
          <c:extLst>
            <c:ext xmlns:c16="http://schemas.microsoft.com/office/drawing/2014/chart" uri="{C3380CC4-5D6E-409C-BE32-E72D297353CC}">
              <c16:uniqueId val="{00000004-7497-4F61-89F8-D0FA1E7E7688}"/>
            </c:ext>
          </c:extLst>
        </c:ser>
        <c:dLbls>
          <c:showLegendKey val="0"/>
          <c:showVal val="0"/>
          <c:showCatName val="0"/>
          <c:showSerName val="0"/>
          <c:showPercent val="0"/>
          <c:showBubbleSize val="0"/>
        </c:dLbls>
        <c:gapWidth val="75"/>
        <c:overlap val="100"/>
        <c:axId val="458308864"/>
        <c:axId val="458308208"/>
      </c:barChart>
      <c:lineChart>
        <c:grouping val="standard"/>
        <c:varyColors val="0"/>
        <c:ser>
          <c:idx val="2"/>
          <c:order val="1"/>
          <c:tx>
            <c:strRef>
              <c:f>Nyttorealiseringskalkyl!$I$25</c:f>
              <c:strCache>
                <c:ptCount val="1"/>
                <c:pt idx="0">
                  <c:v>Ackumulerad omfördelnings-nettonytta</c:v>
                </c:pt>
              </c:strCache>
            </c:strRef>
          </c:tx>
          <c:spPr>
            <a:ln w="25400" cap="rnd">
              <a:noFill/>
              <a:round/>
            </a:ln>
            <a:effectLst/>
          </c:spPr>
          <c:marker>
            <c:symbol val="circle"/>
            <c:size val="14"/>
            <c:spPr>
              <a:solidFill>
                <a:schemeClr val="bg1">
                  <a:lumMod val="50000"/>
                </a:schemeClr>
              </a:solidFill>
              <a:ln w="9525">
                <a:solidFill>
                  <a:srgbClr val="000000"/>
                </a:solidFill>
              </a:ln>
              <a:effectLst/>
            </c:spPr>
          </c:marker>
          <c:dLbls>
            <c:numFmt formatCode="#,##0" sourceLinked="0"/>
            <c:spPr>
              <a:noFill/>
              <a:ln>
                <a:noFill/>
              </a:ln>
              <a:effectLst/>
            </c:spPr>
            <c:txPr>
              <a:bodyPr rot="0" spcFirstLastPara="1" vertOverflow="ellipsis" vert="horz" wrap="square" lIns="38100" tIns="19050" rIns="38100" bIns="19050" anchor="ctr" anchorCtr="0">
                <a:spAutoFit/>
              </a:bodyPr>
              <a:lstStyle/>
              <a:p>
                <a:pPr algn="ctr">
                  <a:defRPr lang="en-US" sz="1600" b="0" i="0" u="none" strike="noStrike" kern="1200" baseline="0">
                    <a:solidFill>
                      <a:sysClr val="windowText" lastClr="000000"/>
                    </a:solidFill>
                    <a:latin typeface="+mn-lt"/>
                    <a:ea typeface="+mn-ea"/>
                    <a:cs typeface="+mn-cs"/>
                  </a:defRPr>
                </a:pPr>
                <a:endParaRPr lang="sv-S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Nyttorealiseringskalkyl!$J$11:$O$11</c:f>
              <c:numCache>
                <c:formatCode>General</c:formatCode>
                <c:ptCount val="6"/>
                <c:pt idx="0">
                  <c:v>2021</c:v>
                </c:pt>
                <c:pt idx="1">
                  <c:v>2022</c:v>
                </c:pt>
                <c:pt idx="2">
                  <c:v>2023</c:v>
                </c:pt>
                <c:pt idx="3">
                  <c:v>2024</c:v>
                </c:pt>
                <c:pt idx="4">
                  <c:v>2025</c:v>
                </c:pt>
                <c:pt idx="5">
                  <c:v>2026</c:v>
                </c:pt>
              </c:numCache>
            </c:numRef>
          </c:cat>
          <c:val>
            <c:numRef>
              <c:f>Nyttorealiseringskalkyl!$J$25:$O$25</c:f>
              <c:numCache>
                <c:formatCode>_-* #\ ##0\ _k_r_-;\-* #\ ##0\ _k_r_-;_-* "-"??\ _k_r_-;_-@_-</c:formatCode>
                <c:ptCount val="6"/>
                <c:pt idx="0">
                  <c:v>-15000000</c:v>
                </c:pt>
                <c:pt idx="1">
                  <c:v>-45000000</c:v>
                </c:pt>
                <c:pt idx="2">
                  <c:v>-56311694</c:v>
                </c:pt>
                <c:pt idx="3">
                  <c:v>-37418288</c:v>
                </c:pt>
                <c:pt idx="4">
                  <c:v>-7924882</c:v>
                </c:pt>
                <c:pt idx="5">
                  <c:v>21568524</c:v>
                </c:pt>
              </c:numCache>
            </c:numRef>
          </c:val>
          <c:smooth val="0"/>
          <c:extLst>
            <c:ext xmlns:c16="http://schemas.microsoft.com/office/drawing/2014/chart" uri="{C3380CC4-5D6E-409C-BE32-E72D297353CC}">
              <c16:uniqueId val="{00000005-7497-4F61-89F8-D0FA1E7E7688}"/>
            </c:ext>
          </c:extLst>
        </c:ser>
        <c:dLbls>
          <c:showLegendKey val="0"/>
          <c:showVal val="0"/>
          <c:showCatName val="0"/>
          <c:showSerName val="0"/>
          <c:showPercent val="0"/>
          <c:showBubbleSize val="0"/>
        </c:dLbls>
        <c:marker val="1"/>
        <c:smooth val="0"/>
        <c:axId val="458308864"/>
        <c:axId val="458308208"/>
      </c:lineChart>
      <c:catAx>
        <c:axId val="458308864"/>
        <c:scaling>
          <c:orientation val="minMax"/>
        </c:scaling>
        <c:delete val="0"/>
        <c:axPos val="b"/>
        <c:numFmt formatCode="General" sourceLinked="1"/>
        <c:majorTickMark val="none"/>
        <c:minorTickMark val="none"/>
        <c:tickLblPos val="low"/>
        <c:spPr>
          <a:noFill/>
          <a:ln w="9525" cap="flat" cmpd="sng" algn="ctr">
            <a:solidFill>
              <a:schemeClr val="bg2"/>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sv-SE"/>
          </a:p>
        </c:txPr>
        <c:crossAx val="458308208"/>
        <c:crosses val="autoZero"/>
        <c:auto val="1"/>
        <c:lblAlgn val="ctr"/>
        <c:lblOffset val="100"/>
        <c:noMultiLvlLbl val="0"/>
      </c:catAx>
      <c:valAx>
        <c:axId val="458308208"/>
        <c:scaling>
          <c:orientation val="minMax"/>
        </c:scaling>
        <c:delete val="1"/>
        <c:axPos val="l"/>
        <c:numFmt formatCode="#,##0" sourceLinked="0"/>
        <c:majorTickMark val="none"/>
        <c:minorTickMark val="none"/>
        <c:tickLblPos val="nextTo"/>
        <c:crossAx val="458308864"/>
        <c:crosses val="autoZero"/>
        <c:crossBetween val="between"/>
      </c:valAx>
      <c:spPr>
        <a:solidFill>
          <a:schemeClr val="bg1"/>
        </a:solidFill>
        <a:ln>
          <a:solidFill>
            <a:schemeClr val="tx1"/>
          </a:solidFill>
        </a:ln>
        <a:effectLst/>
      </c:spPr>
    </c:plotArea>
    <c:legend>
      <c:legendPos val="b"/>
      <c:layout>
        <c:manualLayout>
          <c:xMode val="edge"/>
          <c:yMode val="edge"/>
          <c:x val="0"/>
          <c:y val="0.79963453259933737"/>
          <c:w val="1"/>
          <c:h val="0.18446106081557045"/>
        </c:manualLayout>
      </c:layout>
      <c:overlay val="0"/>
      <c:spPr>
        <a:noFill/>
        <a:ln>
          <a:noFill/>
        </a:ln>
        <a:effectLst/>
      </c:spPr>
      <c:txPr>
        <a:bodyPr rot="0" spcFirstLastPara="1" vertOverflow="ellipsis" vert="horz" wrap="square" anchor="ctr" anchorCtr="1"/>
        <a:lstStyle/>
        <a:p>
          <a:pPr>
            <a:defRPr lang="en-US"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400">
          <a:solidFill>
            <a:sysClr val="windowText" lastClr="000000"/>
          </a:solidFill>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Osäkerhetsbedömning - finansiell nytta</a:t>
            </a:r>
          </a:p>
          <a:p>
            <a:pPr algn="l">
              <a:defRPr sz="1600"/>
            </a:pPr>
            <a:r>
              <a:rPr lang="sv-SE" sz="1600"/>
              <a:t>Lägsta, troliga och högsta värdena.</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1.949970760233918E-2"/>
          <c:y val="0.12751345188752625"/>
          <c:w val="0.95447149122807029"/>
          <c:h val="0.71517610729979264"/>
        </c:manualLayout>
      </c:layout>
      <c:stockChart>
        <c:ser>
          <c:idx val="0"/>
          <c:order val="0"/>
          <c:tx>
            <c:strRef>
              <c:f>'-Admin-'!$C$77</c:f>
              <c:strCache>
                <c:ptCount val="1"/>
                <c:pt idx="0">
                  <c:v>Min</c:v>
                </c:pt>
              </c:strCache>
            </c:strRef>
          </c:tx>
          <c:spPr>
            <a:ln w="25400" cap="rnd">
              <a:noFill/>
              <a:round/>
            </a:ln>
            <a:effectLst/>
          </c:spPr>
          <c:marker>
            <c:symbol val="circle"/>
            <c:size val="6"/>
            <c:spPr>
              <a:solidFill>
                <a:schemeClr val="accent5">
                  <a:lumMod val="50000"/>
                </a:schemeClr>
              </a:solidFill>
              <a:ln w="9525">
                <a:no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1-BCDF-48BB-A2AD-03F42E9BB415}"/>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'-Admin-'!$D$76:$F$76</c:f>
              <c:strCache>
                <c:ptCount val="3"/>
                <c:pt idx="0">
                  <c:v>Finansiell nytta</c:v>
                </c:pt>
                <c:pt idx="1">
                  <c:v>Kostnad</c:v>
                </c:pt>
                <c:pt idx="2">
                  <c:v>Nettonytta</c:v>
                </c:pt>
              </c:strCache>
            </c:strRef>
          </c:cat>
          <c:val>
            <c:numRef>
              <c:f>'-Admin-'!$D$77:$F$77</c:f>
              <c:numCache>
                <c:formatCode>_-* #\ ##0\ _k_r_-;\-* #\ ##0\ _k_r_-;_-* "-"??\ _k_r_-;_-@_-</c:formatCode>
                <c:ptCount val="3"/>
                <c:pt idx="0">
                  <c:v>68942901.333333328</c:v>
                </c:pt>
                <c:pt idx="1">
                  <c:v>85600000</c:v>
                </c:pt>
                <c:pt idx="2">
                  <c:v>-16657098.666666672</c:v>
                </c:pt>
              </c:numCache>
            </c:numRef>
          </c:val>
          <c:smooth val="0"/>
          <c:extLst>
            <c:ext xmlns:c16="http://schemas.microsoft.com/office/drawing/2014/chart" uri="{C3380CC4-5D6E-409C-BE32-E72D297353CC}">
              <c16:uniqueId val="{00000003-BCDF-48BB-A2AD-03F42E9BB415}"/>
            </c:ext>
          </c:extLst>
        </c:ser>
        <c:ser>
          <c:idx val="1"/>
          <c:order val="1"/>
          <c:tx>
            <c:strRef>
              <c:f>'-Admin-'!$C$78</c:f>
              <c:strCache>
                <c:ptCount val="1"/>
                <c:pt idx="0">
                  <c:v>Troligt</c:v>
                </c:pt>
              </c:strCache>
            </c:strRef>
          </c:tx>
          <c:spPr>
            <a:ln w="25400" cap="rnd">
              <a:noFill/>
              <a:round/>
            </a:ln>
            <a:effectLst/>
          </c:spPr>
          <c:marker>
            <c:symbol val="circle"/>
            <c:size val="6"/>
            <c:spPr>
              <a:solidFill>
                <a:schemeClr val="accent5">
                  <a:lumMod val="50000"/>
                </a:schemeClr>
              </a:solidFill>
              <a:ln w="9525">
                <a:noFill/>
              </a:ln>
              <a:effectLst/>
            </c:spPr>
          </c:marker>
          <c:dLbls>
            <c:dLbl>
              <c:idx val="1"/>
              <c:layout>
                <c:manualLayout>
                  <c:x val="1.2358121398733476E-2"/>
                  <c:y val="-1.78895311590557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DF-48BB-A2AD-03F42E9BB415}"/>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'-Admin-'!$D$76:$F$76</c:f>
              <c:strCache>
                <c:ptCount val="3"/>
                <c:pt idx="0">
                  <c:v>Finansiell nytta</c:v>
                </c:pt>
                <c:pt idx="1">
                  <c:v>Kostnad</c:v>
                </c:pt>
                <c:pt idx="2">
                  <c:v>Nettonytta</c:v>
                </c:pt>
              </c:strCache>
            </c:strRef>
          </c:cat>
          <c:val>
            <c:numRef>
              <c:f>'-Admin-'!$D$78:$F$78</c:f>
              <c:numCache>
                <c:formatCode>_-* #\ ##0\ _k_r_-;\-* #\ ##0\ _k_r_-;_-* "-"??\ _k_r_-;_-@_-</c:formatCode>
                <c:ptCount val="3"/>
                <c:pt idx="0">
                  <c:v>148227901.33333334</c:v>
                </c:pt>
                <c:pt idx="1">
                  <c:v>85600000</c:v>
                </c:pt>
                <c:pt idx="2">
                  <c:v>62627901.333333343</c:v>
                </c:pt>
              </c:numCache>
            </c:numRef>
          </c:val>
          <c:smooth val="0"/>
          <c:extLst>
            <c:ext xmlns:c16="http://schemas.microsoft.com/office/drawing/2014/chart" uri="{C3380CC4-5D6E-409C-BE32-E72D297353CC}">
              <c16:uniqueId val="{00000007-BCDF-48BB-A2AD-03F42E9BB415}"/>
            </c:ext>
          </c:extLst>
        </c:ser>
        <c:ser>
          <c:idx val="2"/>
          <c:order val="2"/>
          <c:tx>
            <c:strRef>
              <c:f>'-Admin-'!$C$79</c:f>
              <c:strCache>
                <c:ptCount val="1"/>
                <c:pt idx="0">
                  <c:v>Max</c:v>
                </c:pt>
              </c:strCache>
            </c:strRef>
          </c:tx>
          <c:spPr>
            <a:ln w="25400" cap="rnd">
              <a:noFill/>
              <a:round/>
            </a:ln>
            <a:effectLst/>
          </c:spPr>
          <c:marker>
            <c:symbol val="circle"/>
            <c:size val="6"/>
            <c:spPr>
              <a:solidFill>
                <a:schemeClr val="accent5">
                  <a:lumMod val="50000"/>
                </a:schemeClr>
              </a:solidFill>
              <a:ln w="9525">
                <a:noFill/>
              </a:ln>
              <a:effectLst/>
            </c:spPr>
          </c:marker>
          <c:dLbls>
            <c:dLbl>
              <c:idx val="1"/>
              <c:delete val="1"/>
              <c:extLst>
                <c:ext xmlns:c15="http://schemas.microsoft.com/office/drawing/2012/chart" uri="{CE6537A1-D6FC-4f65-9D91-7224C49458BB}"/>
                <c:ext xmlns:c16="http://schemas.microsoft.com/office/drawing/2014/chart" uri="{C3380CC4-5D6E-409C-BE32-E72D297353CC}">
                  <c16:uniqueId val="{00000009-BCDF-48BB-A2AD-03F42E9BB415}"/>
                </c:ext>
              </c:extLst>
            </c:dLbl>
            <c:numFmt formatCode="#,##0" sourceLinked="0"/>
            <c:spPr>
              <a:solidFill>
                <a:schemeClr val="bg1"/>
              </a:solid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rnd" cmpd="sng" algn="ctr">
                      <a:solidFill>
                        <a:schemeClr val="bg1">
                          <a:lumMod val="75000"/>
                        </a:schemeClr>
                      </a:solidFill>
                      <a:miter lim="800000"/>
                    </a:ln>
                    <a:effectLst/>
                  </c:spPr>
                </c15:leaderLines>
              </c:ext>
            </c:extLst>
          </c:dLbls>
          <c:cat>
            <c:strRef>
              <c:f>'-Admin-'!$D$76:$F$76</c:f>
              <c:strCache>
                <c:ptCount val="3"/>
                <c:pt idx="0">
                  <c:v>Finansiell nytta</c:v>
                </c:pt>
                <c:pt idx="1">
                  <c:v>Kostnad</c:v>
                </c:pt>
                <c:pt idx="2">
                  <c:v>Nettonytta</c:v>
                </c:pt>
              </c:strCache>
            </c:strRef>
          </c:cat>
          <c:val>
            <c:numRef>
              <c:f>'-Admin-'!$D$79:$F$79</c:f>
              <c:numCache>
                <c:formatCode>_-* #\ ##0\ _k_r_-;\-* #\ ##0\ _k_r_-;_-* "-"??\ _k_r_-;_-@_-</c:formatCode>
                <c:ptCount val="3"/>
                <c:pt idx="0">
                  <c:v>306220488</c:v>
                </c:pt>
                <c:pt idx="1">
                  <c:v>85600000</c:v>
                </c:pt>
                <c:pt idx="2">
                  <c:v>220620488</c:v>
                </c:pt>
              </c:numCache>
            </c:numRef>
          </c:val>
          <c:smooth val="0"/>
          <c:extLst>
            <c:ext xmlns:c16="http://schemas.microsoft.com/office/drawing/2014/chart" uri="{C3380CC4-5D6E-409C-BE32-E72D297353CC}">
              <c16:uniqueId val="{0000000B-BCDF-48BB-A2AD-03F42E9BB415}"/>
            </c:ext>
          </c:extLst>
        </c:ser>
        <c:dLbls>
          <c:showLegendKey val="0"/>
          <c:showVal val="1"/>
          <c:showCatName val="0"/>
          <c:showSerName val="0"/>
          <c:showPercent val="0"/>
          <c:showBubbleSize val="0"/>
        </c:dLbls>
        <c:hiLowLines>
          <c:spPr>
            <a:ln w="22225" cap="flat" cmpd="sng" algn="ctr">
              <a:solidFill>
                <a:schemeClr val="accent5">
                  <a:lumMod val="50000"/>
                </a:schemeClr>
              </a:solidFill>
              <a:round/>
            </a:ln>
            <a:effectLst/>
          </c:spPr>
        </c:hiLowLines>
        <c:axId val="833869672"/>
        <c:axId val="833875248"/>
      </c:stockChart>
      <c:catAx>
        <c:axId val="833869672"/>
        <c:scaling>
          <c:orientation val="minMax"/>
        </c:scaling>
        <c:delete val="0"/>
        <c:axPos val="b"/>
        <c:majorGridlines>
          <c:spPr>
            <a:ln w="9525" cap="flat" cmpd="sng" algn="ctr">
              <a:noFill/>
              <a:round/>
            </a:ln>
            <a:effectLst/>
          </c:spPr>
        </c:majorGridlines>
        <c:numFmt formatCode="General" sourceLinked="1"/>
        <c:majorTickMark val="none"/>
        <c:minorTickMark val="none"/>
        <c:tickLblPos val="low"/>
        <c:spPr>
          <a:noFill/>
          <a:ln w="25400" cap="flat" cmpd="sng" algn="ctr">
            <a:solidFill>
              <a:schemeClr val="bg2">
                <a:lumMod val="60000"/>
                <a:lumOff val="40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833875248"/>
        <c:crosses val="autoZero"/>
        <c:auto val="1"/>
        <c:lblAlgn val="ctr"/>
        <c:lblOffset val="100"/>
        <c:tickMarkSkip val="1"/>
        <c:noMultiLvlLbl val="0"/>
      </c:catAx>
      <c:valAx>
        <c:axId val="833875248"/>
        <c:scaling>
          <c:orientation val="minMax"/>
          <c:max val="500000000"/>
        </c:scaling>
        <c:delete val="1"/>
        <c:axPos val="l"/>
        <c:majorGridlines>
          <c:spPr>
            <a:ln w="9525" cap="flat" cmpd="sng" algn="ctr">
              <a:noFill/>
              <a:round/>
            </a:ln>
            <a:effectLst/>
          </c:spPr>
        </c:majorGridlines>
        <c:numFmt formatCode="_(* #,##0_);_(* \(#,##0\);_(* &quot;-&quot;_);_(@_)" sourceLinked="0"/>
        <c:majorTickMark val="none"/>
        <c:minorTickMark val="none"/>
        <c:tickLblPos val="nextTo"/>
        <c:crossAx val="833869672"/>
        <c:crosses val="autoZero"/>
        <c:crossBetween val="between"/>
      </c:valAx>
      <c:spPr>
        <a:solidFill>
          <a:schemeClr val="bg1"/>
        </a:solid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r>
              <a:rPr lang="sv-SE" sz="1600"/>
              <a:t>Finansiell</a:t>
            </a:r>
            <a:r>
              <a:rPr lang="sv-SE" sz="1600" baseline="0"/>
              <a:t> nytta och kostnader över 6 år</a:t>
            </a:r>
            <a:endParaRPr lang="sv-SE" sz="1600"/>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lgn="l">
            <a:defRPr sz="1600" b="0"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2.6405761822034038E-2"/>
          <c:y val="0.12348112416430092"/>
          <c:w val="0.92382950415844456"/>
          <c:h val="0.66604338783443251"/>
        </c:manualLayout>
      </c:layout>
      <c:barChart>
        <c:barDir val="col"/>
        <c:grouping val="stacked"/>
        <c:varyColors val="0"/>
        <c:ser>
          <c:idx val="0"/>
          <c:order val="0"/>
          <c:tx>
            <c:strRef>
              <c:f>'-Admin-'!$D$53</c:f>
              <c:strCache>
                <c:ptCount val="1"/>
                <c:pt idx="0">
                  <c:v>Finansiell nytta</c:v>
                </c:pt>
              </c:strCache>
            </c:strRef>
          </c:tx>
          <c:spPr>
            <a:solidFill>
              <a:schemeClr val="accent5">
                <a:lumMod val="75000"/>
              </a:schemeClr>
            </a:solidFill>
            <a:ln>
              <a:solidFill>
                <a:schemeClr val="tx1"/>
              </a:solidFill>
            </a:ln>
            <a:effectLst/>
          </c:spPr>
          <c:invertIfNegative val="0"/>
          <c:dLbls>
            <c:numFmt formatCode="#,##0" sourceLinked="0"/>
            <c:spPr>
              <a:noFill/>
              <a:ln>
                <a:noFill/>
              </a:ln>
              <a:effectLst/>
            </c:spPr>
            <c:txPr>
              <a:bodyPr rot="0" spcFirstLastPara="1" vertOverflow="ellipsis" vert="horz" wrap="square" anchor="ctr" anchorCtr="0"/>
              <a:lstStyle/>
              <a:p>
                <a:pPr algn="ctr">
                  <a:defRPr lang="en-US" sz="1600" b="0" i="0" u="none" strike="noStrike" kern="1200" baseline="0">
                    <a:solidFill>
                      <a:sysClr val="windowText" lastClr="000000"/>
                    </a:solidFill>
                    <a:latin typeface="+mn-lt"/>
                    <a:ea typeface="+mn-ea"/>
                    <a:cs typeface="+mn-cs"/>
                  </a:defRPr>
                </a:pPr>
                <a:endParaRPr lang="sv-SE"/>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'-Admin-'!$D$54:$D$55</c:f>
              <c:numCache>
                <c:formatCode>_-* #\ ##0\ _k_r_-;\-* #\ ##0\ _k_r_-;_-* "-"??\ _k_r_-;_-@_-</c:formatCode>
                <c:ptCount val="2"/>
                <c:pt idx="0">
                  <c:v>148227901.33333334</c:v>
                </c:pt>
              </c:numCache>
            </c:numRef>
          </c:val>
          <c:extLst>
            <c:ext xmlns:c16="http://schemas.microsoft.com/office/drawing/2014/chart" uri="{C3380CC4-5D6E-409C-BE32-E72D297353CC}">
              <c16:uniqueId val="{00000000-D868-41E3-AA59-FDD7A3C73AC1}"/>
            </c:ext>
          </c:extLst>
        </c:ser>
        <c:ser>
          <c:idx val="3"/>
          <c:order val="1"/>
          <c:tx>
            <c:strRef>
              <c:f>'-Admin-'!$G$53</c:f>
              <c:strCache>
                <c:ptCount val="1"/>
                <c:pt idx="0">
                  <c:v>Kostnad</c:v>
                </c:pt>
              </c:strCache>
            </c:strRef>
          </c:tx>
          <c:spPr>
            <a:solidFill>
              <a:schemeClr val="accent2"/>
            </a:solidFill>
            <a:ln>
              <a:solidFill>
                <a:schemeClr val="tx1"/>
              </a:solidFill>
            </a:ln>
            <a:effectLst/>
          </c:spPr>
          <c:invertIfNegative val="0"/>
          <c:dLbls>
            <c:dLbl>
              <c:idx val="1"/>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68-41E3-AA59-FDD7A3C73AC1}"/>
                </c:ext>
              </c:extLst>
            </c:dLbl>
            <c:numFmt formatCode="#,##0" sourceLinked="0"/>
            <c:spPr>
              <a:noFill/>
              <a:ln>
                <a:noFill/>
              </a:ln>
              <a:effectLst/>
            </c:spPr>
            <c:txPr>
              <a:bodyPr rot="0" spcFirstLastPara="1" vertOverflow="ellipsis" vert="horz" wrap="square" anchor="ctr" anchorCtr="1"/>
              <a:lstStyle/>
              <a:p>
                <a:pPr algn="ctr">
                  <a:defRPr sz="1600" b="0" i="0" u="none" strike="noStrike" kern="1200" baseline="0">
                    <a:solidFill>
                      <a:sysClr val="windowText" lastClr="000000"/>
                    </a:solidFill>
                    <a:latin typeface="+mn-lt"/>
                    <a:ea typeface="+mn-ea"/>
                    <a:cs typeface="+mn-cs"/>
                  </a:defRPr>
                </a:pPr>
                <a:endParaRPr lang="sv-SE"/>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'-Admin-'!$C$54:$C$55</c:f>
              <c:strCache>
                <c:ptCount val="2"/>
                <c:pt idx="0">
                  <c:v>Nytta</c:v>
                </c:pt>
                <c:pt idx="1">
                  <c:v>Kostnad</c:v>
                </c:pt>
              </c:strCache>
            </c:strRef>
          </c:cat>
          <c:val>
            <c:numRef>
              <c:f>'-Admin-'!$G$54:$G$55</c:f>
              <c:numCache>
                <c:formatCode>_-* #\ ##0\ _k_r_-;\-* #\ ##0\ _k_r_-;_-* "-"??\ _k_r_-;_-@_-</c:formatCode>
                <c:ptCount val="2"/>
                <c:pt idx="1">
                  <c:v>85600000</c:v>
                </c:pt>
              </c:numCache>
            </c:numRef>
          </c:val>
          <c:extLst>
            <c:ext xmlns:c16="http://schemas.microsoft.com/office/drawing/2014/chart" uri="{C3380CC4-5D6E-409C-BE32-E72D297353CC}">
              <c16:uniqueId val="{00000005-D868-41E3-AA59-FDD7A3C73AC1}"/>
            </c:ext>
          </c:extLst>
        </c:ser>
        <c:dLbls>
          <c:showLegendKey val="0"/>
          <c:showVal val="0"/>
          <c:showCatName val="0"/>
          <c:showSerName val="0"/>
          <c:showPercent val="0"/>
          <c:showBubbleSize val="0"/>
        </c:dLbls>
        <c:gapWidth val="40"/>
        <c:overlap val="100"/>
        <c:axId val="784772096"/>
        <c:axId val="784772424"/>
      </c:barChart>
      <c:catAx>
        <c:axId val="78477209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crossAx val="784772424"/>
        <c:crosses val="autoZero"/>
        <c:auto val="1"/>
        <c:lblAlgn val="ctr"/>
        <c:lblOffset val="100"/>
        <c:noMultiLvlLbl val="0"/>
      </c:catAx>
      <c:valAx>
        <c:axId val="784772424"/>
        <c:scaling>
          <c:orientation val="minMax"/>
        </c:scaling>
        <c:delete val="1"/>
        <c:axPos val="l"/>
        <c:numFmt formatCode="#,##0" sourceLinked="0"/>
        <c:majorTickMark val="none"/>
        <c:minorTickMark val="none"/>
        <c:tickLblPos val="nextTo"/>
        <c:crossAx val="784772096"/>
        <c:crosses val="autoZero"/>
        <c:crossBetween val="between"/>
      </c:valAx>
      <c:spPr>
        <a:solidFill>
          <a:schemeClr val="bg1"/>
        </a:solid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noFill/>
      <a:round/>
    </a:ln>
    <a:effectLst/>
  </c:spPr>
  <c:txPr>
    <a:bodyPr/>
    <a:lstStyle/>
    <a:p>
      <a:pPr>
        <a:defRPr sz="1600">
          <a:solidFill>
            <a:sysClr val="windowText" lastClr="000000"/>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5">
  <a:schemeClr val="accent2"/>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oneCellAnchor>
    <xdr:from>
      <xdr:col>6</xdr:col>
      <xdr:colOff>876827</xdr:colOff>
      <xdr:row>0</xdr:row>
      <xdr:rowOff>207168</xdr:rowOff>
    </xdr:from>
    <xdr:ext cx="4266673" cy="726282"/>
    <xdr:sp macro="[0]!Uppdatera" textlink="">
      <xdr:nvSpPr>
        <xdr:cNvPr id="5" name="textruta 4">
          <a:extLst>
            <a:ext uri="{FF2B5EF4-FFF2-40B4-BE49-F238E27FC236}">
              <a16:creationId xmlns:a16="http://schemas.microsoft.com/office/drawing/2014/main" id="{0E27CC8B-BC81-4CB2-98E2-B11963D60271}"/>
            </a:ext>
          </a:extLst>
        </xdr:cNvPr>
        <xdr:cNvSpPr txBox="1"/>
      </xdr:nvSpPr>
      <xdr:spPr>
        <a:xfrm>
          <a:off x="7868177" y="207168"/>
          <a:ext cx="4266673" cy="726282"/>
        </a:xfrm>
        <a:prstGeom prst="rect">
          <a:avLst/>
        </a:prstGeom>
        <a:gradFill>
          <a:gsLst>
            <a:gs pos="0">
              <a:schemeClr val="accent3"/>
            </a:gs>
            <a:gs pos="50000">
              <a:schemeClr val="tx2"/>
            </a:gs>
            <a:gs pos="100000">
              <a:schemeClr val="accent1"/>
            </a:gs>
          </a:gsLst>
        </a:gradFill>
      </xdr:spPr>
      <xdr:style>
        <a:lnRef idx="0">
          <a:schemeClr val="dk1"/>
        </a:lnRef>
        <a:fillRef idx="3">
          <a:schemeClr val="dk1"/>
        </a:fillRef>
        <a:effectRef idx="3">
          <a:schemeClr val="dk1"/>
        </a:effectRef>
        <a:fontRef idx="minor">
          <a:schemeClr val="lt1"/>
        </a:fontRef>
      </xdr:style>
      <xdr:txBody>
        <a:bodyPr vertOverflow="clip" horzOverflow="clip" wrap="none" rtlCol="0" anchor="ctr">
          <a:noAutofit/>
        </a:bodyPr>
        <a:lstStyle/>
        <a:p>
          <a:r>
            <a:rPr lang="sv-SE" sz="2800" b="1"/>
            <a:t>Uppdatera alla diagram</a:t>
          </a:r>
        </a:p>
      </xdr:txBody>
    </xdr:sp>
    <xdr:clientData/>
  </xdr:oneCellAnchor>
  <xdr:twoCellAnchor>
    <xdr:from>
      <xdr:col>5</xdr:col>
      <xdr:colOff>192086</xdr:colOff>
      <xdr:row>28</xdr:row>
      <xdr:rowOff>134935</xdr:rowOff>
    </xdr:from>
    <xdr:to>
      <xdr:col>9</xdr:col>
      <xdr:colOff>450311</xdr:colOff>
      <xdr:row>44</xdr:row>
      <xdr:rowOff>147685</xdr:rowOff>
    </xdr:to>
    <xdr:graphicFrame macro="">
      <xdr:nvGraphicFramePr>
        <xdr:cNvPr id="11" name="Diagram 10">
          <a:extLst>
            <a:ext uri="{FF2B5EF4-FFF2-40B4-BE49-F238E27FC236}">
              <a16:creationId xmlns:a16="http://schemas.microsoft.com/office/drawing/2014/main" id="{438345FE-B68E-4DE9-A0CF-80DBA7038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137656</xdr:colOff>
      <xdr:row>28</xdr:row>
      <xdr:rowOff>88219</xdr:rowOff>
    </xdr:from>
    <xdr:to>
      <xdr:col>4</xdr:col>
      <xdr:colOff>2381249</xdr:colOff>
      <xdr:row>42</xdr:row>
      <xdr:rowOff>31750</xdr:rowOff>
    </xdr:to>
    <xdr:graphicFrame macro="">
      <xdr:nvGraphicFramePr>
        <xdr:cNvPr id="14" name="Diagram 1">
          <a:extLst>
            <a:ext uri="{FF2B5EF4-FFF2-40B4-BE49-F238E27FC236}">
              <a16:creationId xmlns:a16="http://schemas.microsoft.com/office/drawing/2014/main" id="{B2757952-D50C-47E9-8CAE-71E313C01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733424</xdr:colOff>
      <xdr:row>28</xdr:row>
      <xdr:rowOff>280989</xdr:rowOff>
    </xdr:from>
    <xdr:to>
      <xdr:col>14</xdr:col>
      <xdr:colOff>2334674</xdr:colOff>
      <xdr:row>45</xdr:row>
      <xdr:rowOff>127051</xdr:rowOff>
    </xdr:to>
    <xdr:graphicFrame macro="">
      <xdr:nvGraphicFramePr>
        <xdr:cNvPr id="15" name="Diagram 14">
          <a:extLst>
            <a:ext uri="{FF2B5EF4-FFF2-40B4-BE49-F238E27FC236}">
              <a16:creationId xmlns:a16="http://schemas.microsoft.com/office/drawing/2014/main" id="{9534CC2D-D61B-465D-897C-5F3C30F42F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690562</xdr:colOff>
      <xdr:row>28</xdr:row>
      <xdr:rowOff>284160</xdr:rowOff>
    </xdr:from>
    <xdr:to>
      <xdr:col>12</xdr:col>
      <xdr:colOff>234412</xdr:colOff>
      <xdr:row>45</xdr:row>
      <xdr:rowOff>130222</xdr:rowOff>
    </xdr:to>
    <xdr:graphicFrame macro="">
      <xdr:nvGraphicFramePr>
        <xdr:cNvPr id="6" name="Diagram 5">
          <a:extLst>
            <a:ext uri="{FF2B5EF4-FFF2-40B4-BE49-F238E27FC236}">
              <a16:creationId xmlns:a16="http://schemas.microsoft.com/office/drawing/2014/main" id="{73134BAD-5D91-41CB-9360-65AE5E7660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1004886</xdr:colOff>
      <xdr:row>29</xdr:row>
      <xdr:rowOff>228600</xdr:rowOff>
    </xdr:from>
    <xdr:to>
      <xdr:col>20</xdr:col>
      <xdr:colOff>5684886</xdr:colOff>
      <xdr:row>47</xdr:row>
      <xdr:rowOff>74662</xdr:rowOff>
    </xdr:to>
    <xdr:graphicFrame macro="">
      <xdr:nvGraphicFramePr>
        <xdr:cNvPr id="7" name="Diagram 1">
          <a:extLst>
            <a:ext uri="{FF2B5EF4-FFF2-40B4-BE49-F238E27FC236}">
              <a16:creationId xmlns:a16="http://schemas.microsoft.com/office/drawing/2014/main" id="{A935F079-1C41-4FF0-9A17-611B4B09CA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347662</xdr:colOff>
      <xdr:row>29</xdr:row>
      <xdr:rowOff>171450</xdr:rowOff>
    </xdr:from>
    <xdr:to>
      <xdr:col>20</xdr:col>
      <xdr:colOff>646162</xdr:colOff>
      <xdr:row>47</xdr:row>
      <xdr:rowOff>17512</xdr:rowOff>
    </xdr:to>
    <xdr:graphicFrame macro="">
      <xdr:nvGraphicFramePr>
        <xdr:cNvPr id="8" name="Diagram 7">
          <a:extLst>
            <a:ext uri="{FF2B5EF4-FFF2-40B4-BE49-F238E27FC236}">
              <a16:creationId xmlns:a16="http://schemas.microsoft.com/office/drawing/2014/main" id="{7F04E964-9B2A-4896-98D5-317CD816D4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152400</xdr:colOff>
      <xdr:row>136</xdr:row>
      <xdr:rowOff>0</xdr:rowOff>
    </xdr:from>
    <xdr:to>
      <xdr:col>9</xdr:col>
      <xdr:colOff>1380725</xdr:colOff>
      <xdr:row>156</xdr:row>
      <xdr:rowOff>28625</xdr:rowOff>
    </xdr:to>
    <xdr:graphicFrame macro="">
      <xdr:nvGraphicFramePr>
        <xdr:cNvPr id="20" name="Diagram 19">
          <a:extLst>
            <a:ext uri="{FF2B5EF4-FFF2-40B4-BE49-F238E27FC236}">
              <a16:creationId xmlns:a16="http://schemas.microsoft.com/office/drawing/2014/main" id="{191563D6-EDC5-435D-A31C-4781C0D7C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1709738</xdr:colOff>
      <xdr:row>84</xdr:row>
      <xdr:rowOff>292100</xdr:rowOff>
    </xdr:from>
    <xdr:to>
      <xdr:col>12</xdr:col>
      <xdr:colOff>1231363</xdr:colOff>
      <xdr:row>104</xdr:row>
      <xdr:rowOff>142875</xdr:rowOff>
    </xdr:to>
    <xdr:graphicFrame macro="">
      <xdr:nvGraphicFramePr>
        <xdr:cNvPr id="21" name="Diagram 20">
          <a:extLst>
            <a:ext uri="{FF2B5EF4-FFF2-40B4-BE49-F238E27FC236}">
              <a16:creationId xmlns:a16="http://schemas.microsoft.com/office/drawing/2014/main" id="{E44F7A9D-8C4D-485B-BB4E-79AFE4882C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7938</xdr:colOff>
      <xdr:row>84</xdr:row>
      <xdr:rowOff>285750</xdr:rowOff>
    </xdr:from>
    <xdr:to>
      <xdr:col>4</xdr:col>
      <xdr:colOff>1084313</xdr:colOff>
      <xdr:row>104</xdr:row>
      <xdr:rowOff>123875</xdr:rowOff>
    </xdr:to>
    <xdr:graphicFrame macro="">
      <xdr:nvGraphicFramePr>
        <xdr:cNvPr id="22" name="Diagram 1">
          <a:extLst>
            <a:ext uri="{FF2B5EF4-FFF2-40B4-BE49-F238E27FC236}">
              <a16:creationId xmlns:a16="http://schemas.microsoft.com/office/drawing/2014/main" id="{FE485680-0653-4B71-AB3E-B9A07C07E5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888999</xdr:colOff>
      <xdr:row>84</xdr:row>
      <xdr:rowOff>300037</xdr:rowOff>
    </xdr:from>
    <xdr:to>
      <xdr:col>9</xdr:col>
      <xdr:colOff>1396999</xdr:colOff>
      <xdr:row>104</xdr:row>
      <xdr:rowOff>142875</xdr:rowOff>
    </xdr:to>
    <xdr:graphicFrame macro="">
      <xdr:nvGraphicFramePr>
        <xdr:cNvPr id="23" name="Diagram 22">
          <a:extLst>
            <a:ext uri="{FF2B5EF4-FFF2-40B4-BE49-F238E27FC236}">
              <a16:creationId xmlns:a16="http://schemas.microsoft.com/office/drawing/2014/main" id="{133DF93C-3BC3-4652-80B6-2B49EF2811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2</xdr:col>
      <xdr:colOff>90488</xdr:colOff>
      <xdr:row>135</xdr:row>
      <xdr:rowOff>280988</xdr:rowOff>
    </xdr:from>
    <xdr:to>
      <xdr:col>4</xdr:col>
      <xdr:colOff>957766</xdr:colOff>
      <xdr:row>155</xdr:row>
      <xdr:rowOff>157666</xdr:rowOff>
    </xdr:to>
    <xdr:graphicFrame macro="">
      <xdr:nvGraphicFramePr>
        <xdr:cNvPr id="24" name="Diagram 1">
          <a:extLst>
            <a:ext uri="{FF2B5EF4-FFF2-40B4-BE49-F238E27FC236}">
              <a16:creationId xmlns:a16="http://schemas.microsoft.com/office/drawing/2014/main" id="{7C2DDA6C-BF4A-463E-82A6-A59B1E4A9B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1943101</xdr:colOff>
      <xdr:row>136</xdr:row>
      <xdr:rowOff>33337</xdr:rowOff>
    </xdr:from>
    <xdr:to>
      <xdr:col>12</xdr:col>
      <xdr:colOff>1472663</xdr:colOff>
      <xdr:row>156</xdr:row>
      <xdr:rowOff>61962</xdr:rowOff>
    </xdr:to>
    <xdr:graphicFrame macro="">
      <xdr:nvGraphicFramePr>
        <xdr:cNvPr id="25" name="Diagram 24">
          <a:extLst>
            <a:ext uri="{FF2B5EF4-FFF2-40B4-BE49-F238E27FC236}">
              <a16:creationId xmlns:a16="http://schemas.microsoft.com/office/drawing/2014/main" id="{7E102C0C-C884-4E8D-82FF-9711434829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2233311</xdr:colOff>
      <xdr:row>84</xdr:row>
      <xdr:rowOff>263755</xdr:rowOff>
    </xdr:from>
    <xdr:to>
      <xdr:col>14</xdr:col>
      <xdr:colOff>1674561</xdr:colOff>
      <xdr:row>104</xdr:row>
      <xdr:rowOff>101880</xdr:rowOff>
    </xdr:to>
    <xdr:graphicFrame macro="">
      <xdr:nvGraphicFramePr>
        <xdr:cNvPr id="17" name="Chart2">
          <a:extLst>
            <a:ext uri="{FF2B5EF4-FFF2-40B4-BE49-F238E27FC236}">
              <a16:creationId xmlns:a16="http://schemas.microsoft.com/office/drawing/2014/main" id="{EC8B0679-5153-4F0D-99D5-140708EE2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1797844</xdr:colOff>
      <xdr:row>136</xdr:row>
      <xdr:rowOff>35719</xdr:rowOff>
    </xdr:from>
    <xdr:to>
      <xdr:col>14</xdr:col>
      <xdr:colOff>1239094</xdr:colOff>
      <xdr:row>156</xdr:row>
      <xdr:rowOff>844</xdr:rowOff>
    </xdr:to>
    <xdr:graphicFrame macro="">
      <xdr:nvGraphicFramePr>
        <xdr:cNvPr id="27" name="Chart">
          <a:extLst>
            <a:ext uri="{FF2B5EF4-FFF2-40B4-BE49-F238E27FC236}">
              <a16:creationId xmlns:a16="http://schemas.microsoft.com/office/drawing/2014/main" id="{D19262E9-43E2-44BC-9D74-D4F9CB0285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rasu\Documents\Testk&#246;rningar\Nyttov&#228;rdering,%20kalky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Library/Containers/com.microsoft.Excel/Data/Documents/C:/Users/svrasu/Documents/Testk&#246;rningar/Nyttov&#228;rdering,%20kalky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ndberg Amanda" refreshedDate="44126.632013194445" createdVersion="6" refreshedVersion="6" minRefreshableVersion="3" recordCount="21" xr:uid="{D48DE47E-66A2-4A98-838E-B85DAC3A0ACA}">
  <cacheSource type="worksheet">
    <worksheetSource name="Tabell109[[Kostnadskategori]:[Osäkerhet]]"/>
  </cacheSource>
  <cacheFields count="14">
    <cacheField name="Kostnadskategori" numFmtId="0">
      <sharedItems containsBlank="1"/>
    </cacheField>
    <cacheField name="Kostnadens namn" numFmtId="0">
      <sharedItems containsBlank="1"/>
    </cacheField>
    <cacheField name="Intressent " numFmtId="0">
      <sharedItems containsBlank="1" count="7">
        <s v="Inera"/>
        <m/>
        <s v="Falköpings kommun" u="1"/>
        <s v="Invånare" u="1"/>
        <s v="Regioner" u="1"/>
        <s v="Kommuner" u="1"/>
        <s v="Region Västmanland" u="1"/>
      </sharedItems>
    </cacheField>
    <cacheField name="år 1" numFmtId="165">
      <sharedItems containsString="0" containsBlank="1" containsNumber="1" containsInteger="1" minValue="15000000" maxValue="15000000"/>
    </cacheField>
    <cacheField name="år 2" numFmtId="165">
      <sharedItems containsString="0" containsBlank="1" containsNumber="1" containsInteger="1" minValue="30000000" maxValue="30000000"/>
    </cacheField>
    <cacheField name="år 3" numFmtId="165">
      <sharedItems containsString="0" containsBlank="1" containsNumber="1" containsInteger="1" minValue="30000000" maxValue="30000000"/>
    </cacheField>
    <cacheField name="år 4" numFmtId="165">
      <sharedItems containsString="0" containsBlank="1" containsNumber="1" containsInteger="1" minValue="10600000" maxValue="10600000"/>
    </cacheField>
    <cacheField name="år 5" numFmtId="165">
      <sharedItems containsNonDate="0" containsString="0" containsBlank="1"/>
    </cacheField>
    <cacheField name="år 6" numFmtId="165">
      <sharedItems containsNonDate="0" containsString="0" containsBlank="1"/>
    </cacheField>
    <cacheField name="Summa" numFmtId="165">
      <sharedItems containsSemiMixedTypes="0" containsString="0" containsNumber="1" containsInteger="1" minValue="0" maxValue="85600000"/>
    </cacheField>
    <cacheField name="Min" numFmtId="165">
      <sharedItems containsSemiMixedTypes="0" containsString="0" containsNumber="1" containsInteger="1" minValue="0" maxValue="85600000"/>
    </cacheField>
    <cacheField name="Max" numFmtId="165">
      <sharedItems containsSemiMixedTypes="0" containsString="0" containsNumber="1" containsInteger="1" minValue="0" maxValue="85600000"/>
    </cacheField>
    <cacheField name="Vägt medel" numFmtId="165">
      <sharedItems containsSemiMixedTypes="0" containsString="0" containsNumber="1" containsInteger="1" minValue="0" maxValue="85600000"/>
    </cacheField>
    <cacheField name="Osäkerhet" numFmtId="9">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ndberg Amanda" refreshedDate="44126.632013310184" createdVersion="6" refreshedVersion="6" minRefreshableVersion="3" recordCount="21" xr:uid="{4C866B81-AAED-410D-9784-42D9D0E0578C}">
  <cacheSource type="worksheet">
    <worksheetSource name="Tabell109"/>
  </cacheSource>
  <cacheFields count="15">
    <cacheField name="ID" numFmtId="0">
      <sharedItems containsSemiMixedTypes="0" containsString="0" containsNumber="1" containsInteger="1" minValue="1" maxValue="21"/>
    </cacheField>
    <cacheField name="Kostnadskategori" numFmtId="0">
      <sharedItems containsBlank="1" count="7">
        <s v="4. Projekt"/>
        <s v="1. Verksamhetsförändring"/>
        <s v="2. Löpande verksamhetskostnader"/>
        <s v="3. Investeringar"/>
        <m/>
        <s v="Indirekt" u="1"/>
        <s v="Direkt" u="1"/>
      </sharedItems>
    </cacheField>
    <cacheField name="Kostnadens namn" numFmtId="0">
      <sharedItems containsBlank="1"/>
    </cacheField>
    <cacheField name="Intressent " numFmtId="0">
      <sharedItems containsBlank="1"/>
    </cacheField>
    <cacheField name="år 1" numFmtId="165">
      <sharedItems containsString="0" containsBlank="1" containsNumber="1" containsInteger="1" minValue="15000000" maxValue="15000000"/>
    </cacheField>
    <cacheField name="år 2" numFmtId="165">
      <sharedItems containsString="0" containsBlank="1" containsNumber="1" containsInteger="1" minValue="30000000" maxValue="30000000"/>
    </cacheField>
    <cacheField name="år 3" numFmtId="165">
      <sharedItems containsString="0" containsBlank="1" containsNumber="1" containsInteger="1" minValue="30000000" maxValue="30000000"/>
    </cacheField>
    <cacheField name="år 4" numFmtId="165">
      <sharedItems containsString="0" containsBlank="1" containsNumber="1" containsInteger="1" minValue="10600000" maxValue="10600000"/>
    </cacheField>
    <cacheField name="år 5" numFmtId="165">
      <sharedItems containsNonDate="0" containsString="0" containsBlank="1"/>
    </cacheField>
    <cacheField name="år 6" numFmtId="165">
      <sharedItems containsNonDate="0" containsString="0" containsBlank="1"/>
    </cacheField>
    <cacheField name="Summa" numFmtId="165">
      <sharedItems containsSemiMixedTypes="0" containsString="0" containsNumber="1" containsInteger="1" minValue="0" maxValue="85600000"/>
    </cacheField>
    <cacheField name="Min" numFmtId="165">
      <sharedItems containsSemiMixedTypes="0" containsString="0" containsNumber="1" containsInteger="1" minValue="0" maxValue="85600000"/>
    </cacheField>
    <cacheField name="Max" numFmtId="165">
      <sharedItems containsSemiMixedTypes="0" containsString="0" containsNumber="1" containsInteger="1" minValue="0" maxValue="85600000"/>
    </cacheField>
    <cacheField name="Vägt medel" numFmtId="165">
      <sharedItems containsSemiMixedTypes="0" containsString="0" containsNumber="1" containsInteger="1" minValue="0" maxValue="85600000"/>
    </cacheField>
    <cacheField name="Osäkerhet" numFmtId="9">
      <sharedItems containsMixedTypes="1" containsNumber="1" containsInteger="1" minValue="0" maxValue="0"/>
    </cacheField>
  </cacheFields>
  <extLst>
    <ext xmlns:x14="http://schemas.microsoft.com/office/spreadsheetml/2009/9/main" uri="{725AE2AE-9491-48be-B2B4-4EB974FC3084}">
      <x14:pivotCacheDefinition pivotCacheId="2031954829"/>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ndberg Amanda" refreshedDate="44126.632013425929" createdVersion="6" refreshedVersion="6" minRefreshableVersion="3" recordCount="21" xr:uid="{00BBA6FE-B3A1-409A-BB09-8DF800114FCD}">
  <cacheSource type="worksheet">
    <worksheetSource name="Tabell10[[Nyttokategori]:[Osäkerhet]]"/>
  </cacheSource>
  <cacheFields count="14">
    <cacheField name="Nyttokategori" numFmtId="0">
      <sharedItems containsBlank="1" count="3">
        <s v="1. Finansiell"/>
        <s v="2. Omfördelningsnytta"/>
        <m/>
      </sharedItems>
    </cacheField>
    <cacheField name="Nyttans namn" numFmtId="0">
      <sharedItems containsBlank="1"/>
    </cacheField>
    <cacheField name="Intressent " numFmtId="0">
      <sharedItems containsBlank="1" count="9">
        <s v="Kommuner"/>
        <s v="Inera"/>
        <s v="Regioner"/>
        <m/>
        <s v="Falköpings kommun" u="1"/>
        <s v="Invånare" u="1"/>
        <s v="Kunder" u="1"/>
        <s v="Samhället" u="1"/>
        <s v="Region Västmanland" u="1"/>
      </sharedItems>
    </cacheField>
    <cacheField name="år 1" numFmtId="165">
      <sharedItems containsString="0" containsBlank="1" containsNumber="1" containsInteger="1" minValue="0" maxValue="0"/>
    </cacheField>
    <cacheField name="år 2" numFmtId="165">
      <sharedItems containsString="0" containsBlank="1" containsNumber="1" containsInteger="1" minValue="0" maxValue="0"/>
    </cacheField>
    <cacheField name="år 3" numFmtId="165">
      <sharedItems containsString="0" containsBlank="1" containsNumber="1" minValue="0" maxValue="15816346"/>
    </cacheField>
    <cacheField name="år 4" numFmtId="165">
      <sharedItems containsString="0" containsBlank="1" containsNumber="1" minValue="0" maxValue="27000000"/>
    </cacheField>
    <cacheField name="år 5" numFmtId="165">
      <sharedItems containsString="0" containsBlank="1" containsNumber="1" minValue="0" maxValue="27000000"/>
    </cacheField>
    <cacheField name="år 6" numFmtId="165">
      <sharedItems containsString="0" containsBlank="1" containsNumber="1" minValue="0" maxValue="27000000"/>
    </cacheField>
    <cacheField name="Summa" numFmtId="165">
      <sharedItems containsSemiMixedTypes="0" containsString="0" containsNumber="1" minValue="0" maxValue="81000000"/>
    </cacheField>
    <cacheField name="Min" numFmtId="165">
      <sharedItems containsString="0" containsBlank="1" containsNumber="1" minValue="0" maxValue="31968000"/>
    </cacheField>
    <cacheField name="Max" numFmtId="165">
      <sharedItems containsString="0" containsBlank="1" containsNumber="1" minValue="447300" maxValue="202500000"/>
    </cacheField>
    <cacheField name="Vägt medel" numFmtId="165">
      <sharedItems containsMixedTypes="1" containsNumber="1" minValue="447300" maxValue="93150000"/>
    </cacheField>
    <cacheField name="Osäkerhet" numFmtId="9">
      <sharedItems containsMixedTypes="1" containsNumber="1" minValue="0" maxValue="1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undberg Amanda" refreshedDate="44239.414431597223" createdVersion="6" refreshedVersion="6" minRefreshableVersion="3" recordCount="21" xr:uid="{87FF2792-5377-4516-BC44-18DE4F616124}">
  <cacheSource type="worksheet">
    <worksheetSource name="Tabell10"/>
  </cacheSource>
  <cacheFields count="18">
    <cacheField name="ID" numFmtId="0">
      <sharedItems containsSemiMixedTypes="0" containsString="0" containsNumber="1" containsInteger="1" minValue="1" maxValue="21"/>
    </cacheField>
    <cacheField name="Nyttokategori" numFmtId="0">
      <sharedItems containsBlank="1" count="8">
        <s v="1. Finansiell"/>
        <s v="2. Omfördelningsnytta"/>
        <m/>
        <s v="4. Kvalitativ, ej mätbar" u="1"/>
        <s v="Finansiell" u="1"/>
        <s v="Kvalitet" u="1"/>
        <s v="3. Kvalitativ, mätbar" u="1"/>
        <s v="Effektivitet" u="1"/>
      </sharedItems>
    </cacheField>
    <cacheField name="Nyttans namn" numFmtId="0">
      <sharedItems containsBlank="1"/>
    </cacheField>
    <cacheField name="Intressent " numFmtId="0">
      <sharedItems containsBlank="1"/>
    </cacheField>
    <cacheField name="år 1" numFmtId="165">
      <sharedItems containsString="0" containsBlank="1" containsNumber="1" containsInteger="1" minValue="0" maxValue="0"/>
    </cacheField>
    <cacheField name="år 2" numFmtId="165">
      <sharedItems containsString="0" containsBlank="1" containsNumber="1" containsInteger="1" minValue="0" maxValue="0"/>
    </cacheField>
    <cacheField name="år 3" numFmtId="165">
      <sharedItems containsString="0" containsBlank="1" containsNumber="1" minValue="0" maxValue="15816346"/>
    </cacheField>
    <cacheField name="år 4" numFmtId="165">
      <sharedItems containsString="0" containsBlank="1" containsNumber="1" minValue="0" maxValue="27000000"/>
    </cacheField>
    <cacheField name="år 5" numFmtId="165">
      <sharedItems containsString="0" containsBlank="1" containsNumber="1" minValue="0" maxValue="27000000"/>
    </cacheField>
    <cacheField name="år 6" numFmtId="165">
      <sharedItems containsString="0" containsBlank="1" containsNumber="1" minValue="0" maxValue="27000000"/>
    </cacheField>
    <cacheField name="Summa" numFmtId="165">
      <sharedItems containsSemiMixedTypes="0" containsString="0" containsNumber="1" minValue="0" maxValue="81000000"/>
    </cacheField>
    <cacheField name="Min" numFmtId="165">
      <sharedItems containsString="0" containsBlank="1" containsNumber="1" minValue="0" maxValue="31968000"/>
    </cacheField>
    <cacheField name="Max" numFmtId="165">
      <sharedItems containsString="0" containsBlank="1" containsNumber="1" minValue="447300" maxValue="202500000"/>
    </cacheField>
    <cacheField name="Vägt medel" numFmtId="165">
      <sharedItems containsMixedTypes="1" containsNumber="1" minValue="447300" maxValue="93150000"/>
    </cacheField>
    <cacheField name="Osäkerhet" numFmtId="9">
      <sharedItems containsMixedTypes="1" containsNumber="1" minValue="0" maxValue="10"/>
    </cacheField>
    <cacheField name="Andel av nyttan" numFmtId="0">
      <sharedItems containsString="0" containsBlank="1" containsNumber="1" minValue="1.3492736401242173E-3" maxValue="0.59033549813562791"/>
    </cacheField>
    <cacheField name="Kolumn1" numFmtId="0">
      <sharedItems containsString="0" containsBlank="1" containsNumber="1" minValue="33333.333333333336" maxValue="13500000"/>
    </cacheField>
    <cacheField name="Kolumn2" numFmtId="0">
      <sharedItems containsString="0" containsBlank="1" containsNumber="1" minValue="0.99865072635987584" maxValue="1.0013492736401242"/>
    </cacheField>
  </cacheFields>
  <extLst>
    <ext xmlns:x14="http://schemas.microsoft.com/office/spreadsheetml/2009/9/main" uri="{725AE2AE-9491-48be-B2B4-4EB974FC3084}">
      <x14:pivotCacheDefinition pivotCacheId="1517417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s v="4. Projekt"/>
    <s v="Katalog 2025"/>
    <x v="0"/>
    <n v="15000000"/>
    <n v="30000000"/>
    <n v="30000000"/>
    <n v="10600000"/>
    <m/>
    <m/>
    <n v="85600000"/>
    <n v="85600000"/>
    <n v="85600000"/>
    <n v="85600000"/>
    <n v="0"/>
  </r>
  <r>
    <s v="1. Verksamhetsförändring"/>
    <m/>
    <x v="1"/>
    <m/>
    <m/>
    <m/>
    <m/>
    <m/>
    <m/>
    <n v="0"/>
    <n v="0"/>
    <n v="0"/>
    <n v="0"/>
    <s v=""/>
  </r>
  <r>
    <s v="2. Löpande verksamhetskostnader"/>
    <m/>
    <x v="1"/>
    <m/>
    <m/>
    <m/>
    <m/>
    <m/>
    <m/>
    <n v="0"/>
    <n v="0"/>
    <n v="0"/>
    <n v="0"/>
    <s v=""/>
  </r>
  <r>
    <s v="3. Investeringar"/>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r>
    <m/>
    <m/>
    <x v="1"/>
    <m/>
    <m/>
    <m/>
    <m/>
    <m/>
    <m/>
    <n v="0"/>
    <n v="0"/>
    <n v="0"/>
    <n v="0"/>
    <s v=""/>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n v="1"/>
    <x v="0"/>
    <s v="Katalog 2025"/>
    <s v="Inera"/>
    <n v="15000000"/>
    <n v="30000000"/>
    <n v="30000000"/>
    <n v="10600000"/>
    <m/>
    <m/>
    <n v="85600000"/>
    <n v="85600000"/>
    <n v="85600000"/>
    <n v="85600000"/>
    <n v="0"/>
  </r>
  <r>
    <n v="2"/>
    <x v="1"/>
    <m/>
    <m/>
    <m/>
    <m/>
    <m/>
    <m/>
    <m/>
    <m/>
    <n v="0"/>
    <n v="0"/>
    <n v="0"/>
    <n v="0"/>
    <s v=""/>
  </r>
  <r>
    <n v="3"/>
    <x v="2"/>
    <m/>
    <m/>
    <m/>
    <m/>
    <m/>
    <m/>
    <m/>
    <m/>
    <n v="0"/>
    <n v="0"/>
    <n v="0"/>
    <n v="0"/>
    <s v=""/>
  </r>
  <r>
    <n v="4"/>
    <x v="3"/>
    <m/>
    <m/>
    <m/>
    <m/>
    <m/>
    <m/>
    <m/>
    <m/>
    <n v="0"/>
    <n v="0"/>
    <n v="0"/>
    <n v="0"/>
    <s v=""/>
  </r>
  <r>
    <n v="5"/>
    <x v="4"/>
    <m/>
    <m/>
    <m/>
    <m/>
    <m/>
    <m/>
    <m/>
    <m/>
    <n v="0"/>
    <n v="0"/>
    <n v="0"/>
    <n v="0"/>
    <s v=""/>
  </r>
  <r>
    <n v="6"/>
    <x v="4"/>
    <m/>
    <m/>
    <m/>
    <m/>
    <m/>
    <m/>
    <m/>
    <m/>
    <n v="0"/>
    <n v="0"/>
    <n v="0"/>
    <n v="0"/>
    <s v=""/>
  </r>
  <r>
    <n v="7"/>
    <x v="4"/>
    <m/>
    <m/>
    <m/>
    <m/>
    <m/>
    <m/>
    <m/>
    <m/>
    <n v="0"/>
    <n v="0"/>
    <n v="0"/>
    <n v="0"/>
    <s v=""/>
  </r>
  <r>
    <n v="8"/>
    <x v="4"/>
    <m/>
    <m/>
    <m/>
    <m/>
    <m/>
    <m/>
    <m/>
    <m/>
    <n v="0"/>
    <n v="0"/>
    <n v="0"/>
    <n v="0"/>
    <s v=""/>
  </r>
  <r>
    <n v="9"/>
    <x v="4"/>
    <m/>
    <m/>
    <m/>
    <m/>
    <m/>
    <m/>
    <m/>
    <m/>
    <n v="0"/>
    <n v="0"/>
    <n v="0"/>
    <n v="0"/>
    <s v=""/>
  </r>
  <r>
    <n v="10"/>
    <x v="4"/>
    <m/>
    <m/>
    <m/>
    <m/>
    <m/>
    <m/>
    <m/>
    <m/>
    <n v="0"/>
    <n v="0"/>
    <n v="0"/>
    <n v="0"/>
    <s v=""/>
  </r>
  <r>
    <n v="11"/>
    <x v="4"/>
    <m/>
    <m/>
    <m/>
    <m/>
    <m/>
    <m/>
    <m/>
    <m/>
    <n v="0"/>
    <n v="0"/>
    <n v="0"/>
    <n v="0"/>
    <s v=""/>
  </r>
  <r>
    <n v="12"/>
    <x v="4"/>
    <m/>
    <m/>
    <m/>
    <m/>
    <m/>
    <m/>
    <m/>
    <m/>
    <n v="0"/>
    <n v="0"/>
    <n v="0"/>
    <n v="0"/>
    <s v=""/>
  </r>
  <r>
    <n v="13"/>
    <x v="4"/>
    <m/>
    <m/>
    <m/>
    <m/>
    <m/>
    <m/>
    <m/>
    <m/>
    <n v="0"/>
    <n v="0"/>
    <n v="0"/>
    <n v="0"/>
    <s v=""/>
  </r>
  <r>
    <n v="14"/>
    <x v="4"/>
    <m/>
    <m/>
    <m/>
    <m/>
    <m/>
    <m/>
    <m/>
    <m/>
    <n v="0"/>
    <n v="0"/>
    <n v="0"/>
    <n v="0"/>
    <s v=""/>
  </r>
  <r>
    <n v="15"/>
    <x v="4"/>
    <m/>
    <m/>
    <m/>
    <m/>
    <m/>
    <m/>
    <m/>
    <m/>
    <n v="0"/>
    <n v="0"/>
    <n v="0"/>
    <n v="0"/>
    <s v=""/>
  </r>
  <r>
    <n v="16"/>
    <x v="4"/>
    <m/>
    <m/>
    <m/>
    <m/>
    <m/>
    <m/>
    <m/>
    <m/>
    <n v="0"/>
    <n v="0"/>
    <n v="0"/>
    <n v="0"/>
    <s v=""/>
  </r>
  <r>
    <n v="17"/>
    <x v="4"/>
    <m/>
    <m/>
    <m/>
    <m/>
    <m/>
    <m/>
    <m/>
    <m/>
    <n v="0"/>
    <n v="0"/>
    <n v="0"/>
    <n v="0"/>
    <s v=""/>
  </r>
  <r>
    <n v="18"/>
    <x v="4"/>
    <m/>
    <m/>
    <m/>
    <m/>
    <m/>
    <m/>
    <m/>
    <m/>
    <n v="0"/>
    <n v="0"/>
    <n v="0"/>
    <n v="0"/>
    <s v=""/>
  </r>
  <r>
    <n v="19"/>
    <x v="4"/>
    <m/>
    <m/>
    <m/>
    <m/>
    <m/>
    <m/>
    <m/>
    <m/>
    <n v="0"/>
    <n v="0"/>
    <n v="0"/>
    <n v="0"/>
    <s v=""/>
  </r>
  <r>
    <n v="20"/>
    <x v="4"/>
    <m/>
    <m/>
    <m/>
    <m/>
    <m/>
    <m/>
    <m/>
    <m/>
    <n v="0"/>
    <n v="0"/>
    <n v="0"/>
    <n v="0"/>
    <s v=""/>
  </r>
  <r>
    <n v="21"/>
    <x v="4"/>
    <m/>
    <m/>
    <m/>
    <m/>
    <m/>
    <m/>
    <m/>
    <m/>
    <n v="0"/>
    <n v="0"/>
    <n v="0"/>
    <n v="0"/>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x v="0"/>
    <s v="Kommuner undviker kostnader för utveckling av separata kataloger i olika tjänster"/>
    <x v="0"/>
    <n v="0"/>
    <n v="0"/>
    <n v="0"/>
    <n v="27000000"/>
    <n v="27000000"/>
    <n v="27000000"/>
    <n v="81000000"/>
    <n v="20250000"/>
    <n v="202500000"/>
    <n v="93150000"/>
    <n v="0.45"/>
  </r>
  <r>
    <x v="0"/>
    <s v="Kommande nationella tjänster behöver inte utveckla egna kataloger"/>
    <x v="1"/>
    <n v="0"/>
    <n v="0"/>
    <n v="0"/>
    <n v="7500000"/>
    <n v="7500000"/>
    <n v="7500000"/>
    <n v="22500000"/>
    <n v="11250000"/>
    <n v="33750000"/>
    <n v="22500000"/>
    <n v="0.2"/>
  </r>
  <r>
    <x v="0"/>
    <s v="Minskade kostnader för drift och förvaltning av fristående kataloger"/>
    <x v="1"/>
    <n v="0"/>
    <n v="0"/>
    <n v="5576000"/>
    <n v="5576000"/>
    <n v="5576000"/>
    <n v="5576000"/>
    <n v="22304000"/>
    <n v="22304000"/>
    <n v="27304000"/>
    <n v="23304000"/>
    <n v="4.483500717360115E-2"/>
  </r>
  <r>
    <x v="0"/>
    <s v="Minskade utvecklingskostnader för Ineras befintliga tjänster"/>
    <x v="1"/>
    <n v="0"/>
    <n v="0"/>
    <n v="2000000"/>
    <n v="2000000"/>
    <n v="2000000"/>
    <n v="2000000"/>
    <n v="8000000"/>
    <n v="6000000"/>
    <n v="9000000"/>
    <n v="7800000"/>
    <n v="7.4999999999999997E-2"/>
  </r>
  <r>
    <x v="0"/>
    <s v="Kommande nationella tjänster behöver inte förvalta egna kataloger"/>
    <x v="1"/>
    <n v="0"/>
    <n v="0"/>
    <n v="0"/>
    <n v="0"/>
    <n v="3125000"/>
    <n v="3125000"/>
    <n v="6250000"/>
    <n v="3125000"/>
    <n v="9375000"/>
    <n v="6250000"/>
    <n v="0.2"/>
  </r>
  <r>
    <x v="0"/>
    <s v="Kommande konsumenter behöver inte utveckla anslutningar till andra informationsmängder"/>
    <x v="1"/>
    <n v="0"/>
    <n v="0"/>
    <n v="1000000"/>
    <n v="1000000"/>
    <n v="1000000"/>
    <n v="1000000"/>
    <n v="4000000"/>
    <n v="3000000"/>
    <n v="4000000"/>
    <n v="3800000"/>
    <n v="0.05"/>
  </r>
  <r>
    <x v="0"/>
    <s v="Minskade kostnader för drift och förvaltning av HSA"/>
    <x v="1"/>
    <n v="0"/>
    <n v="0"/>
    <n v="765672"/>
    <n v="765672"/>
    <n v="765672"/>
    <n v="765672"/>
    <n v="3062688"/>
    <n v="2102688"/>
    <n v="8107488"/>
    <n v="3879648"/>
    <n v="0.39212613233865151"/>
  </r>
  <r>
    <x v="0"/>
    <s v="Minskade kostnader för anpassningar för att hantera felaktig information"/>
    <x v="1"/>
    <n v="0"/>
    <n v="0"/>
    <n v="227803.33333333334"/>
    <n v="227803.33333333334"/>
    <n v="227803.33333333334"/>
    <n v="227803.33333333334"/>
    <n v="911213.33333333337"/>
    <n v="911213.33333333337"/>
    <n v="2184000"/>
    <n v="1165770.6666666667"/>
    <n v="0.27936085219707052"/>
  </r>
  <r>
    <x v="0"/>
    <s v="Minskade skadestånd eller viten enligt GDPR"/>
    <x v="2"/>
    <n v="0"/>
    <n v="0"/>
    <n v="0"/>
    <n v="200000"/>
    <n v="0"/>
    <n v="0"/>
    <n v="200000"/>
    <n v="0"/>
    <n v="10000000"/>
    <n v="2120000"/>
    <n v="10"/>
  </r>
  <r>
    <x v="1"/>
    <s v="Minskade kostnader genom gemensam terminologi - Regioner"/>
    <x v="2"/>
    <n v="0"/>
    <n v="0"/>
    <n v="0"/>
    <n v="10656000"/>
    <n v="10656000"/>
    <n v="10656000"/>
    <n v="31968000"/>
    <n v="31968000"/>
    <n v="31968000"/>
    <n v="31968000"/>
    <n v="0"/>
  </r>
  <r>
    <x v="1"/>
    <s v="Minskad tid på administration för producenter av information (genom bättre admingränssnitt)"/>
    <x v="2"/>
    <n v="0"/>
    <n v="0"/>
    <n v="15816346"/>
    <n v="15816346"/>
    <n v="15816346"/>
    <n v="15816346"/>
    <n v="63265384"/>
    <n v="21018400"/>
    <n v="63265384"/>
    <n v="54815987.200000003"/>
    <n v="0.13355481727574753"/>
  </r>
  <r>
    <x v="1"/>
    <s v="Minskad tid på administration för producenter i RGS Katalog"/>
    <x v="2"/>
    <n v="0"/>
    <n v="0"/>
    <n v="2629536"/>
    <n v="2629536"/>
    <n v="2629536"/>
    <n v="2629536"/>
    <n v="10518144"/>
    <n v="8414515.2000000011"/>
    <n v="12621772.799999999"/>
    <n v="10518144"/>
    <n v="7.999999999999996E-2"/>
  </r>
  <r>
    <x v="1"/>
    <s v="Minskade kostnader genom  gemensam terminologi - Inera"/>
    <x v="1"/>
    <n v="0"/>
    <n v="0"/>
    <n v="0"/>
    <n v="149100"/>
    <n v="149100"/>
    <n v="149100"/>
    <n v="447300"/>
    <n v="447300"/>
    <n v="447300"/>
    <n v="447300"/>
    <n v="0"/>
  </r>
  <r>
    <x v="1"/>
    <s v="Minskad tid på administration för producenter i Hitta och jämför vård"/>
    <x v="2"/>
    <n v="0"/>
    <n v="0"/>
    <n v="242424"/>
    <n v="242424"/>
    <n v="242424"/>
    <n v="242424"/>
    <n v="969696"/>
    <n v="327600"/>
    <n v="969696"/>
    <n v="841276.8"/>
    <n v="0.13243243243243244"/>
  </r>
  <r>
    <x v="2"/>
    <m/>
    <x v="3"/>
    <m/>
    <m/>
    <m/>
    <m/>
    <m/>
    <m/>
    <n v="0"/>
    <m/>
    <m/>
    <s v=""/>
    <s v=""/>
  </r>
  <r>
    <x v="2"/>
    <m/>
    <x v="3"/>
    <m/>
    <m/>
    <m/>
    <m/>
    <m/>
    <m/>
    <n v="0"/>
    <m/>
    <m/>
    <s v=""/>
    <s v=""/>
  </r>
  <r>
    <x v="2"/>
    <m/>
    <x v="3"/>
    <m/>
    <m/>
    <m/>
    <m/>
    <m/>
    <m/>
    <n v="0"/>
    <m/>
    <m/>
    <s v=""/>
    <s v=""/>
  </r>
  <r>
    <x v="2"/>
    <m/>
    <x v="3"/>
    <m/>
    <m/>
    <m/>
    <m/>
    <m/>
    <m/>
    <n v="0"/>
    <m/>
    <m/>
    <s v=""/>
    <s v=""/>
  </r>
  <r>
    <x v="2"/>
    <m/>
    <x v="3"/>
    <m/>
    <m/>
    <m/>
    <m/>
    <m/>
    <m/>
    <n v="0"/>
    <m/>
    <m/>
    <s v=""/>
    <s v=""/>
  </r>
  <r>
    <x v="2"/>
    <m/>
    <x v="3"/>
    <m/>
    <m/>
    <m/>
    <m/>
    <m/>
    <m/>
    <n v="0"/>
    <m/>
    <m/>
    <s v=""/>
    <s v=""/>
  </r>
  <r>
    <x v="2"/>
    <m/>
    <x v="3"/>
    <m/>
    <m/>
    <m/>
    <m/>
    <m/>
    <m/>
    <n v="0"/>
    <m/>
    <m/>
    <s v=""/>
    <s v=""/>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n v="11"/>
    <x v="0"/>
    <s v="Kommuner undviker kostnader för utveckling av separata kataloger i olika tjänster"/>
    <s v="Kommuner"/>
    <n v="0"/>
    <n v="0"/>
    <n v="0"/>
    <n v="27000000"/>
    <n v="27000000"/>
    <n v="27000000"/>
    <n v="81000000"/>
    <n v="20250000"/>
    <n v="202500000"/>
    <n v="93150000"/>
    <n v="0.45"/>
    <n v="0.54645582425030803"/>
    <n v="13500000"/>
    <m/>
  </r>
  <r>
    <n v="6"/>
    <x v="0"/>
    <s v="Kommande nationella tjänster behöver inte utveckla egna kataloger"/>
    <s v="Inera"/>
    <n v="0"/>
    <n v="0"/>
    <n v="0"/>
    <n v="7500000"/>
    <n v="7500000"/>
    <n v="7500000"/>
    <n v="22500000"/>
    <n v="11250000"/>
    <n v="33750000"/>
    <n v="22500000"/>
    <n v="0.2"/>
    <n v="0.15179328451397445"/>
    <n v="3750000"/>
    <m/>
  </r>
  <r>
    <n v="5"/>
    <x v="0"/>
    <s v="Minskade kostnader för drift och förvaltning av fristående kataloger"/>
    <s v="Inera"/>
    <n v="0"/>
    <n v="0"/>
    <n v="5576000"/>
    <n v="5576000"/>
    <n v="5576000"/>
    <n v="5576000"/>
    <n v="22304000"/>
    <n v="22304000"/>
    <n v="27304000"/>
    <n v="23304000"/>
    <n v="4.483500717360115E-2"/>
    <n v="0.1504709963466527"/>
    <n v="3717333.3333333335"/>
    <m/>
  </r>
  <r>
    <n v="9"/>
    <x v="0"/>
    <s v="Minskade utvecklingskostnader för Ineras befintliga tjänster"/>
    <s v="Inera"/>
    <n v="0"/>
    <n v="0"/>
    <n v="2000000"/>
    <n v="2000000"/>
    <n v="2000000"/>
    <n v="2000000"/>
    <n v="8000000"/>
    <n v="6000000"/>
    <n v="9000000"/>
    <n v="7800000"/>
    <n v="7.4999999999999997E-2"/>
    <n v="5.3970945604968693E-2"/>
    <n v="1333333.3333333333"/>
    <m/>
  </r>
  <r>
    <n v="7"/>
    <x v="0"/>
    <s v="Kommande nationella tjänster behöver inte förvalta egna kataloger"/>
    <s v="Inera"/>
    <n v="0"/>
    <n v="0"/>
    <n v="0"/>
    <n v="0"/>
    <n v="3125000"/>
    <n v="3125000"/>
    <n v="6250000"/>
    <n v="3125000"/>
    <n v="9375000"/>
    <n v="6250000"/>
    <n v="0.2"/>
    <n v="4.2164801253881792E-2"/>
    <n v="1041666.6666666666"/>
    <m/>
  </r>
  <r>
    <n v="8"/>
    <x v="0"/>
    <s v="Kommande konsumenter behöver inte utveckla anslutningar till andra informationsmängder"/>
    <s v="Inera"/>
    <n v="0"/>
    <n v="0"/>
    <n v="1000000"/>
    <n v="1000000"/>
    <n v="1000000"/>
    <n v="1000000"/>
    <n v="4000000"/>
    <n v="3000000"/>
    <n v="4000000"/>
    <n v="3800000"/>
    <n v="0.05"/>
    <n v="2.6985472802484346E-2"/>
    <n v="666666.66666666663"/>
    <m/>
  </r>
  <r>
    <n v="2"/>
    <x v="0"/>
    <s v="Minskade kostnader för drift och förvaltning av HSA"/>
    <s v="Inera"/>
    <n v="0"/>
    <n v="0"/>
    <n v="765672"/>
    <n v="765672"/>
    <n v="765672"/>
    <n v="765672"/>
    <n v="3062688"/>
    <n v="2102688"/>
    <n v="8107488"/>
    <n v="3879648"/>
    <n v="0.39212613233865151"/>
    <n v="2.0662020931623795E-2"/>
    <n v="510448"/>
    <n v="0.99865072635987584"/>
  </r>
  <r>
    <n v="1"/>
    <x v="0"/>
    <s v="Minskade kostnader för anpassningar för att hantera felaktig information"/>
    <s v="Inera"/>
    <n v="0"/>
    <n v="0"/>
    <n v="227803.33333333334"/>
    <n v="227803.33333333334"/>
    <n v="227803.33333333334"/>
    <n v="227803.33333333334"/>
    <n v="911213.33333333337"/>
    <n v="911213.33333333337"/>
    <n v="2184000"/>
    <n v="1165770.6666666667"/>
    <n v="0.27936085219707052"/>
    <n v="6.1473806559819424E-3"/>
    <n v="151868.88888888891"/>
    <n v="1.0013492736401242"/>
  </r>
  <r>
    <n v="12"/>
    <x v="0"/>
    <s v="Minskade skadestånd eller viten enligt GDPR"/>
    <s v="Regioner"/>
    <n v="0"/>
    <n v="0"/>
    <n v="0"/>
    <n v="200000"/>
    <n v="0"/>
    <n v="0"/>
    <n v="200000"/>
    <n v="0"/>
    <n v="10000000"/>
    <n v="2120000"/>
    <n v="10"/>
    <n v="1.3492736401242173E-3"/>
    <n v="33333.333333333336"/>
    <m/>
  </r>
  <r>
    <n v="4"/>
    <x v="1"/>
    <s v="Minskade kostnader genom gemensam terminologi - Regioner"/>
    <s v="Regioner"/>
    <n v="0"/>
    <n v="0"/>
    <n v="0"/>
    <n v="10656000"/>
    <n v="10656000"/>
    <n v="10656000"/>
    <n v="31968000"/>
    <n v="31968000"/>
    <n v="31968000"/>
    <n v="31968000"/>
    <n v="0"/>
    <n v="0.29829654087612517"/>
    <n v="5328000"/>
    <m/>
  </r>
  <r>
    <n v="10"/>
    <x v="1"/>
    <s v="Minskad tid på administration för producenter av information (genom bättre admingränssnitt)"/>
    <s v="Regioner"/>
    <n v="0"/>
    <n v="0"/>
    <n v="15816346"/>
    <n v="15816346"/>
    <n v="15816346"/>
    <n v="15816346"/>
    <n v="63265384"/>
    <n v="21018400"/>
    <n v="63265384"/>
    <n v="54815987.200000003"/>
    <n v="0.13355481727574753"/>
    <n v="0.59033549813562791"/>
    <n v="10544230.666666666"/>
    <m/>
  </r>
  <r>
    <n v="14"/>
    <x v="1"/>
    <s v="Minskad tid på administration för producenter i RGS Katalog"/>
    <s v="Regioner"/>
    <n v="0"/>
    <n v="0"/>
    <n v="2629536"/>
    <n v="2629536"/>
    <n v="2629536"/>
    <n v="2629536"/>
    <n v="10518144"/>
    <n v="8414515.2000000011"/>
    <n v="12621772.799999999"/>
    <n v="10518144"/>
    <n v="7.999999999999996E-2"/>
    <n v="9.8145832446101436E-2"/>
    <n v="1753024"/>
    <m/>
  </r>
  <r>
    <n v="3"/>
    <x v="1"/>
    <s v="Minskade kostnader genom  gemensam terminologi - Inera"/>
    <s v="Inera"/>
    <n v="0"/>
    <n v="0"/>
    <n v="0"/>
    <n v="149100"/>
    <n v="149100"/>
    <n v="149100"/>
    <n v="447300"/>
    <n v="447300"/>
    <n v="447300"/>
    <n v="447300"/>
    <n v="0"/>
    <n v="4.1738001355696563E-3"/>
    <n v="74550"/>
    <m/>
  </r>
  <r>
    <n v="13"/>
    <x v="1"/>
    <s v="Minskad tid på administration för producenter i Hitta och jämför vård"/>
    <s v="Regioner"/>
    <n v="0"/>
    <n v="0"/>
    <n v="242424"/>
    <n v="242424"/>
    <n v="242424"/>
    <n v="242424"/>
    <n v="969696"/>
    <n v="327600"/>
    <n v="969696"/>
    <n v="841276.8"/>
    <n v="0.13243243243243244"/>
    <n v="9.0483284065757969E-3"/>
    <n v="161616"/>
    <m/>
  </r>
  <r>
    <n v="15"/>
    <x v="2"/>
    <m/>
    <m/>
    <m/>
    <m/>
    <m/>
    <m/>
    <m/>
    <m/>
    <n v="0"/>
    <m/>
    <m/>
    <s v=""/>
    <s v=""/>
    <m/>
    <m/>
    <m/>
  </r>
  <r>
    <n v="16"/>
    <x v="2"/>
    <m/>
    <m/>
    <m/>
    <m/>
    <m/>
    <m/>
    <m/>
    <m/>
    <n v="0"/>
    <m/>
    <m/>
    <s v=""/>
    <s v=""/>
    <m/>
    <m/>
    <m/>
  </r>
  <r>
    <n v="17"/>
    <x v="2"/>
    <m/>
    <m/>
    <m/>
    <m/>
    <m/>
    <m/>
    <m/>
    <m/>
    <n v="0"/>
    <m/>
    <m/>
    <s v=""/>
    <s v=""/>
    <m/>
    <m/>
    <m/>
  </r>
  <r>
    <n v="18"/>
    <x v="2"/>
    <m/>
    <m/>
    <m/>
    <m/>
    <m/>
    <m/>
    <m/>
    <m/>
    <n v="0"/>
    <m/>
    <m/>
    <s v=""/>
    <s v=""/>
    <m/>
    <m/>
    <m/>
  </r>
  <r>
    <n v="19"/>
    <x v="2"/>
    <m/>
    <m/>
    <m/>
    <m/>
    <m/>
    <m/>
    <m/>
    <m/>
    <n v="0"/>
    <m/>
    <m/>
    <s v=""/>
    <s v=""/>
    <m/>
    <m/>
    <m/>
  </r>
  <r>
    <n v="20"/>
    <x v="2"/>
    <m/>
    <m/>
    <m/>
    <m/>
    <m/>
    <m/>
    <m/>
    <m/>
    <n v="0"/>
    <m/>
    <m/>
    <s v=""/>
    <s v=""/>
    <m/>
    <m/>
    <m/>
  </r>
  <r>
    <n v="21"/>
    <x v="2"/>
    <m/>
    <m/>
    <m/>
    <m/>
    <m/>
    <m/>
    <m/>
    <m/>
    <n v="0"/>
    <m/>
    <m/>
    <s v=""/>
    <s v=""/>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3FF6951-1C5C-46FE-8BAE-A932E73D7AEC}" name="Kostnader" cacheId="1"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location ref="C41:I45" firstHeaderRow="0" firstDataRow="1" firstDataCol="1"/>
  <pivotFields count="15">
    <pivotField showAll="0"/>
    <pivotField axis="axisRow" showAll="0">
      <items count="8">
        <item h="1" m="1" x="6"/>
        <item h="1" x="4"/>
        <item h="1" m="1" x="5"/>
        <item x="1"/>
        <item x="2"/>
        <item x="3"/>
        <item x="0"/>
        <item t="default"/>
      </items>
    </pivotField>
    <pivotField showAll="0"/>
    <pivotField showAll="0"/>
    <pivotField dataField="1" showAll="0"/>
    <pivotField dataField="1" showAll="0"/>
    <pivotField dataField="1" showAll="0"/>
    <pivotField dataField="1" showAll="0"/>
    <pivotField dataField="1" showAll="0"/>
    <pivotField dataField="1" showAll="0"/>
    <pivotField numFmtId="165" showAll="0"/>
    <pivotField showAll="0"/>
    <pivotField showAll="0"/>
    <pivotField showAll="0"/>
    <pivotField showAll="0"/>
  </pivotFields>
  <rowFields count="1">
    <field x="1"/>
  </rowFields>
  <rowItems count="4">
    <i>
      <x v="3"/>
    </i>
    <i>
      <x v="4"/>
    </i>
    <i>
      <x v="5"/>
    </i>
    <i>
      <x v="6"/>
    </i>
  </rowItems>
  <colFields count="1">
    <field x="-2"/>
  </colFields>
  <colItems count="6">
    <i>
      <x/>
    </i>
    <i i="1">
      <x v="1"/>
    </i>
    <i i="2">
      <x v="2"/>
    </i>
    <i i="3">
      <x v="3"/>
    </i>
    <i i="4">
      <x v="4"/>
    </i>
    <i i="5">
      <x v="5"/>
    </i>
  </colItems>
  <dataFields count="6">
    <dataField name="Summa av År 1" fld="4" baseField="0" baseItem="0"/>
    <dataField name="Summa av År 2" fld="5" baseField="0" baseItem="0"/>
    <dataField name="Summa av År 3" fld="6" baseField="0" baseItem="0"/>
    <dataField name="Summa av År 4" fld="7" baseField="0" baseItem="0"/>
    <dataField name="Summa av År 5" fld="8" baseField="0" baseItem="0"/>
    <dataField name="Summa av År 6" fld="9" baseField="0" baseItem="0"/>
  </dataFields>
  <formats count="1">
    <format dxfId="17">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B4DE24B-F85F-4BB1-AD08-D95EF3BCB59C}" name="Pivottabell6" cacheId="2"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9">
  <location ref="I53:J57" firstHeaderRow="1" firstDataRow="1" firstDataCol="1"/>
  <pivotFields count="14">
    <pivotField multipleItemSelectionAllowed="1" showAll="0"/>
    <pivotField showAll="0"/>
    <pivotField axis="axisRow" showAll="0">
      <items count="10">
        <item m="1" x="5"/>
        <item m="1" x="8"/>
        <item m="1" x="7"/>
        <item h="1" x="3"/>
        <item m="1" x="4"/>
        <item x="2"/>
        <item x="1"/>
        <item x="0"/>
        <item m="1" x="6"/>
        <item t="default"/>
      </items>
    </pivotField>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4">
    <i>
      <x v="5"/>
    </i>
    <i>
      <x v="6"/>
    </i>
    <i>
      <x v="7"/>
    </i>
    <i t="grand">
      <x/>
    </i>
  </rowItems>
  <colItems count="1">
    <i/>
  </colItems>
  <dataFields count="1">
    <dataField name="Summa av Summa" fld="9" baseField="0" baseItem="0" numFmtId="165"/>
  </dataFields>
  <formats count="1">
    <format dxfId="18">
      <pivotArea outline="0" collapsedLevelsAreSubtotals="1" fieldPosition="0"/>
    </format>
  </formats>
  <chartFormats count="9">
    <chartFormat chart="7" format="7" series="1">
      <pivotArea type="data" outline="0" fieldPosition="0">
        <references count="1">
          <reference field="4294967294" count="1" selected="0">
            <x v="0"/>
          </reference>
        </references>
      </pivotArea>
    </chartFormat>
    <chartFormat chart="10" format="10" series="1">
      <pivotArea type="data" outline="0" fieldPosition="0">
        <references count="1">
          <reference field="4294967294" count="1" selected="0">
            <x v="0"/>
          </reference>
        </references>
      </pivotArea>
    </chartFormat>
    <chartFormat chart="10" format="11">
      <pivotArea type="data" outline="0" fieldPosition="0">
        <references count="2">
          <reference field="4294967294" count="1" selected="0">
            <x v="0"/>
          </reference>
          <reference field="2" count="1" selected="0">
            <x v="0"/>
          </reference>
        </references>
      </pivotArea>
    </chartFormat>
    <chartFormat chart="10" format="12">
      <pivotArea type="data" outline="0" fieldPosition="0">
        <references count="2">
          <reference field="4294967294" count="1" selected="0">
            <x v="0"/>
          </reference>
          <reference field="2" count="1" selected="0">
            <x v="1"/>
          </reference>
        </references>
      </pivotArea>
    </chartFormat>
    <chartFormat chart="10" format="13">
      <pivotArea type="data" outline="0" fieldPosition="0">
        <references count="2">
          <reference field="4294967294" count="1" selected="0">
            <x v="0"/>
          </reference>
          <reference field="2" count="1" selected="0">
            <x v="3"/>
          </reference>
        </references>
      </pivotArea>
    </chartFormat>
    <chartFormat chart="10" format="14">
      <pivotArea type="data" outline="0" fieldPosition="0">
        <references count="2">
          <reference field="4294967294" count="1" selected="0">
            <x v="0"/>
          </reference>
          <reference field="2" count="1" selected="0">
            <x v="5"/>
          </reference>
        </references>
      </pivotArea>
    </chartFormat>
    <chartFormat chart="10" format="15">
      <pivotArea type="data" outline="0" fieldPosition="0">
        <references count="2">
          <reference field="4294967294" count="1" selected="0">
            <x v="0"/>
          </reference>
          <reference field="2" count="1" selected="0">
            <x v="6"/>
          </reference>
        </references>
      </pivotArea>
    </chartFormat>
    <chartFormat chart="10" format="16">
      <pivotArea type="data" outline="0" fieldPosition="0">
        <references count="2">
          <reference field="4294967294" count="1" selected="0">
            <x v="0"/>
          </reference>
          <reference field="2" count="1" selected="0">
            <x v="7"/>
          </reference>
        </references>
      </pivotArea>
    </chartFormat>
    <chartFormat chart="10" format="17">
      <pivotArea type="data" outline="0" fieldPosition="0">
        <references count="2">
          <reference field="4294967294" count="1" selected="0">
            <x v="0"/>
          </reference>
          <reference field="2" count="1" selected="0">
            <x v="8"/>
          </reference>
        </references>
      </pivotArea>
    </chartFormat>
  </chart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19BB8F0-6E07-47F3-8447-5671EEC43AF1}" name="Pivottabell5"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10">
  <location ref="L53:M55" firstHeaderRow="1" firstDataRow="1" firstDataCol="1"/>
  <pivotFields count="14">
    <pivotField showAll="0"/>
    <pivotField showAll="0"/>
    <pivotField axis="axisRow" showAll="0">
      <items count="8">
        <item x="0"/>
        <item m="1" x="6"/>
        <item h="1" x="1"/>
        <item m="1" x="2"/>
        <item m="1" x="3"/>
        <item m="1" x="4"/>
        <item m="1" x="5"/>
        <item t="default"/>
      </items>
    </pivotField>
    <pivotField showAll="0"/>
    <pivotField showAll="0"/>
    <pivotField showAll="0"/>
    <pivotField showAll="0"/>
    <pivotField showAll="0"/>
    <pivotField showAll="0"/>
    <pivotField dataField="1" numFmtId="165" showAll="0"/>
    <pivotField numFmtId="165" showAll="0"/>
    <pivotField numFmtId="165" showAll="0"/>
    <pivotField showAll="0"/>
    <pivotField showAll="0"/>
  </pivotFields>
  <rowFields count="1">
    <field x="2"/>
  </rowFields>
  <rowItems count="2">
    <i>
      <x/>
    </i>
    <i t="grand">
      <x/>
    </i>
  </rowItems>
  <colItems count="1">
    <i/>
  </colItems>
  <dataFields count="1">
    <dataField name="Summa av Summa" fld="9" baseField="0" baseItem="0" numFmtId="165"/>
  </dataFields>
  <formats count="1">
    <format dxfId="19">
      <pivotArea outline="0" collapsedLevelsAreSubtotals="1" fieldPosition="0"/>
    </format>
  </formats>
  <chartFormats count="6">
    <chartFormat chart="5" format="7" series="1">
      <pivotArea type="data" outline="0" fieldPosition="0">
        <references count="1">
          <reference field="4294967294" count="1" selected="0">
            <x v="0"/>
          </reference>
        </references>
      </pivotArea>
    </chartFormat>
    <chartFormat chart="5" format="8">
      <pivotArea type="data" outline="0" fieldPosition="0">
        <references count="2">
          <reference field="4294967294" count="1" selected="0">
            <x v="0"/>
          </reference>
          <reference field="2" count="1" selected="0">
            <x v="0"/>
          </reference>
        </references>
      </pivotArea>
    </chartFormat>
    <chartFormat chart="5" format="9">
      <pivotArea type="data" outline="0" fieldPosition="0">
        <references count="2">
          <reference field="4294967294" count="1" selected="0">
            <x v="0"/>
          </reference>
          <reference field="2" count="1" selected="0">
            <x v="1"/>
          </reference>
        </references>
      </pivotArea>
    </chartFormat>
    <chartFormat chart="5" format="10">
      <pivotArea type="data" outline="0" fieldPosition="0">
        <references count="2">
          <reference field="4294967294" count="1" selected="0">
            <x v="0"/>
          </reference>
          <reference field="2" count="1" selected="0">
            <x v="2"/>
          </reference>
        </references>
      </pivotArea>
    </chartFormat>
    <chartFormat chart="5" format="11">
      <pivotArea type="data" outline="0" fieldPosition="0">
        <references count="2">
          <reference field="4294967294" count="1" selected="0">
            <x v="0"/>
          </reference>
          <reference field="2" count="1" selected="0">
            <x v="5"/>
          </reference>
        </references>
      </pivotArea>
    </chartFormat>
    <chartFormat chart="5" format="12">
      <pivotArea type="data" outline="0" fieldPosition="0">
        <references count="2">
          <reference field="4294967294" count="1" selected="0">
            <x v="0"/>
          </reference>
          <reference field="2" count="1" selected="0">
            <x v="6"/>
          </reference>
        </references>
      </pivotArea>
    </chartFormat>
  </chart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D0CA87E4-C4E5-43DF-A427-36A923C26B00}" name="Pivottabell3" cacheId="2"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36">
  <location ref="I69:J73" firstHeaderRow="1" firstDataRow="1" firstDataCol="1" rowPageCount="1" colPageCount="1"/>
  <pivotFields count="14">
    <pivotField axis="axisPage" multipleItemSelectionAllowed="1" showAll="0">
      <items count="4">
        <item x="0"/>
        <item h="1" x="1"/>
        <item h="1" x="2"/>
        <item t="default"/>
      </items>
    </pivotField>
    <pivotField showAll="0"/>
    <pivotField axis="axisRow" showAll="0">
      <items count="10">
        <item m="1" x="5"/>
        <item m="1" x="8"/>
        <item m="1" x="7"/>
        <item h="1" x="3"/>
        <item m="1" x="4"/>
        <item x="2"/>
        <item x="1"/>
        <item x="0"/>
        <item m="1" x="6"/>
        <item t="default"/>
      </items>
    </pivotField>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4">
    <i>
      <x v="5"/>
    </i>
    <i>
      <x v="6"/>
    </i>
    <i>
      <x v="7"/>
    </i>
    <i t="grand">
      <x/>
    </i>
  </rowItems>
  <colItems count="1">
    <i/>
  </colItems>
  <pageFields count="1">
    <pageField fld="0" hier="-1"/>
  </pageFields>
  <dataFields count="1">
    <dataField name="Summa av Summa" fld="9" baseField="0" baseItem="0" numFmtId="165"/>
  </dataFields>
  <formats count="1">
    <format dxfId="20">
      <pivotArea outline="0" collapsedLevelsAreSubtotals="1" fieldPosition="0"/>
    </format>
  </formats>
  <chartFormats count="25">
    <chartFormat chart="7" format="7" series="1">
      <pivotArea type="data" outline="0" fieldPosition="0">
        <references count="1">
          <reference field="4294967294" count="1" selected="0">
            <x v="0"/>
          </reference>
        </references>
      </pivotArea>
    </chartFormat>
    <chartFormat chart="10" format="10" series="1">
      <pivotArea type="data" outline="0" fieldPosition="0">
        <references count="1">
          <reference field="4294967294" count="1" selected="0">
            <x v="0"/>
          </reference>
        </references>
      </pivotArea>
    </chartFormat>
    <chartFormat chart="10" format="11">
      <pivotArea type="data" outline="0" fieldPosition="0">
        <references count="2">
          <reference field="4294967294" count="1" selected="0">
            <x v="0"/>
          </reference>
          <reference field="2" count="1" selected="0">
            <x v="0"/>
          </reference>
        </references>
      </pivotArea>
    </chartFormat>
    <chartFormat chart="10" format="12">
      <pivotArea type="data" outline="0" fieldPosition="0">
        <references count="2">
          <reference field="4294967294" count="1" selected="0">
            <x v="0"/>
          </reference>
          <reference field="2" count="1" selected="0">
            <x v="1"/>
          </reference>
        </references>
      </pivotArea>
    </chartFormat>
    <chartFormat chart="10" format="13">
      <pivotArea type="data" outline="0" fieldPosition="0">
        <references count="2">
          <reference field="4294967294" count="1" selected="0">
            <x v="0"/>
          </reference>
          <reference field="2" count="1" selected="0">
            <x v="3"/>
          </reference>
        </references>
      </pivotArea>
    </chartFormat>
    <chartFormat chart="10" format="14">
      <pivotArea type="data" outline="0" fieldPosition="0">
        <references count="2">
          <reference field="4294967294" count="1" selected="0">
            <x v="0"/>
          </reference>
          <reference field="2" count="1" selected="0">
            <x v="5"/>
          </reference>
        </references>
      </pivotArea>
    </chartFormat>
    <chartFormat chart="10" format="15">
      <pivotArea type="data" outline="0" fieldPosition="0">
        <references count="2">
          <reference field="4294967294" count="1" selected="0">
            <x v="0"/>
          </reference>
          <reference field="2" count="1" selected="0">
            <x v="6"/>
          </reference>
        </references>
      </pivotArea>
    </chartFormat>
    <chartFormat chart="10" format="16">
      <pivotArea type="data" outline="0" fieldPosition="0">
        <references count="2">
          <reference field="4294967294" count="1" selected="0">
            <x v="0"/>
          </reference>
          <reference field="2" count="1" selected="0">
            <x v="7"/>
          </reference>
        </references>
      </pivotArea>
    </chartFormat>
    <chartFormat chart="10" format="17">
      <pivotArea type="data" outline="0" fieldPosition="0">
        <references count="2">
          <reference field="4294967294" count="1" selected="0">
            <x v="0"/>
          </reference>
          <reference field="2" count="1" selected="0">
            <x v="8"/>
          </reference>
        </references>
      </pivotArea>
    </chartFormat>
    <chartFormat chart="22" format="24" series="1">
      <pivotArea type="data" outline="0" fieldPosition="0">
        <references count="1">
          <reference field="4294967294" count="1" selected="0">
            <x v="0"/>
          </reference>
        </references>
      </pivotArea>
    </chartFormat>
    <chartFormat chart="22" format="25">
      <pivotArea type="data" outline="0" fieldPosition="0">
        <references count="2">
          <reference field="4294967294" count="1" selected="0">
            <x v="0"/>
          </reference>
          <reference field="2" count="1" selected="0">
            <x v="0"/>
          </reference>
        </references>
      </pivotArea>
    </chartFormat>
    <chartFormat chart="22" format="26">
      <pivotArea type="data" outline="0" fieldPosition="0">
        <references count="2">
          <reference field="4294967294" count="1" selected="0">
            <x v="0"/>
          </reference>
          <reference field="2" count="1" selected="0">
            <x v="3"/>
          </reference>
        </references>
      </pivotArea>
    </chartFormat>
    <chartFormat chart="22" format="27">
      <pivotArea type="data" outline="0" fieldPosition="0">
        <references count="2">
          <reference field="4294967294" count="1" selected="0">
            <x v="0"/>
          </reference>
          <reference field="2" count="1" selected="0">
            <x v="5"/>
          </reference>
        </references>
      </pivotArea>
    </chartFormat>
    <chartFormat chart="22" format="28">
      <pivotArea type="data" outline="0" fieldPosition="0">
        <references count="2">
          <reference field="4294967294" count="1" selected="0">
            <x v="0"/>
          </reference>
          <reference field="2" count="1" selected="0">
            <x v="6"/>
          </reference>
        </references>
      </pivotArea>
    </chartFormat>
    <chartFormat chart="22" format="29">
      <pivotArea type="data" outline="0" fieldPosition="0">
        <references count="2">
          <reference field="4294967294" count="1" selected="0">
            <x v="0"/>
          </reference>
          <reference field="2" count="1" selected="0">
            <x v="7"/>
          </reference>
        </references>
      </pivotArea>
    </chartFormat>
    <chartFormat chart="24" format="36" series="1">
      <pivotArea type="data" outline="0" fieldPosition="0">
        <references count="1">
          <reference field="4294967294" count="1" selected="0">
            <x v="0"/>
          </reference>
        </references>
      </pivotArea>
    </chartFormat>
    <chartFormat chart="24" format="37">
      <pivotArea type="data" outline="0" fieldPosition="0">
        <references count="2">
          <reference field="4294967294" count="1" selected="0">
            <x v="0"/>
          </reference>
          <reference field="2" count="1" selected="0">
            <x v="0"/>
          </reference>
        </references>
      </pivotArea>
    </chartFormat>
    <chartFormat chart="24" format="38">
      <pivotArea type="data" outline="0" fieldPosition="0">
        <references count="2">
          <reference field="4294967294" count="1" selected="0">
            <x v="0"/>
          </reference>
          <reference field="2" count="1" selected="0">
            <x v="3"/>
          </reference>
        </references>
      </pivotArea>
    </chartFormat>
    <chartFormat chart="24" format="39">
      <pivotArea type="data" outline="0" fieldPosition="0">
        <references count="2">
          <reference field="4294967294" count="1" selected="0">
            <x v="0"/>
          </reference>
          <reference field="2" count="1" selected="0">
            <x v="5"/>
          </reference>
        </references>
      </pivotArea>
    </chartFormat>
    <chartFormat chart="24" format="40">
      <pivotArea type="data" outline="0" fieldPosition="0">
        <references count="2">
          <reference field="4294967294" count="1" selected="0">
            <x v="0"/>
          </reference>
          <reference field="2" count="1" selected="0">
            <x v="6"/>
          </reference>
        </references>
      </pivotArea>
    </chartFormat>
    <chartFormat chart="24" format="41">
      <pivotArea type="data" outline="0" fieldPosition="0">
        <references count="2">
          <reference field="4294967294" count="1" selected="0">
            <x v="0"/>
          </reference>
          <reference field="2" count="1" selected="0">
            <x v="7"/>
          </reference>
        </references>
      </pivotArea>
    </chartFormat>
    <chartFormat chart="29" format="8" series="1">
      <pivotArea type="data" outline="0" fieldPosition="0">
        <references count="1">
          <reference field="4294967294" count="1" selected="0">
            <x v="0"/>
          </reference>
        </references>
      </pivotArea>
    </chartFormat>
    <chartFormat chart="29" format="9">
      <pivotArea type="data" outline="0" fieldPosition="0">
        <references count="2">
          <reference field="4294967294" count="1" selected="0">
            <x v="0"/>
          </reference>
          <reference field="2" count="1" selected="0">
            <x v="5"/>
          </reference>
        </references>
      </pivotArea>
    </chartFormat>
    <chartFormat chart="29" format="10">
      <pivotArea type="data" outline="0" fieldPosition="0">
        <references count="2">
          <reference field="4294967294" count="1" selected="0">
            <x v="0"/>
          </reference>
          <reference field="2" count="1" selected="0">
            <x v="6"/>
          </reference>
        </references>
      </pivotArea>
    </chartFormat>
    <chartFormat chart="29" format="11">
      <pivotArea type="data" outline="0" fieldPosition="0">
        <references count="2">
          <reference field="4294967294" count="1" selected="0">
            <x v="0"/>
          </reference>
          <reference field="2" count="1" selected="0">
            <x v="7"/>
          </reference>
        </references>
      </pivotArea>
    </chartFormat>
  </chart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7F589DA7-E4B2-4057-8FF5-1187651E79F4}" name="Pivottabell1" cacheId="2"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42">
  <location ref="L69:M72" firstHeaderRow="1" firstDataRow="1" firstDataCol="1" rowPageCount="1" colPageCount="1"/>
  <pivotFields count="14">
    <pivotField axis="axisPage" multipleItemSelectionAllowed="1" showAll="0">
      <items count="4">
        <item h="1" x="0"/>
        <item x="1"/>
        <item h="1" x="2"/>
        <item t="default"/>
      </items>
    </pivotField>
    <pivotField showAll="0"/>
    <pivotField axis="axisRow" showAll="0">
      <items count="10">
        <item m="1" x="5"/>
        <item m="1" x="8"/>
        <item m="1" x="7"/>
        <item h="1" x="3"/>
        <item m="1" x="4"/>
        <item x="2"/>
        <item x="1"/>
        <item x="0"/>
        <item m="1" x="6"/>
        <item t="default"/>
      </items>
    </pivotField>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3">
    <i>
      <x v="5"/>
    </i>
    <i>
      <x v="6"/>
    </i>
    <i t="grand">
      <x/>
    </i>
  </rowItems>
  <colItems count="1">
    <i/>
  </colItems>
  <pageFields count="1">
    <pageField fld="0" hier="-1"/>
  </pageFields>
  <dataFields count="1">
    <dataField name="Summa av Summa" fld="9" baseField="0" baseItem="0" numFmtId="165"/>
  </dataFields>
  <formats count="1">
    <format dxfId="21">
      <pivotArea outline="0" collapsedLevelsAreSubtotals="1" fieldPosition="0"/>
    </format>
  </formats>
  <chartFormats count="35">
    <chartFormat chart="7" format="7" series="1">
      <pivotArea type="data" outline="0" fieldPosition="0">
        <references count="1">
          <reference field="4294967294" count="1" selected="0">
            <x v="0"/>
          </reference>
        </references>
      </pivotArea>
    </chartFormat>
    <chartFormat chart="10" format="10" series="1">
      <pivotArea type="data" outline="0" fieldPosition="0">
        <references count="1">
          <reference field="4294967294" count="1" selected="0">
            <x v="0"/>
          </reference>
        </references>
      </pivotArea>
    </chartFormat>
    <chartFormat chart="10" format="11">
      <pivotArea type="data" outline="0" fieldPosition="0">
        <references count="2">
          <reference field="4294967294" count="1" selected="0">
            <x v="0"/>
          </reference>
          <reference field="2" count="1" selected="0">
            <x v="0"/>
          </reference>
        </references>
      </pivotArea>
    </chartFormat>
    <chartFormat chart="10" format="12">
      <pivotArea type="data" outline="0" fieldPosition="0">
        <references count="2">
          <reference field="4294967294" count="1" selected="0">
            <x v="0"/>
          </reference>
          <reference field="2" count="1" selected="0">
            <x v="1"/>
          </reference>
        </references>
      </pivotArea>
    </chartFormat>
    <chartFormat chart="10" format="13">
      <pivotArea type="data" outline="0" fieldPosition="0">
        <references count="2">
          <reference field="4294967294" count="1" selected="0">
            <x v="0"/>
          </reference>
          <reference field="2" count="1" selected="0">
            <x v="3"/>
          </reference>
        </references>
      </pivotArea>
    </chartFormat>
    <chartFormat chart="10" format="14">
      <pivotArea type="data" outline="0" fieldPosition="0">
        <references count="2">
          <reference field="4294967294" count="1" selected="0">
            <x v="0"/>
          </reference>
          <reference field="2" count="1" selected="0">
            <x v="5"/>
          </reference>
        </references>
      </pivotArea>
    </chartFormat>
    <chartFormat chart="10" format="15">
      <pivotArea type="data" outline="0" fieldPosition="0">
        <references count="2">
          <reference field="4294967294" count="1" selected="0">
            <x v="0"/>
          </reference>
          <reference field="2" count="1" selected="0">
            <x v="6"/>
          </reference>
        </references>
      </pivotArea>
    </chartFormat>
    <chartFormat chart="10" format="16">
      <pivotArea type="data" outline="0" fieldPosition="0">
        <references count="2">
          <reference field="4294967294" count="1" selected="0">
            <x v="0"/>
          </reference>
          <reference field="2" count="1" selected="0">
            <x v="7"/>
          </reference>
        </references>
      </pivotArea>
    </chartFormat>
    <chartFormat chart="10" format="17">
      <pivotArea type="data" outline="0" fieldPosition="0">
        <references count="2">
          <reference field="4294967294" count="1" selected="0">
            <x v="0"/>
          </reference>
          <reference field="2" count="1" selected="0">
            <x v="8"/>
          </reference>
        </references>
      </pivotArea>
    </chartFormat>
    <chartFormat chart="22" format="24" series="1">
      <pivotArea type="data" outline="0" fieldPosition="0">
        <references count="1">
          <reference field="4294967294" count="1" selected="0">
            <x v="0"/>
          </reference>
        </references>
      </pivotArea>
    </chartFormat>
    <chartFormat chart="22" format="25">
      <pivotArea type="data" outline="0" fieldPosition="0">
        <references count="2">
          <reference field="4294967294" count="1" selected="0">
            <x v="0"/>
          </reference>
          <reference field="2" count="1" selected="0">
            <x v="0"/>
          </reference>
        </references>
      </pivotArea>
    </chartFormat>
    <chartFormat chart="22" format="26">
      <pivotArea type="data" outline="0" fieldPosition="0">
        <references count="2">
          <reference field="4294967294" count="1" selected="0">
            <x v="0"/>
          </reference>
          <reference field="2" count="1" selected="0">
            <x v="3"/>
          </reference>
        </references>
      </pivotArea>
    </chartFormat>
    <chartFormat chart="22" format="27">
      <pivotArea type="data" outline="0" fieldPosition="0">
        <references count="2">
          <reference field="4294967294" count="1" selected="0">
            <x v="0"/>
          </reference>
          <reference field="2" count="1" selected="0">
            <x v="5"/>
          </reference>
        </references>
      </pivotArea>
    </chartFormat>
    <chartFormat chart="22" format="28">
      <pivotArea type="data" outline="0" fieldPosition="0">
        <references count="2">
          <reference field="4294967294" count="1" selected="0">
            <x v="0"/>
          </reference>
          <reference field="2" count="1" selected="0">
            <x v="6"/>
          </reference>
        </references>
      </pivotArea>
    </chartFormat>
    <chartFormat chart="22" format="29">
      <pivotArea type="data" outline="0" fieldPosition="0">
        <references count="2">
          <reference field="4294967294" count="1" selected="0">
            <x v="0"/>
          </reference>
          <reference field="2" count="1" selected="0">
            <x v="7"/>
          </reference>
        </references>
      </pivotArea>
    </chartFormat>
    <chartFormat chart="24" format="36" series="1">
      <pivotArea type="data" outline="0" fieldPosition="0">
        <references count="1">
          <reference field="4294967294" count="1" selected="0">
            <x v="0"/>
          </reference>
        </references>
      </pivotArea>
    </chartFormat>
    <chartFormat chart="24" format="37">
      <pivotArea type="data" outline="0" fieldPosition="0">
        <references count="2">
          <reference field="4294967294" count="1" selected="0">
            <x v="0"/>
          </reference>
          <reference field="2" count="1" selected="0">
            <x v="0"/>
          </reference>
        </references>
      </pivotArea>
    </chartFormat>
    <chartFormat chart="24" format="38">
      <pivotArea type="data" outline="0" fieldPosition="0">
        <references count="2">
          <reference field="4294967294" count="1" selected="0">
            <x v="0"/>
          </reference>
          <reference field="2" count="1" selected="0">
            <x v="3"/>
          </reference>
        </references>
      </pivotArea>
    </chartFormat>
    <chartFormat chart="24" format="39">
      <pivotArea type="data" outline="0" fieldPosition="0">
        <references count="2">
          <reference field="4294967294" count="1" selected="0">
            <x v="0"/>
          </reference>
          <reference field="2" count="1" selected="0">
            <x v="5"/>
          </reference>
        </references>
      </pivotArea>
    </chartFormat>
    <chartFormat chart="24" format="40">
      <pivotArea type="data" outline="0" fieldPosition="0">
        <references count="2">
          <reference field="4294967294" count="1" selected="0">
            <x v="0"/>
          </reference>
          <reference field="2" count="1" selected="0">
            <x v="6"/>
          </reference>
        </references>
      </pivotArea>
    </chartFormat>
    <chartFormat chart="24" format="41">
      <pivotArea type="data" outline="0" fieldPosition="0">
        <references count="2">
          <reference field="4294967294" count="1" selected="0">
            <x v="0"/>
          </reference>
          <reference field="2" count="1" selected="0">
            <x v="7"/>
          </reference>
        </references>
      </pivotArea>
    </chartFormat>
    <chartFormat chart="29" format="8" series="1">
      <pivotArea type="data" outline="0" fieldPosition="0">
        <references count="1">
          <reference field="4294967294" count="1" selected="0">
            <x v="0"/>
          </reference>
        </references>
      </pivotArea>
    </chartFormat>
    <chartFormat chart="29" format="9">
      <pivotArea type="data" outline="0" fieldPosition="0">
        <references count="2">
          <reference field="4294967294" count="1" selected="0">
            <x v="0"/>
          </reference>
          <reference field="2" count="1" selected="0">
            <x v="5"/>
          </reference>
        </references>
      </pivotArea>
    </chartFormat>
    <chartFormat chart="29" format="10">
      <pivotArea type="data" outline="0" fieldPosition="0">
        <references count="2">
          <reference field="4294967294" count="1" selected="0">
            <x v="0"/>
          </reference>
          <reference field="2" count="1" selected="0">
            <x v="6"/>
          </reference>
        </references>
      </pivotArea>
    </chartFormat>
    <chartFormat chart="29" format="11">
      <pivotArea type="data" outline="0" fieldPosition="0">
        <references count="2">
          <reference field="4294967294" count="1" selected="0">
            <x v="0"/>
          </reference>
          <reference field="2" count="1" selected="0">
            <x v="7"/>
          </reference>
        </references>
      </pivotArea>
    </chartFormat>
    <chartFormat chart="35" format="16" series="1">
      <pivotArea type="data" outline="0" fieldPosition="0">
        <references count="1">
          <reference field="4294967294" count="1" selected="0">
            <x v="0"/>
          </reference>
        </references>
      </pivotArea>
    </chartFormat>
    <chartFormat chart="35" format="17">
      <pivotArea type="data" outline="0" fieldPosition="0">
        <references count="2">
          <reference field="4294967294" count="1" selected="0">
            <x v="0"/>
          </reference>
          <reference field="2" count="1" selected="0">
            <x v="5"/>
          </reference>
        </references>
      </pivotArea>
    </chartFormat>
    <chartFormat chart="35" format="18">
      <pivotArea type="data" outline="0" fieldPosition="0">
        <references count="2">
          <reference field="4294967294" count="1" selected="0">
            <x v="0"/>
          </reference>
          <reference field="2" count="1" selected="0">
            <x v="6"/>
          </reference>
        </references>
      </pivotArea>
    </chartFormat>
    <chartFormat chart="35" format="19">
      <pivotArea type="data" outline="0" fieldPosition="0">
        <references count="2">
          <reference field="4294967294" count="1" selected="0">
            <x v="0"/>
          </reference>
          <reference field="2" count="1" selected="0">
            <x v="7"/>
          </reference>
        </references>
      </pivotArea>
    </chartFormat>
    <chartFormat chart="40" format="3" series="1">
      <pivotArea type="data" outline="0" fieldPosition="0">
        <references count="1">
          <reference field="4294967294" count="1" selected="0">
            <x v="0"/>
          </reference>
        </references>
      </pivotArea>
    </chartFormat>
    <chartFormat chart="40" format="4">
      <pivotArea type="data" outline="0" fieldPosition="0">
        <references count="2">
          <reference field="4294967294" count="1" selected="0">
            <x v="0"/>
          </reference>
          <reference field="2" count="1" selected="0">
            <x v="5"/>
          </reference>
        </references>
      </pivotArea>
    </chartFormat>
    <chartFormat chart="40" format="5">
      <pivotArea type="data" outline="0" fieldPosition="0">
        <references count="2">
          <reference field="4294967294" count="1" selected="0">
            <x v="0"/>
          </reference>
          <reference field="2" count="1" selected="0">
            <x v="6"/>
          </reference>
        </references>
      </pivotArea>
    </chartFormat>
    <chartFormat chart="41" format="6" series="1">
      <pivotArea type="data" outline="0" fieldPosition="0">
        <references count="1">
          <reference field="4294967294" count="1" selected="0">
            <x v="0"/>
          </reference>
        </references>
      </pivotArea>
    </chartFormat>
    <chartFormat chart="41" format="7">
      <pivotArea type="data" outline="0" fieldPosition="0">
        <references count="2">
          <reference field="4294967294" count="1" selected="0">
            <x v="0"/>
          </reference>
          <reference field="2" count="1" selected="0">
            <x v="5"/>
          </reference>
        </references>
      </pivotArea>
    </chartFormat>
    <chartFormat chart="41" format="8">
      <pivotArea type="data" outline="0" fieldPosition="0">
        <references count="2">
          <reference field="4294967294" count="1" selected="0">
            <x v="0"/>
          </reference>
          <reference field="2" count="1" selected="0">
            <x v="6"/>
          </reference>
        </references>
      </pivotArea>
    </chartFormat>
  </chart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D482135-CC7E-42E6-A1A4-0BA7811C4A93}" name="Pivottabell2" cacheId="6"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C66:F69" firstHeaderRow="0" firstDataRow="1" firstDataCol="1"/>
  <pivotFields count="18">
    <pivotField showAll="0"/>
    <pivotField axis="axisRow" multipleItemSelectionAllowed="1" showAll="0">
      <items count="9">
        <item x="0"/>
        <item x="1"/>
        <item m="1" x="6"/>
        <item m="1" x="3"/>
        <item m="1" x="7"/>
        <item m="1" x="4"/>
        <item m="1" x="5"/>
        <item h="1" x="2"/>
        <item t="default"/>
      </items>
    </pivotField>
    <pivotField showAll="0"/>
    <pivotField showAll="0"/>
    <pivotField showAll="0"/>
    <pivotField showAll="0"/>
    <pivotField showAll="0"/>
    <pivotField showAll="0"/>
    <pivotField showAll="0"/>
    <pivotField showAll="0"/>
    <pivotField dataField="1" numFmtId="165" showAll="0"/>
    <pivotField dataField="1" showAll="0"/>
    <pivotField dataField="1" showAll="0"/>
    <pivotField showAll="0"/>
    <pivotField showAll="0"/>
    <pivotField showAll="0"/>
    <pivotField showAll="0"/>
    <pivotField showAll="0"/>
  </pivotFields>
  <rowFields count="1">
    <field x="1"/>
  </rowFields>
  <rowItems count="3">
    <i>
      <x/>
    </i>
    <i>
      <x v="1"/>
    </i>
    <i t="grand">
      <x/>
    </i>
  </rowItems>
  <colFields count="1">
    <field x="-2"/>
  </colFields>
  <colItems count="3">
    <i>
      <x/>
    </i>
    <i i="1">
      <x v="1"/>
    </i>
    <i i="2">
      <x v="2"/>
    </i>
  </colItems>
  <dataFields count="3">
    <dataField name="Summa av Min" fld="11" baseField="0" baseItem="0"/>
    <dataField name="Summa av Summa" fld="10" baseField="0" baseItem="0"/>
    <dataField name="Summa av Max" fld="12" baseField="0" baseItem="0"/>
  </dataFields>
  <formats count="1">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EC750C1A-4218-46AD-A1FB-25AB84138CF3}" name="Nyttor" cacheId="6" applyNumberFormats="0" applyBorderFormats="0" applyFontFormats="0" applyPatternFormats="0" applyAlignmentFormats="0" applyWidthHeightFormats="1" dataCaption="Värden" updatedVersion="6" minRefreshableVersion="3" useAutoFormatting="1" rowGrandTotals="0" itemPrintTitles="1" createdVersion="6" indent="0" outline="1" outlineData="1" multipleFieldFilters="0">
  <location ref="C34:I36" firstHeaderRow="0" firstDataRow="1" firstDataCol="1"/>
  <pivotFields count="18">
    <pivotField showAll="0"/>
    <pivotField axis="axisRow" showAll="0" sortType="descending">
      <items count="9">
        <item h="1" x="2"/>
        <item h="1" m="1" x="5"/>
        <item h="1" m="1" x="4"/>
        <item h="1" m="1" x="7"/>
        <item h="1" m="1" x="3"/>
        <item h="1" m="1" x="6"/>
        <item x="1"/>
        <item x="0"/>
        <item t="default"/>
      </items>
    </pivotField>
    <pivotField showAll="0"/>
    <pivotField showAll="0"/>
    <pivotField dataField="1" showAll="0"/>
    <pivotField dataField="1" showAll="0"/>
    <pivotField dataField="1" showAll="0"/>
    <pivotField dataField="1" showAll="0"/>
    <pivotField dataField="1" showAll="0"/>
    <pivotField dataField="1" showAll="0"/>
    <pivotField numFmtId="165" showAll="0"/>
    <pivotField showAll="0"/>
    <pivotField showAll="0"/>
    <pivotField showAll="0"/>
    <pivotField showAll="0"/>
    <pivotField showAll="0"/>
    <pivotField showAll="0"/>
    <pivotField showAll="0"/>
  </pivotFields>
  <rowFields count="1">
    <field x="1"/>
  </rowFields>
  <rowItems count="2">
    <i>
      <x v="6"/>
    </i>
    <i>
      <x v="7"/>
    </i>
  </rowItems>
  <colFields count="1">
    <field x="-2"/>
  </colFields>
  <colItems count="6">
    <i>
      <x/>
    </i>
    <i i="1">
      <x v="1"/>
    </i>
    <i i="2">
      <x v="2"/>
    </i>
    <i i="3">
      <x v="3"/>
    </i>
    <i i="4">
      <x v="4"/>
    </i>
    <i i="5">
      <x v="5"/>
    </i>
  </colItems>
  <dataFields count="6">
    <dataField name="Summa av år 1" fld="4" baseField="0" baseItem="0"/>
    <dataField name="Summa av År 2" fld="5" baseField="0" baseItem="0"/>
    <dataField name="Summa av År 3" fld="6" baseField="0" baseItem="0"/>
    <dataField name="Summa av År 4" fld="7" baseField="0" baseItem="0"/>
    <dataField name="Summa av År 5" fld="8" baseField="0" baseItem="0"/>
    <dataField name="Summa av År 6" fld="9" baseField="0" baseItem="0"/>
  </dataFields>
  <formats count="1">
    <format dxfId="23">
      <pivotArea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90EBBED-30BA-462E-8727-7D761252AB9B}" name="Tabell2" displayName="Tabell2" ref="A4:F12" totalsRowShown="0" headerRowBorderDxfId="149" tableBorderDxfId="148">
  <autoFilter ref="A4:F12" xr:uid="{67A6BF3C-0A26-4F60-AA5A-9AE339667016}"/>
  <tableColumns count="6">
    <tableColumn id="1" xr3:uid="{6A2545E9-CD2B-4F7B-8028-2655A395DAAB}" name="Minskade kostnader för anpassningar för att hantera felaktig information" dataDxfId="147" dataCellStyle="60 % - Dekorfärg1"/>
    <tableColumn id="2" xr3:uid="{020F5982-2893-42B2-8469-8FDE73F4C194}" name="Trolig" dataDxfId="146" dataCellStyle="60 % - Dekorfärg1"/>
    <tableColumn id="3" xr3:uid="{9E99361A-5068-44EB-B739-628F90567E89}" name="Källa " dataDxfId="145"/>
    <tableColumn id="4" xr3:uid="{A7AB57CD-9B89-4703-8770-D26D326C4E41}" name="Säkerhet" dataDxfId="144"/>
    <tableColumn id="5" xr3:uid="{83C75680-C81F-43CD-A0AD-F7D8EAEAEB7B}" name="Min" dataDxfId="143" dataCellStyle="60 % - Dekorfärg1"/>
    <tableColumn id="6" xr3:uid="{EB8C1853-745D-4778-82F1-8DC2493BAF76}" name="Max" dataDxfId="142" dataCellStyle="60 % - Dekorfärg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09A8990-7857-43F0-8DD7-E1B62FA678A4}" name="Tabell10" displayName="Tabell10" ref="B6:S28" totalsRowCount="1" headerRowDxfId="133" dataDxfId="131" totalsRowDxfId="129" headerRowBorderDxfId="132" tableBorderDxfId="130">
  <autoFilter ref="B6:S27" xr:uid="{1C4D368F-CD8E-4FF7-B659-EF46D4E8B8FE}"/>
  <sortState xmlns:xlrd2="http://schemas.microsoft.com/office/spreadsheetml/2017/richdata2" ref="B7:P27">
    <sortCondition ref="C6:C27"/>
  </sortState>
  <tableColumns count="18">
    <tableColumn id="1" xr3:uid="{2535C9CC-6FD7-4EDA-BEA2-82A23158469A}" name="ID" totalsRowLabel="Summa" dataDxfId="128" totalsRowDxfId="127"/>
    <tableColumn id="2" xr3:uid="{974CC428-756A-42FF-AF2C-906ABDA8FA81}" name="Nyttokategori" dataDxfId="126" totalsRowDxfId="125"/>
    <tableColumn id="3" xr3:uid="{939F2078-728C-4EFE-9AAC-9ACB3F2F10C5}" name="Nyttans namn" dataDxfId="124" totalsRowDxfId="123"/>
    <tableColumn id="4" xr3:uid="{AE463E37-762B-41FA-95EC-C2C6A5D0DD99}" name="Intressent " dataDxfId="122" totalsRowDxfId="121"/>
    <tableColumn id="11" xr3:uid="{B334E16A-FFD6-4F86-8AAA-5065AF9B1621}" name="år 1" totalsRowFunction="sum" dataDxfId="120" totalsRowDxfId="119" dataCellStyle="Tusental"/>
    <tableColumn id="12" xr3:uid="{E30B17EF-18BC-4A9D-BB37-07A8994DD827}" name="år 2" totalsRowFunction="sum" dataDxfId="118" totalsRowDxfId="117" dataCellStyle="Tusental"/>
    <tableColumn id="13" xr3:uid="{AE44ED69-F9C9-4637-A4D8-013909638195}" name="år 3" totalsRowFunction="sum" dataDxfId="116" totalsRowDxfId="115" dataCellStyle="Tusental"/>
    <tableColumn id="14" xr3:uid="{A3C16973-B4FB-45F0-8075-3F0664B0B3D8}" name="år 4" totalsRowFunction="sum" dataDxfId="114" totalsRowDxfId="113" dataCellStyle="Tusental"/>
    <tableColumn id="15" xr3:uid="{218B2984-ADA2-4B00-91C0-0241947397AE}" name="år 5" totalsRowFunction="sum" dataDxfId="112" totalsRowDxfId="111" dataCellStyle="Tusental"/>
    <tableColumn id="16" xr3:uid="{C62BF1DE-9A3C-4813-B222-8F94CE5B93BB}" name="år 6" totalsRowFunction="sum" dataDxfId="110" totalsRowDxfId="109" dataCellStyle="Tusental"/>
    <tableColumn id="17" xr3:uid="{2DC30195-451F-4735-92CC-D654982866AB}" name="Summa" totalsRowFunction="sum" dataDxfId="108" totalsRowDxfId="107" dataCellStyle="Tusental">
      <calculatedColumnFormula>SUM(F7:K7)</calculatedColumnFormula>
    </tableColumn>
    <tableColumn id="18" xr3:uid="{54949536-8931-411D-A25F-5E6646A8F7DE}" name="Min" totalsRowFunction="custom" dataDxfId="106" totalsRowDxfId="105" dataCellStyle="Tusental">
      <calculatedColumnFormula>L7*0.8</calculatedColumnFormula>
      <totalsRowFormula>SUM(Tabell10[Min])</totalsRowFormula>
    </tableColumn>
    <tableColumn id="19" xr3:uid="{217856F4-2C17-4D11-89C3-1C2A242394FE}" name="Max" totalsRowFunction="custom" dataDxfId="104" totalsRowDxfId="103" dataCellStyle="Tusental">
      <calculatedColumnFormula>L7*1.2</calculatedColumnFormula>
      <totalsRowFormula>SUM(Tabell10[Max])</totalsRowFormula>
    </tableColumn>
    <tableColumn id="20" xr3:uid="{51EC0859-0BBF-4DA6-8016-AF9BB6596361}" name="Vägt medel" totalsRowFunction="sum" dataDxfId="102" totalsRowDxfId="101" dataCellStyle="Tusental">
      <calculatedColumnFormula>IF(OR(ISBLANK(N7),ISBLANK(M7),ISBLANK(L7)),"",(N7+M7+3*L7)/5)</calculatedColumnFormula>
    </tableColumn>
    <tableColumn id="21" xr3:uid="{2F55CD85-5CC8-454D-88FC-407BDA59AF86}" name="Osäkerhet" dataDxfId="100" totalsRowDxfId="99" dataCellStyle="Procent">
      <calculatedColumnFormula>IF(OR(ISBLANK(L7),L7=0),"",(N7-M7)/5/L7)</calculatedColumnFormula>
    </tableColumn>
    <tableColumn id="5" xr3:uid="{6ADCFC14-6FDF-4C96-A112-441C63B03080}" name="Andel av nyttan" dataDxfId="98" totalsRowDxfId="97"/>
    <tableColumn id="6" xr3:uid="{59EF7665-756A-49D9-AE90-7F3C50D39B19}" name="Kolumn1" dataDxfId="96" totalsRowDxfId="95"/>
    <tableColumn id="7" xr3:uid="{1F2CF6E9-410D-4101-8D3D-EA3D013134A1}" name="Kolumn2" dataDxfId="94" totalsRowDxfId="93"/>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EFC6DA4-B159-4A76-BBA1-20ACC3C0DC42}" name="Tabell109" displayName="Tabell109" ref="B6:P28" totalsRowCount="1" headerRowDxfId="82" totalsRowDxfId="79" headerRowBorderDxfId="81" tableBorderDxfId="80">
  <autoFilter ref="B6:P27" xr:uid="{92AE5234-5004-4951-8E5A-C10F5EE81FF9}"/>
  <sortState xmlns:xlrd2="http://schemas.microsoft.com/office/spreadsheetml/2017/richdata2" ref="B7:P27">
    <sortCondition ref="B6:B27"/>
  </sortState>
  <tableColumns count="15">
    <tableColumn id="1" xr3:uid="{156D74A5-FE0E-477D-921E-E447EFC431AD}" name="ID" totalsRowLabel="Summa" dataDxfId="78" totalsRowDxfId="77"/>
    <tableColumn id="2" xr3:uid="{F733055E-EC93-429B-88AB-910BCECA58AF}" name="Kostnadskategori" dataDxfId="76" totalsRowDxfId="75"/>
    <tableColumn id="3" xr3:uid="{DF0C10FA-57E9-4E7F-8B59-AA829FCF5C81}" name="Kostnadens namn" dataDxfId="74" totalsRowDxfId="73"/>
    <tableColumn id="4" xr3:uid="{FE16928D-B9AF-4443-BE28-C46510487C4C}" name="Intressent " dataDxfId="72" totalsRowDxfId="71"/>
    <tableColumn id="11" xr3:uid="{3A8417B9-99D5-4653-89F2-6603C53C0735}" name="år 1" totalsRowFunction="sum" dataDxfId="70" totalsRowDxfId="69" dataCellStyle="Tusental"/>
    <tableColumn id="12" xr3:uid="{4685BD0A-4FF7-40DB-81CA-682CEBE4E7F3}" name="år 2" totalsRowFunction="sum" dataDxfId="68" totalsRowDxfId="67" dataCellStyle="Tusental"/>
    <tableColumn id="13" xr3:uid="{8D5FCA5F-A072-40FA-A940-7BABA6A9086C}" name="år 3" totalsRowFunction="sum" dataDxfId="66" totalsRowDxfId="65" dataCellStyle="Tusental"/>
    <tableColumn id="14" xr3:uid="{D55BA005-4E73-4F05-A3A0-0F7A30534056}" name="år 4" totalsRowFunction="sum" dataDxfId="64" totalsRowDxfId="63" dataCellStyle="Tusental"/>
    <tableColumn id="15" xr3:uid="{F6C9E5FF-841D-42A6-A31F-16D1C151C61D}" name="år 5" totalsRowFunction="sum" dataDxfId="62" totalsRowDxfId="61" dataCellStyle="Tusental"/>
    <tableColumn id="16" xr3:uid="{FF949EEE-24D5-4EFF-90D3-5BFFA9D42B88}" name="år 6" totalsRowFunction="sum" dataDxfId="60" totalsRowDxfId="59" dataCellStyle="Tusental"/>
    <tableColumn id="17" xr3:uid="{352E56E5-8FEF-48AE-A358-C8C52577C8C5}" name="Summa" totalsRowFunction="sum" dataDxfId="58" totalsRowDxfId="57" dataCellStyle="Tusental">
      <calculatedColumnFormula>SUM(F7:K7)</calculatedColumnFormula>
    </tableColumn>
    <tableColumn id="18" xr3:uid="{D2CC7D0C-FD10-4BA7-8ED3-5933C8E5798F}" name="Min" totalsRowFunction="sum" dataDxfId="56" totalsRowDxfId="55" dataCellStyle="Tusental">
      <calculatedColumnFormula>0.8*Tabell109[[#This Row],[Summa]]</calculatedColumnFormula>
    </tableColumn>
    <tableColumn id="19" xr3:uid="{E87F80D6-CF32-4B27-B3FE-869AF51A6F65}" name="Max" totalsRowFunction="sum" dataDxfId="54" totalsRowDxfId="53" dataCellStyle="Tusental">
      <calculatedColumnFormula>1.2*Tabell109[[#This Row],[Min]]</calculatedColumnFormula>
    </tableColumn>
    <tableColumn id="20" xr3:uid="{DC0BC158-99A6-4050-863A-AF529B7BF028}" name="Vägt medel" totalsRowFunction="sum" dataDxfId="52" totalsRowDxfId="51" dataCellStyle="Tusental">
      <calculatedColumnFormula>IF(OR(ISBLANK(N7),ISBLANK(M7),ISBLANK(L7)),"",(N7+M7+3*L7)/5)</calculatedColumnFormula>
    </tableColumn>
    <tableColumn id="21" xr3:uid="{C6DFE013-CE69-442F-A891-DE09C0CCAE68}" name="Osäkerhet" dataDxfId="50" totalsRowDxfId="49" dataCellStyle="Procent">
      <calculatedColumnFormula>IF(OR(ISBLANK(L7),L7=0),"",(N7-M7)/5/L7)</calculatedColumnFormula>
    </tableColumn>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1D4991-9EEC-4A46-A6F1-E1C4E2BEB3D9}" name="Tabell1" displayName="Tabell1" ref="C8:C16" totalsRowShown="0" headerRowDxfId="16" dataDxfId="14" headerRowBorderDxfId="15" tableBorderDxfId="13">
  <autoFilter ref="C8:C16" xr:uid="{B2052BCC-41A3-4CC9-9853-78664F68329B}"/>
  <tableColumns count="1">
    <tableColumn id="1" xr3:uid="{493DB790-93A9-4D20-A02F-B4B5B5EF1776}" name="Intressenter" dataDxfId="12"/>
  </tableColumns>
  <tableStyleInfo name="TableStyleLight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E186A2-D6FE-46C3-AB0C-2DFCCAFEDDCF}" name="Tabell5710" displayName="Tabell5710" ref="C18:C21" totalsRowShown="0" headerRowDxfId="11" dataDxfId="9" headerRowBorderDxfId="10" tableBorderDxfId="8">
  <autoFilter ref="C18:C21" xr:uid="{1BDF0D65-BD36-4971-B490-AB89BEAE87BC}"/>
  <tableColumns count="1">
    <tableColumn id="1" xr3:uid="{A352804F-0369-4921-A045-4AFCA6BCCE54}" name="Nyttokategori" dataDxfId="7">
      <calculatedColumnFormula>#REF!</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51A04E4-1BA8-4D60-991A-7484DE68DBCF}" name="Tabell571012" displayName="Tabell571012" ref="C23:C27" totalsRowShown="0" headerRowDxfId="6" dataDxfId="4" headerRowBorderDxfId="5" tableBorderDxfId="3">
  <autoFilter ref="C23:C27" xr:uid="{FA232B71-87F9-4FFF-A7A5-C8D59605A170}"/>
  <tableColumns count="1">
    <tableColumn id="1" xr3:uid="{9CAF4DD0-D96B-4532-9985-603C49C4B2DE}" name="Kostnadskategori" dataDxfId="2">
      <calculatedColumnFormula>#REF!</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Inera">
      <a:dk1>
        <a:srgbClr val="382819"/>
      </a:dk1>
      <a:lt1>
        <a:srgbClr val="FFFFFF"/>
      </a:lt1>
      <a:dk2>
        <a:srgbClr val="00A9A7"/>
      </a:dk2>
      <a:lt2>
        <a:srgbClr val="6F5D4C"/>
      </a:lt2>
      <a:accent1>
        <a:srgbClr val="AADEE2"/>
      </a:accent1>
      <a:accent2>
        <a:srgbClr val="F18221"/>
      </a:accent2>
      <a:accent3>
        <a:srgbClr val="FFFFFF"/>
      </a:accent3>
      <a:accent4>
        <a:srgbClr val="2E2114"/>
      </a:accent4>
      <a:accent5>
        <a:srgbClr val="D2ECEE"/>
      </a:accent5>
      <a:accent6>
        <a:srgbClr val="DA751D"/>
      </a:accent6>
      <a:hlink>
        <a:srgbClr val="CE5028"/>
      </a:hlink>
      <a:folHlink>
        <a:srgbClr val="52443A"/>
      </a:folHlink>
    </a:clrScheme>
    <a:fontScheme name="IneraXL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4.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10" Type="http://schemas.openxmlformats.org/officeDocument/2006/relationships/table" Target="../tables/table6.xml"/><Relationship Id="rId4" Type="http://schemas.openxmlformats.org/officeDocument/2006/relationships/pivotTable" Target="../pivotTables/pivotTable4.xml"/><Relationship Id="rId9"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26BF-A422-4B80-967A-3CE189F8FA1E}">
  <sheetPr codeName="Blad1">
    <tabColor theme="3" tint="0.59999389629810485"/>
  </sheetPr>
  <dimension ref="B1:T55"/>
  <sheetViews>
    <sheetView showGridLines="0" workbookViewId="0">
      <selection activeCell="C4" sqref="C4"/>
    </sheetView>
  </sheetViews>
  <sheetFormatPr defaultRowHeight="12.75" x14ac:dyDescent="0.2"/>
  <cols>
    <col min="1" max="1" width="3.42578125" customWidth="1"/>
    <col min="2" max="2" width="45.7109375" bestFit="1" customWidth="1"/>
    <col min="3" max="3" width="17.42578125" bestFit="1" customWidth="1"/>
    <col min="4" max="4" width="22.5703125" customWidth="1"/>
    <col min="5" max="5" width="48.85546875" customWidth="1"/>
  </cols>
  <sheetData>
    <row r="1" spans="2:20" s="22" customFormat="1" ht="29.25" customHeight="1" x14ac:dyDescent="0.2">
      <c r="B1" s="23" t="s">
        <v>39</v>
      </c>
    </row>
    <row r="2" spans="2:20" s="26" customFormat="1" ht="21.75" customHeight="1" x14ac:dyDescent="0.2">
      <c r="B2" s="56" t="str">
        <f>IF(B6=0,"",B6)</f>
        <v>Katalog 2025</v>
      </c>
      <c r="C2" s="25"/>
      <c r="E2" s="24"/>
      <c r="F2" s="24"/>
      <c r="G2" s="27"/>
      <c r="H2" s="27"/>
      <c r="I2" s="27"/>
      <c r="J2" s="27"/>
      <c r="K2" s="27"/>
      <c r="L2" s="27"/>
      <c r="M2" s="27"/>
      <c r="N2" s="27"/>
      <c r="O2" s="27"/>
      <c r="P2" s="27"/>
      <c r="Q2" s="27"/>
      <c r="R2" s="27"/>
      <c r="S2" s="27"/>
      <c r="T2" s="27"/>
    </row>
    <row r="5" spans="2:20" ht="15.75" x14ac:dyDescent="0.25">
      <c r="B5" s="9" t="s">
        <v>40</v>
      </c>
    </row>
    <row r="6" spans="2:20" x14ac:dyDescent="0.2">
      <c r="B6" s="110" t="s">
        <v>239</v>
      </c>
      <c r="C6" s="12"/>
    </row>
    <row r="9" spans="2:20" ht="15.75" x14ac:dyDescent="0.25">
      <c r="B9" s="10" t="s">
        <v>35</v>
      </c>
    </row>
    <row r="10" spans="2:20" x14ac:dyDescent="0.2">
      <c r="B10" s="14" t="s">
        <v>36</v>
      </c>
      <c r="C10" s="14" t="s">
        <v>2</v>
      </c>
      <c r="D10" s="14" t="s">
        <v>37</v>
      </c>
      <c r="E10" s="14" t="s">
        <v>38</v>
      </c>
    </row>
    <row r="11" spans="2:20" x14ac:dyDescent="0.2">
      <c r="B11" s="110"/>
      <c r="C11" s="111">
        <v>44102</v>
      </c>
      <c r="D11" s="110" t="s">
        <v>170</v>
      </c>
      <c r="E11" s="110" t="s">
        <v>240</v>
      </c>
    </row>
    <row r="12" spans="2:20" x14ac:dyDescent="0.2">
      <c r="B12" s="110"/>
      <c r="C12" s="111">
        <v>44117</v>
      </c>
      <c r="D12" s="110" t="s">
        <v>170</v>
      </c>
      <c r="E12" s="110" t="s">
        <v>241</v>
      </c>
    </row>
    <row r="13" spans="2:20" x14ac:dyDescent="0.2">
      <c r="B13" s="110"/>
      <c r="C13" s="111">
        <v>44118</v>
      </c>
      <c r="D13" s="110" t="s">
        <v>170</v>
      </c>
      <c r="E13" s="110" t="s">
        <v>242</v>
      </c>
    </row>
    <row r="14" spans="2:20" x14ac:dyDescent="0.2">
      <c r="B14" s="110"/>
      <c r="C14" s="111">
        <v>44119</v>
      </c>
      <c r="D14" s="110" t="s">
        <v>170</v>
      </c>
      <c r="E14" s="110" t="s">
        <v>244</v>
      </c>
    </row>
    <row r="15" spans="2:20" x14ac:dyDescent="0.2">
      <c r="B15" s="110"/>
      <c r="C15" s="111">
        <v>44123</v>
      </c>
      <c r="D15" s="110" t="s">
        <v>170</v>
      </c>
      <c r="E15" s="110" t="s">
        <v>243</v>
      </c>
    </row>
    <row r="16" spans="2:20" x14ac:dyDescent="0.2">
      <c r="B16" s="110"/>
      <c r="C16" s="111">
        <v>44127</v>
      </c>
      <c r="D16" s="110" t="s">
        <v>170</v>
      </c>
      <c r="E16" s="110" t="s">
        <v>275</v>
      </c>
    </row>
    <row r="17" spans="2:8" x14ac:dyDescent="0.2">
      <c r="B17" s="110"/>
      <c r="C17" s="110"/>
      <c r="D17" s="110"/>
      <c r="E17" s="110"/>
    </row>
    <row r="18" spans="2:8" x14ac:dyDescent="0.2">
      <c r="B18" s="110"/>
      <c r="C18" s="110"/>
      <c r="D18" s="110"/>
      <c r="E18" s="110"/>
    </row>
    <row r="19" spans="2:8" x14ac:dyDescent="0.2">
      <c r="B19" s="110"/>
      <c r="C19" s="110"/>
      <c r="D19" s="110"/>
      <c r="E19" s="110"/>
    </row>
    <row r="20" spans="2:8" x14ac:dyDescent="0.2">
      <c r="B20" s="110"/>
      <c r="C20" s="110"/>
      <c r="D20" s="110"/>
      <c r="E20" s="110"/>
    </row>
    <row r="21" spans="2:8" x14ac:dyDescent="0.2">
      <c r="B21" s="110"/>
      <c r="C21" s="110"/>
      <c r="D21" s="110"/>
      <c r="E21" s="110"/>
    </row>
    <row r="24" spans="2:8" ht="15.75" x14ac:dyDescent="0.25">
      <c r="B24" s="9" t="s">
        <v>11</v>
      </c>
    </row>
    <row r="25" spans="2:8" x14ac:dyDescent="0.2">
      <c r="B25" s="43" t="s">
        <v>41</v>
      </c>
      <c r="C25" s="28"/>
    </row>
    <row r="26" spans="2:8" x14ac:dyDescent="0.2">
      <c r="B26" s="28"/>
      <c r="C26" s="28"/>
    </row>
    <row r="27" spans="2:8" x14ac:dyDescent="0.2">
      <c r="B27" s="11" t="s">
        <v>16</v>
      </c>
      <c r="C27" s="11" t="s">
        <v>17</v>
      </c>
    </row>
    <row r="28" spans="2:8" x14ac:dyDescent="0.2">
      <c r="B28" s="15" t="s">
        <v>11</v>
      </c>
      <c r="C28" s="112">
        <v>2021</v>
      </c>
    </row>
    <row r="31" spans="2:8" ht="15.75" x14ac:dyDescent="0.25">
      <c r="B31" s="9" t="s">
        <v>10</v>
      </c>
    </row>
    <row r="32" spans="2:8" x14ac:dyDescent="0.2">
      <c r="B32" s="43" t="s">
        <v>42</v>
      </c>
      <c r="C32" s="28"/>
      <c r="D32" s="28"/>
      <c r="E32" s="28"/>
      <c r="F32" s="28"/>
      <c r="G32" s="28"/>
      <c r="H32" s="28"/>
    </row>
    <row r="33" spans="2:8" x14ac:dyDescent="0.2">
      <c r="B33" s="28"/>
      <c r="C33" s="28"/>
      <c r="D33" s="28"/>
      <c r="E33" s="28"/>
      <c r="F33" s="28"/>
      <c r="G33" s="28"/>
      <c r="H33" s="28"/>
    </row>
    <row r="34" spans="2:8" x14ac:dyDescent="0.2">
      <c r="B34" s="11" t="s">
        <v>9</v>
      </c>
      <c r="C34" s="13" t="s">
        <v>12</v>
      </c>
    </row>
    <row r="35" spans="2:8" x14ac:dyDescent="0.2">
      <c r="B35" s="110" t="s">
        <v>98</v>
      </c>
      <c r="C35" s="110" t="s">
        <v>34</v>
      </c>
    </row>
    <row r="36" spans="2:8" x14ac:dyDescent="0.2">
      <c r="B36" s="110" t="s">
        <v>91</v>
      </c>
      <c r="C36" s="110" t="s">
        <v>91</v>
      </c>
    </row>
    <row r="37" spans="2:8" x14ac:dyDescent="0.2">
      <c r="B37" s="110" t="s">
        <v>104</v>
      </c>
      <c r="C37" s="110" t="s">
        <v>14</v>
      </c>
    </row>
    <row r="38" spans="2:8" x14ac:dyDescent="0.2">
      <c r="B38" s="110"/>
      <c r="C38" s="110"/>
    </row>
    <row r="39" spans="2:8" x14ac:dyDescent="0.2">
      <c r="B39" s="110"/>
      <c r="C39" s="110"/>
    </row>
    <row r="40" spans="2:8" x14ac:dyDescent="0.2">
      <c r="B40" s="110"/>
      <c r="C40" s="110"/>
    </row>
    <row r="41" spans="2:8" x14ac:dyDescent="0.2">
      <c r="B41" s="110"/>
      <c r="C41" s="110"/>
    </row>
    <row r="42" spans="2:8" x14ac:dyDescent="0.2">
      <c r="B42" s="110"/>
      <c r="C42" s="110"/>
    </row>
    <row r="43" spans="2:8" x14ac:dyDescent="0.2">
      <c r="B43" s="110"/>
      <c r="C43" s="110"/>
    </row>
    <row r="44" spans="2:8" x14ac:dyDescent="0.2">
      <c r="B44" s="110"/>
      <c r="C44" s="110"/>
    </row>
    <row r="45" spans="2:8" x14ac:dyDescent="0.2">
      <c r="B45" s="110"/>
      <c r="C45" s="110"/>
    </row>
    <row r="46" spans="2:8" x14ac:dyDescent="0.2">
      <c r="B46" s="110"/>
      <c r="C46" s="110"/>
    </row>
    <row r="47" spans="2:8" x14ac:dyDescent="0.2">
      <c r="B47" s="110"/>
      <c r="C47" s="110"/>
    </row>
    <row r="48" spans="2:8" x14ac:dyDescent="0.2">
      <c r="B48" s="110"/>
      <c r="C48" s="110"/>
    </row>
    <row r="49" spans="2:3" x14ac:dyDescent="0.2">
      <c r="B49" s="110"/>
      <c r="C49" s="110"/>
    </row>
    <row r="50" spans="2:3" x14ac:dyDescent="0.2">
      <c r="B50" s="110"/>
      <c r="C50" s="110"/>
    </row>
    <row r="51" spans="2:3" x14ac:dyDescent="0.2">
      <c r="B51" s="110"/>
      <c r="C51" s="110"/>
    </row>
    <row r="52" spans="2:3" x14ac:dyDescent="0.2">
      <c r="B52" s="110"/>
      <c r="C52" s="110"/>
    </row>
    <row r="53" spans="2:3" x14ac:dyDescent="0.2">
      <c r="B53" s="110"/>
      <c r="C53" s="110"/>
    </row>
    <row r="54" spans="2:3" x14ac:dyDescent="0.2">
      <c r="B54" s="110"/>
      <c r="C54" s="110"/>
    </row>
    <row r="55" spans="2:3" x14ac:dyDescent="0.2">
      <c r="B55" s="110"/>
      <c r="C55" s="110"/>
    </row>
  </sheetData>
  <sheetProtection selectLockedCells="1"/>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19DC401-16D9-4A36-8B38-24335AC60178}">
            <xm:f>IF('C:\Users\svrasu\Documents\Testkörningar\[Nyttovärdering, kalkyl.xlsm]Information'!#REF!="", TRUE, FALSE)</xm:f>
            <x14:dxf>
              <fill>
                <patternFill>
                  <bgColor rgb="FFE2EFDA"/>
                </patternFill>
              </fill>
            </x14:dxf>
          </x14:cfRule>
          <xm:sqref>E2:F2 B2:C2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236C7F9-9009-4997-A4A0-836FBB2578FF}">
          <x14:formula1>
            <xm:f>'-Admin-'!$C$9:$C$16</xm:f>
          </x14:formula1>
          <xm:sqref>C35:C55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32F6-D021-4C99-BDE3-F956CB9D7BCA}">
  <dimension ref="A1:XFD183"/>
  <sheetViews>
    <sheetView showGridLines="0" topLeftCell="A82" zoomScale="80" zoomScaleNormal="80" workbookViewId="0">
      <selection activeCell="A105" sqref="A105"/>
    </sheetView>
  </sheetViews>
  <sheetFormatPr defaultColWidth="9.140625" defaultRowHeight="15" x14ac:dyDescent="0.25"/>
  <cols>
    <col min="1" max="1" width="103.7109375" style="173" customWidth="1"/>
    <col min="2" max="2" width="19.28515625" style="173" bestFit="1" customWidth="1"/>
    <col min="3" max="3" width="45.85546875" style="175" bestFit="1" customWidth="1"/>
    <col min="4" max="4" width="15.42578125" style="173" customWidth="1"/>
    <col min="5" max="6" width="18" style="173" bestFit="1" customWidth="1"/>
    <col min="7" max="7" width="3.28515625" style="173" customWidth="1"/>
    <col min="8" max="8" width="9.140625" style="173"/>
    <col min="9" max="9" width="18" style="173" bestFit="1" customWidth="1"/>
    <col min="10" max="12" width="16" style="173" bestFit="1" customWidth="1"/>
    <col min="13" max="14" width="16.28515625" style="173" bestFit="1" customWidth="1"/>
    <col min="15" max="15" width="17.85546875" style="174" bestFit="1" customWidth="1"/>
    <col min="16" max="17" width="18.42578125" style="174" bestFit="1" customWidth="1"/>
    <col min="18" max="45" width="9.140625" style="222"/>
    <col min="46" max="16384" width="9.140625" style="173"/>
  </cols>
  <sheetData>
    <row r="1" spans="1:16384" x14ac:dyDescent="0.2">
      <c r="A1" s="215" t="s">
        <v>105</v>
      </c>
      <c r="B1" s="215"/>
      <c r="C1" s="215"/>
      <c r="D1" s="215"/>
      <c r="E1" s="216"/>
      <c r="F1" s="216"/>
      <c r="G1" s="215"/>
      <c r="I1" s="215"/>
      <c r="J1" s="215"/>
      <c r="K1" s="215"/>
      <c r="L1" s="215"/>
      <c r="M1" s="215"/>
      <c r="N1" s="215"/>
      <c r="O1" s="215"/>
      <c r="P1" s="215"/>
      <c r="Q1" s="215"/>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5"/>
      <c r="EX1" s="215"/>
      <c r="EY1" s="215"/>
      <c r="EZ1" s="215"/>
      <c r="FA1" s="215"/>
      <c r="FB1" s="215"/>
      <c r="FC1" s="215"/>
      <c r="FD1" s="215"/>
      <c r="FE1" s="215"/>
      <c r="FF1" s="215"/>
      <c r="FG1" s="215"/>
      <c r="FH1" s="215"/>
      <c r="FI1" s="215"/>
      <c r="FJ1" s="215"/>
      <c r="FK1" s="215"/>
      <c r="FL1" s="215"/>
      <c r="FM1" s="215"/>
      <c r="FN1" s="215"/>
      <c r="FO1" s="215"/>
      <c r="FP1" s="215"/>
      <c r="FQ1" s="215"/>
      <c r="FR1" s="215"/>
      <c r="FS1" s="215"/>
      <c r="FT1" s="215"/>
      <c r="FU1" s="215"/>
      <c r="FV1" s="215"/>
      <c r="FW1" s="215"/>
      <c r="FX1" s="215"/>
      <c r="FY1" s="215"/>
      <c r="FZ1" s="215"/>
      <c r="GA1" s="215"/>
      <c r="GB1" s="215"/>
      <c r="GC1" s="215"/>
      <c r="GD1" s="215"/>
      <c r="GE1" s="215"/>
      <c r="GF1" s="215"/>
      <c r="GG1" s="215"/>
      <c r="GH1" s="215"/>
      <c r="GI1" s="215"/>
      <c r="GJ1" s="215"/>
      <c r="GK1" s="215"/>
      <c r="GL1" s="215"/>
      <c r="GM1" s="215"/>
      <c r="GN1" s="215"/>
      <c r="GO1" s="215"/>
      <c r="GP1" s="215"/>
      <c r="GQ1" s="215"/>
      <c r="GR1" s="215"/>
      <c r="GS1" s="215"/>
      <c r="GT1" s="215"/>
      <c r="GU1" s="215"/>
      <c r="GV1" s="215"/>
      <c r="GW1" s="215"/>
      <c r="GX1" s="215"/>
      <c r="GY1" s="215"/>
      <c r="GZ1" s="215"/>
      <c r="HA1" s="215"/>
      <c r="HB1" s="215"/>
      <c r="HC1" s="215"/>
      <c r="HD1" s="215"/>
      <c r="HE1" s="215"/>
      <c r="HF1" s="215"/>
      <c r="HG1" s="215"/>
      <c r="HH1" s="215"/>
      <c r="HI1" s="215"/>
      <c r="HJ1" s="215"/>
      <c r="HK1" s="215"/>
      <c r="HL1" s="215"/>
      <c r="HM1" s="215"/>
      <c r="HN1" s="215"/>
      <c r="HO1" s="215"/>
      <c r="HP1" s="215"/>
      <c r="HQ1" s="215"/>
      <c r="HR1" s="215"/>
      <c r="HS1" s="215"/>
      <c r="HT1" s="215"/>
      <c r="HU1" s="215"/>
      <c r="HV1" s="215"/>
      <c r="HW1" s="215"/>
      <c r="HX1" s="215"/>
      <c r="HY1" s="215"/>
      <c r="HZ1" s="215"/>
      <c r="IA1" s="215"/>
      <c r="IB1" s="215"/>
      <c r="IC1" s="215"/>
      <c r="ID1" s="215"/>
      <c r="IE1" s="215"/>
      <c r="IF1" s="215"/>
      <c r="IG1" s="215"/>
      <c r="IH1" s="215"/>
      <c r="II1" s="215"/>
      <c r="IJ1" s="215"/>
      <c r="IK1" s="215"/>
      <c r="IL1" s="215"/>
      <c r="IM1" s="215"/>
      <c r="IN1" s="215"/>
      <c r="IO1" s="215"/>
      <c r="IP1" s="215"/>
      <c r="IQ1" s="215"/>
      <c r="IR1" s="215"/>
      <c r="IS1" s="215"/>
      <c r="IT1" s="215"/>
      <c r="IU1" s="215"/>
      <c r="IV1" s="215"/>
      <c r="IW1" s="215"/>
      <c r="IX1" s="215"/>
      <c r="IY1" s="215"/>
      <c r="IZ1" s="215"/>
      <c r="JA1" s="215"/>
      <c r="JB1" s="215"/>
      <c r="JC1" s="215"/>
      <c r="JD1" s="215"/>
      <c r="JE1" s="215"/>
      <c r="JF1" s="215"/>
      <c r="JG1" s="215"/>
      <c r="JH1" s="215"/>
      <c r="JI1" s="215"/>
      <c r="JJ1" s="215"/>
      <c r="JK1" s="215"/>
      <c r="JL1" s="215"/>
      <c r="JM1" s="215"/>
      <c r="JN1" s="215"/>
      <c r="JO1" s="215"/>
      <c r="JP1" s="215"/>
      <c r="JQ1" s="215"/>
      <c r="JR1" s="215"/>
      <c r="JS1" s="215"/>
      <c r="JT1" s="215"/>
      <c r="JU1" s="215"/>
      <c r="JV1" s="215"/>
      <c r="JW1" s="215"/>
      <c r="JX1" s="215"/>
      <c r="JY1" s="215"/>
      <c r="JZ1" s="215"/>
      <c r="KA1" s="215"/>
      <c r="KB1" s="215"/>
      <c r="KC1" s="215"/>
      <c r="KD1" s="215"/>
      <c r="KE1" s="215"/>
      <c r="KF1" s="215"/>
      <c r="KG1" s="215"/>
      <c r="KH1" s="215"/>
      <c r="KI1" s="215"/>
      <c r="KJ1" s="215"/>
      <c r="KK1" s="215"/>
      <c r="KL1" s="215"/>
      <c r="KM1" s="215"/>
      <c r="KN1" s="215"/>
      <c r="KO1" s="215"/>
      <c r="KP1" s="215"/>
      <c r="KQ1" s="215"/>
      <c r="KR1" s="215"/>
      <c r="KS1" s="215"/>
      <c r="KT1" s="215"/>
      <c r="KU1" s="215"/>
      <c r="KV1" s="215"/>
      <c r="KW1" s="215"/>
      <c r="KX1" s="215"/>
      <c r="KY1" s="215"/>
      <c r="KZ1" s="215"/>
      <c r="LA1" s="215"/>
      <c r="LB1" s="215"/>
      <c r="LC1" s="215"/>
      <c r="LD1" s="215"/>
      <c r="LE1" s="215"/>
      <c r="LF1" s="215"/>
      <c r="LG1" s="215"/>
      <c r="LH1" s="215"/>
      <c r="LI1" s="215"/>
      <c r="LJ1" s="215"/>
      <c r="LK1" s="215"/>
      <c r="LL1" s="215"/>
      <c r="LM1" s="215"/>
      <c r="LN1" s="215"/>
      <c r="LO1" s="215"/>
      <c r="LP1" s="215"/>
      <c r="LQ1" s="215"/>
      <c r="LR1" s="215"/>
      <c r="LS1" s="215"/>
      <c r="LT1" s="215"/>
      <c r="LU1" s="215"/>
      <c r="LV1" s="215"/>
      <c r="LW1" s="215"/>
      <c r="LX1" s="215"/>
      <c r="LY1" s="215"/>
      <c r="LZ1" s="215"/>
      <c r="MA1" s="215"/>
      <c r="MB1" s="215"/>
      <c r="MC1" s="215"/>
      <c r="MD1" s="215"/>
      <c r="ME1" s="215"/>
      <c r="MF1" s="215"/>
      <c r="MG1" s="215"/>
      <c r="MH1" s="215"/>
      <c r="MI1" s="215"/>
      <c r="MJ1" s="215"/>
      <c r="MK1" s="215"/>
      <c r="ML1" s="215"/>
      <c r="MM1" s="215"/>
      <c r="MN1" s="215"/>
      <c r="MO1" s="215"/>
      <c r="MP1" s="215"/>
      <c r="MQ1" s="215"/>
      <c r="MR1" s="215"/>
      <c r="MS1" s="215"/>
      <c r="MT1" s="215"/>
      <c r="MU1" s="215"/>
      <c r="MV1" s="215"/>
      <c r="MW1" s="215"/>
      <c r="MX1" s="215"/>
      <c r="MY1" s="215"/>
      <c r="MZ1" s="215"/>
      <c r="NA1" s="215"/>
      <c r="NB1" s="215"/>
      <c r="NC1" s="215"/>
      <c r="ND1" s="215"/>
      <c r="NE1" s="215"/>
      <c r="NF1" s="215"/>
      <c r="NG1" s="215"/>
      <c r="NH1" s="215"/>
      <c r="NI1" s="215"/>
      <c r="NJ1" s="215"/>
      <c r="NK1" s="215"/>
      <c r="NL1" s="215"/>
      <c r="NM1" s="215"/>
      <c r="NN1" s="215"/>
      <c r="NO1" s="215"/>
      <c r="NP1" s="215"/>
      <c r="NQ1" s="215"/>
      <c r="NR1" s="215"/>
      <c r="NS1" s="215"/>
      <c r="NT1" s="215"/>
      <c r="NU1" s="215"/>
      <c r="NV1" s="215"/>
      <c r="NW1" s="215"/>
      <c r="NX1" s="215"/>
      <c r="NY1" s="215"/>
      <c r="NZ1" s="215"/>
      <c r="OA1" s="215"/>
      <c r="OB1" s="215"/>
      <c r="OC1" s="215"/>
      <c r="OD1" s="215"/>
      <c r="OE1" s="215"/>
      <c r="OF1" s="215"/>
      <c r="OG1" s="215"/>
      <c r="OH1" s="215"/>
      <c r="OI1" s="215"/>
      <c r="OJ1" s="215"/>
      <c r="OK1" s="215"/>
      <c r="OL1" s="215"/>
      <c r="OM1" s="215"/>
      <c r="ON1" s="215"/>
      <c r="OO1" s="215"/>
      <c r="OP1" s="215"/>
      <c r="OQ1" s="215"/>
      <c r="OR1" s="215"/>
      <c r="OS1" s="215"/>
      <c r="OT1" s="215"/>
      <c r="OU1" s="215"/>
      <c r="OV1" s="215"/>
      <c r="OW1" s="215"/>
      <c r="OX1" s="215"/>
      <c r="OY1" s="215"/>
      <c r="OZ1" s="215"/>
      <c r="PA1" s="215"/>
      <c r="PB1" s="215"/>
      <c r="PC1" s="215"/>
      <c r="PD1" s="215"/>
      <c r="PE1" s="215"/>
      <c r="PF1" s="215"/>
      <c r="PG1" s="215"/>
      <c r="PH1" s="215"/>
      <c r="PI1" s="215"/>
      <c r="PJ1" s="215"/>
      <c r="PK1" s="215"/>
      <c r="PL1" s="215"/>
      <c r="PM1" s="215"/>
      <c r="PN1" s="215"/>
      <c r="PO1" s="215"/>
      <c r="PP1" s="215"/>
      <c r="PQ1" s="215"/>
      <c r="PR1" s="215"/>
      <c r="PS1" s="215"/>
      <c r="PT1" s="215"/>
      <c r="PU1" s="215"/>
      <c r="PV1" s="215"/>
      <c r="PW1" s="215"/>
      <c r="PX1" s="215"/>
      <c r="PY1" s="215"/>
      <c r="PZ1" s="215"/>
      <c r="QA1" s="215"/>
      <c r="QB1" s="215"/>
      <c r="QC1" s="215"/>
      <c r="QD1" s="215"/>
      <c r="QE1" s="215"/>
      <c r="QF1" s="215"/>
      <c r="QG1" s="215"/>
      <c r="QH1" s="215"/>
      <c r="QI1" s="215"/>
      <c r="QJ1" s="215"/>
      <c r="QK1" s="215"/>
      <c r="QL1" s="215"/>
      <c r="QM1" s="215"/>
      <c r="QN1" s="215"/>
      <c r="QO1" s="215"/>
      <c r="QP1" s="215"/>
      <c r="QQ1" s="215"/>
      <c r="QR1" s="215"/>
      <c r="QS1" s="215"/>
      <c r="QT1" s="215"/>
      <c r="QU1" s="215"/>
      <c r="QV1" s="215"/>
      <c r="QW1" s="215"/>
      <c r="QX1" s="215"/>
      <c r="QY1" s="215"/>
      <c r="QZ1" s="215"/>
      <c r="RA1" s="215"/>
      <c r="RB1" s="215"/>
      <c r="RC1" s="215"/>
      <c r="RD1" s="215"/>
      <c r="RE1" s="215"/>
      <c r="RF1" s="215"/>
      <c r="RG1" s="215"/>
      <c r="RH1" s="215"/>
      <c r="RI1" s="215"/>
      <c r="RJ1" s="215"/>
      <c r="RK1" s="215"/>
      <c r="RL1" s="215"/>
      <c r="RM1" s="215"/>
      <c r="RN1" s="215"/>
      <c r="RO1" s="215"/>
      <c r="RP1" s="215"/>
      <c r="RQ1" s="215"/>
      <c r="RR1" s="215"/>
      <c r="RS1" s="215"/>
      <c r="RT1" s="215"/>
      <c r="RU1" s="215"/>
      <c r="RV1" s="215"/>
      <c r="RW1" s="215"/>
      <c r="RX1" s="215"/>
      <c r="RY1" s="215"/>
      <c r="RZ1" s="215"/>
      <c r="SA1" s="215"/>
      <c r="SB1" s="215"/>
      <c r="SC1" s="215"/>
      <c r="SD1" s="215"/>
      <c r="SE1" s="215"/>
      <c r="SF1" s="215"/>
      <c r="SG1" s="215"/>
      <c r="SH1" s="215"/>
      <c r="SI1" s="215"/>
      <c r="SJ1" s="215"/>
      <c r="SK1" s="215"/>
      <c r="SL1" s="215"/>
      <c r="SM1" s="215"/>
      <c r="SN1" s="215"/>
      <c r="SO1" s="215"/>
      <c r="SP1" s="215"/>
      <c r="SQ1" s="215"/>
      <c r="SR1" s="215"/>
      <c r="SS1" s="215"/>
      <c r="ST1" s="215"/>
      <c r="SU1" s="215"/>
      <c r="SV1" s="215"/>
      <c r="SW1" s="215"/>
      <c r="SX1" s="215"/>
      <c r="SY1" s="215"/>
      <c r="SZ1" s="215"/>
      <c r="TA1" s="215"/>
      <c r="TB1" s="215"/>
      <c r="TC1" s="215"/>
      <c r="TD1" s="215"/>
      <c r="TE1" s="215"/>
      <c r="TF1" s="215"/>
      <c r="TG1" s="215"/>
      <c r="TH1" s="215"/>
      <c r="TI1" s="215"/>
      <c r="TJ1" s="215"/>
      <c r="TK1" s="215"/>
      <c r="TL1" s="215"/>
      <c r="TM1" s="215"/>
      <c r="TN1" s="215"/>
      <c r="TO1" s="215"/>
      <c r="TP1" s="215"/>
      <c r="TQ1" s="215"/>
      <c r="TR1" s="215"/>
      <c r="TS1" s="215"/>
      <c r="TT1" s="215"/>
      <c r="TU1" s="215"/>
      <c r="TV1" s="215"/>
      <c r="TW1" s="215"/>
      <c r="TX1" s="215"/>
      <c r="TY1" s="215"/>
      <c r="TZ1" s="215"/>
      <c r="UA1" s="215"/>
      <c r="UB1" s="215"/>
      <c r="UC1" s="215"/>
      <c r="UD1" s="215"/>
      <c r="UE1" s="215"/>
      <c r="UF1" s="215"/>
      <c r="UG1" s="215"/>
      <c r="UH1" s="215"/>
      <c r="UI1" s="215"/>
      <c r="UJ1" s="215"/>
      <c r="UK1" s="215"/>
      <c r="UL1" s="215"/>
      <c r="UM1" s="215"/>
      <c r="UN1" s="215"/>
      <c r="UO1" s="215"/>
      <c r="UP1" s="215"/>
      <c r="UQ1" s="215"/>
      <c r="UR1" s="215"/>
      <c r="US1" s="215"/>
      <c r="UT1" s="215"/>
      <c r="UU1" s="215"/>
      <c r="UV1" s="215"/>
      <c r="UW1" s="215"/>
      <c r="UX1" s="215"/>
      <c r="UY1" s="215"/>
      <c r="UZ1" s="215"/>
      <c r="VA1" s="215"/>
      <c r="VB1" s="215"/>
      <c r="VC1" s="215"/>
      <c r="VD1" s="215"/>
      <c r="VE1" s="215"/>
      <c r="VF1" s="215"/>
      <c r="VG1" s="215"/>
      <c r="VH1" s="215"/>
      <c r="VI1" s="215"/>
      <c r="VJ1" s="215"/>
      <c r="VK1" s="215"/>
      <c r="VL1" s="215"/>
      <c r="VM1" s="215"/>
      <c r="VN1" s="215"/>
      <c r="VO1" s="215"/>
      <c r="VP1" s="215"/>
      <c r="VQ1" s="215"/>
      <c r="VR1" s="215"/>
      <c r="VS1" s="215"/>
      <c r="VT1" s="215"/>
      <c r="VU1" s="215"/>
      <c r="VV1" s="215"/>
      <c r="VW1" s="215"/>
      <c r="VX1" s="215"/>
      <c r="VY1" s="215"/>
      <c r="VZ1" s="215"/>
      <c r="WA1" s="215"/>
      <c r="WB1" s="215"/>
      <c r="WC1" s="215"/>
      <c r="WD1" s="215"/>
      <c r="WE1" s="215"/>
      <c r="WF1" s="215"/>
      <c r="WG1" s="215"/>
      <c r="WH1" s="215"/>
      <c r="WI1" s="215"/>
      <c r="WJ1" s="215"/>
      <c r="WK1" s="215"/>
      <c r="WL1" s="215"/>
      <c r="WM1" s="215"/>
      <c r="WN1" s="215"/>
      <c r="WO1" s="215"/>
      <c r="WP1" s="215"/>
      <c r="WQ1" s="215"/>
      <c r="WR1" s="215"/>
      <c r="WS1" s="215"/>
      <c r="WT1" s="215"/>
      <c r="WU1" s="215"/>
      <c r="WV1" s="215"/>
      <c r="WW1" s="215"/>
      <c r="WX1" s="215"/>
      <c r="WY1" s="215"/>
      <c r="WZ1" s="215"/>
      <c r="XA1" s="215"/>
      <c r="XB1" s="215"/>
      <c r="XC1" s="215"/>
      <c r="XD1" s="215"/>
      <c r="XE1" s="215"/>
      <c r="XF1" s="215"/>
      <c r="XG1" s="215"/>
      <c r="XH1" s="215"/>
      <c r="XI1" s="215"/>
      <c r="XJ1" s="215"/>
      <c r="XK1" s="215"/>
      <c r="XL1" s="215"/>
      <c r="XM1" s="215"/>
      <c r="XN1" s="215"/>
      <c r="XO1" s="215"/>
      <c r="XP1" s="215"/>
      <c r="XQ1" s="215"/>
      <c r="XR1" s="215"/>
      <c r="XS1" s="215"/>
      <c r="XT1" s="215"/>
      <c r="XU1" s="215"/>
      <c r="XV1" s="215"/>
      <c r="XW1" s="215"/>
      <c r="XX1" s="215"/>
      <c r="XY1" s="215"/>
      <c r="XZ1" s="215"/>
      <c r="YA1" s="215"/>
      <c r="YB1" s="215"/>
      <c r="YC1" s="215"/>
      <c r="YD1" s="215"/>
      <c r="YE1" s="215"/>
      <c r="YF1" s="215"/>
      <c r="YG1" s="215"/>
      <c r="YH1" s="215"/>
      <c r="YI1" s="215"/>
      <c r="YJ1" s="215"/>
      <c r="YK1" s="215"/>
      <c r="YL1" s="215"/>
      <c r="YM1" s="215"/>
      <c r="YN1" s="215"/>
      <c r="YO1" s="215"/>
      <c r="YP1" s="215"/>
      <c r="YQ1" s="215"/>
      <c r="YR1" s="215"/>
      <c r="YS1" s="215"/>
      <c r="YT1" s="215"/>
      <c r="YU1" s="215"/>
      <c r="YV1" s="215"/>
      <c r="YW1" s="215"/>
      <c r="YX1" s="215"/>
      <c r="YY1" s="215"/>
      <c r="YZ1" s="215"/>
      <c r="ZA1" s="215"/>
      <c r="ZB1" s="215"/>
      <c r="ZC1" s="215"/>
      <c r="ZD1" s="215"/>
      <c r="ZE1" s="215"/>
      <c r="ZF1" s="215"/>
      <c r="ZG1" s="215"/>
      <c r="ZH1" s="215"/>
      <c r="ZI1" s="215"/>
      <c r="ZJ1" s="215"/>
      <c r="ZK1" s="215"/>
      <c r="ZL1" s="215"/>
      <c r="ZM1" s="215"/>
      <c r="ZN1" s="215"/>
      <c r="ZO1" s="215"/>
      <c r="ZP1" s="215"/>
      <c r="ZQ1" s="215"/>
      <c r="ZR1" s="215"/>
      <c r="ZS1" s="215"/>
      <c r="ZT1" s="215"/>
      <c r="ZU1" s="215"/>
      <c r="ZV1" s="215"/>
      <c r="ZW1" s="215"/>
      <c r="ZX1" s="215"/>
      <c r="ZY1" s="215"/>
      <c r="ZZ1" s="215"/>
      <c r="AAA1" s="215"/>
      <c r="AAB1" s="215"/>
      <c r="AAC1" s="215"/>
      <c r="AAD1" s="215"/>
      <c r="AAE1" s="215"/>
      <c r="AAF1" s="215"/>
      <c r="AAG1" s="215"/>
      <c r="AAH1" s="215"/>
      <c r="AAI1" s="215"/>
      <c r="AAJ1" s="215"/>
      <c r="AAK1" s="215"/>
      <c r="AAL1" s="215"/>
      <c r="AAM1" s="215"/>
      <c r="AAN1" s="215"/>
      <c r="AAO1" s="215"/>
      <c r="AAP1" s="215"/>
      <c r="AAQ1" s="215"/>
      <c r="AAR1" s="215"/>
      <c r="AAS1" s="215"/>
      <c r="AAT1" s="215"/>
      <c r="AAU1" s="215"/>
      <c r="AAV1" s="215"/>
      <c r="AAW1" s="215"/>
      <c r="AAX1" s="215"/>
      <c r="AAY1" s="215"/>
      <c r="AAZ1" s="215"/>
      <c r="ABA1" s="215"/>
      <c r="ABB1" s="215"/>
      <c r="ABC1" s="215"/>
      <c r="ABD1" s="215"/>
      <c r="ABE1" s="215"/>
      <c r="ABF1" s="215"/>
      <c r="ABG1" s="215"/>
      <c r="ABH1" s="215"/>
      <c r="ABI1" s="215"/>
      <c r="ABJ1" s="215"/>
      <c r="ABK1" s="215"/>
      <c r="ABL1" s="215"/>
      <c r="ABM1" s="215"/>
      <c r="ABN1" s="215"/>
      <c r="ABO1" s="215"/>
      <c r="ABP1" s="215"/>
      <c r="ABQ1" s="215"/>
      <c r="ABR1" s="215"/>
      <c r="ABS1" s="215"/>
      <c r="ABT1" s="215"/>
      <c r="ABU1" s="215"/>
      <c r="ABV1" s="215"/>
      <c r="ABW1" s="215"/>
      <c r="ABX1" s="215"/>
      <c r="ABY1" s="215"/>
      <c r="ABZ1" s="215"/>
      <c r="ACA1" s="215"/>
      <c r="ACB1" s="215"/>
      <c r="ACC1" s="215"/>
      <c r="ACD1" s="215"/>
      <c r="ACE1" s="215"/>
      <c r="ACF1" s="215"/>
      <c r="ACG1" s="215"/>
      <c r="ACH1" s="215"/>
      <c r="ACI1" s="215"/>
      <c r="ACJ1" s="215"/>
      <c r="ACK1" s="215"/>
      <c r="ACL1" s="215"/>
      <c r="ACM1" s="215"/>
      <c r="ACN1" s="215"/>
      <c r="ACO1" s="215"/>
      <c r="ACP1" s="215"/>
      <c r="ACQ1" s="215"/>
      <c r="ACR1" s="215"/>
      <c r="ACS1" s="215"/>
      <c r="ACT1" s="215"/>
      <c r="ACU1" s="215"/>
      <c r="ACV1" s="215"/>
      <c r="ACW1" s="215"/>
      <c r="ACX1" s="215"/>
      <c r="ACY1" s="215"/>
      <c r="ACZ1" s="215"/>
      <c r="ADA1" s="215"/>
      <c r="ADB1" s="215"/>
      <c r="ADC1" s="215"/>
      <c r="ADD1" s="215"/>
      <c r="ADE1" s="215"/>
      <c r="ADF1" s="215"/>
      <c r="ADG1" s="215"/>
      <c r="ADH1" s="215"/>
      <c r="ADI1" s="215"/>
      <c r="ADJ1" s="215"/>
      <c r="ADK1" s="215"/>
      <c r="ADL1" s="215"/>
      <c r="ADM1" s="215"/>
      <c r="ADN1" s="215"/>
      <c r="ADO1" s="215"/>
      <c r="ADP1" s="215"/>
      <c r="ADQ1" s="215"/>
      <c r="ADR1" s="215"/>
      <c r="ADS1" s="215"/>
      <c r="ADT1" s="215"/>
      <c r="ADU1" s="215"/>
      <c r="ADV1" s="215"/>
      <c r="ADW1" s="215"/>
      <c r="ADX1" s="215"/>
      <c r="ADY1" s="215"/>
      <c r="ADZ1" s="215"/>
      <c r="AEA1" s="215"/>
      <c r="AEB1" s="215"/>
      <c r="AEC1" s="215"/>
      <c r="AED1" s="215"/>
      <c r="AEE1" s="215"/>
      <c r="AEF1" s="215"/>
      <c r="AEG1" s="215"/>
      <c r="AEH1" s="215"/>
      <c r="AEI1" s="215"/>
      <c r="AEJ1" s="215"/>
      <c r="AEK1" s="215"/>
      <c r="AEL1" s="215"/>
      <c r="AEM1" s="215"/>
      <c r="AEN1" s="215"/>
      <c r="AEO1" s="215"/>
      <c r="AEP1" s="215"/>
      <c r="AEQ1" s="215"/>
      <c r="AER1" s="215"/>
      <c r="AES1" s="215"/>
      <c r="AET1" s="215"/>
      <c r="AEU1" s="215"/>
      <c r="AEV1" s="215"/>
      <c r="AEW1" s="215"/>
      <c r="AEX1" s="215"/>
      <c r="AEY1" s="215"/>
      <c r="AEZ1" s="215"/>
      <c r="AFA1" s="215"/>
      <c r="AFB1" s="215"/>
      <c r="AFC1" s="215"/>
      <c r="AFD1" s="215"/>
      <c r="AFE1" s="215"/>
      <c r="AFF1" s="215"/>
      <c r="AFG1" s="215"/>
      <c r="AFH1" s="215"/>
      <c r="AFI1" s="215"/>
      <c r="AFJ1" s="215"/>
      <c r="AFK1" s="215"/>
      <c r="AFL1" s="215"/>
      <c r="AFM1" s="215"/>
      <c r="AFN1" s="215"/>
      <c r="AFO1" s="215"/>
      <c r="AFP1" s="215"/>
      <c r="AFQ1" s="215"/>
      <c r="AFR1" s="215"/>
      <c r="AFS1" s="215"/>
      <c r="AFT1" s="215"/>
      <c r="AFU1" s="215"/>
      <c r="AFV1" s="215"/>
      <c r="AFW1" s="215"/>
      <c r="AFX1" s="215"/>
      <c r="AFY1" s="215"/>
      <c r="AFZ1" s="215"/>
      <c r="AGA1" s="215"/>
      <c r="AGB1" s="215"/>
      <c r="AGC1" s="215"/>
      <c r="AGD1" s="215"/>
      <c r="AGE1" s="215"/>
      <c r="AGF1" s="215"/>
      <c r="AGG1" s="215"/>
      <c r="AGH1" s="215"/>
      <c r="AGI1" s="215"/>
      <c r="AGJ1" s="215"/>
      <c r="AGK1" s="215"/>
      <c r="AGL1" s="215"/>
      <c r="AGM1" s="215"/>
      <c r="AGN1" s="215"/>
      <c r="AGO1" s="215"/>
      <c r="AGP1" s="215"/>
      <c r="AGQ1" s="215"/>
      <c r="AGR1" s="215"/>
      <c r="AGS1" s="215"/>
      <c r="AGT1" s="215"/>
      <c r="AGU1" s="215"/>
      <c r="AGV1" s="215"/>
      <c r="AGW1" s="215"/>
      <c r="AGX1" s="215"/>
      <c r="AGY1" s="215"/>
      <c r="AGZ1" s="215"/>
      <c r="AHA1" s="215"/>
      <c r="AHB1" s="215"/>
      <c r="AHC1" s="215"/>
      <c r="AHD1" s="215"/>
      <c r="AHE1" s="215"/>
      <c r="AHF1" s="215"/>
      <c r="AHG1" s="215"/>
      <c r="AHH1" s="215"/>
      <c r="AHI1" s="215"/>
      <c r="AHJ1" s="215"/>
      <c r="AHK1" s="215"/>
      <c r="AHL1" s="215"/>
      <c r="AHM1" s="215"/>
      <c r="AHN1" s="215"/>
      <c r="AHO1" s="215"/>
      <c r="AHP1" s="215"/>
      <c r="AHQ1" s="215"/>
      <c r="AHR1" s="215"/>
      <c r="AHS1" s="215"/>
      <c r="AHT1" s="215"/>
      <c r="AHU1" s="215"/>
      <c r="AHV1" s="215"/>
      <c r="AHW1" s="215"/>
      <c r="AHX1" s="215"/>
      <c r="AHY1" s="215"/>
      <c r="AHZ1" s="215"/>
      <c r="AIA1" s="215"/>
      <c r="AIB1" s="215"/>
      <c r="AIC1" s="215"/>
      <c r="AID1" s="215"/>
      <c r="AIE1" s="215"/>
      <c r="AIF1" s="215"/>
      <c r="AIG1" s="215"/>
      <c r="AIH1" s="215"/>
      <c r="AII1" s="215"/>
      <c r="AIJ1" s="215"/>
      <c r="AIK1" s="215"/>
      <c r="AIL1" s="215"/>
      <c r="AIM1" s="215"/>
      <c r="AIN1" s="215"/>
      <c r="AIO1" s="215"/>
      <c r="AIP1" s="215"/>
      <c r="AIQ1" s="215"/>
      <c r="AIR1" s="215"/>
      <c r="AIS1" s="215"/>
      <c r="AIT1" s="215"/>
      <c r="AIU1" s="215"/>
      <c r="AIV1" s="215"/>
      <c r="AIW1" s="215"/>
      <c r="AIX1" s="215"/>
      <c r="AIY1" s="215"/>
      <c r="AIZ1" s="215"/>
      <c r="AJA1" s="215"/>
      <c r="AJB1" s="215"/>
      <c r="AJC1" s="215"/>
      <c r="AJD1" s="215"/>
      <c r="AJE1" s="215"/>
      <c r="AJF1" s="215"/>
      <c r="AJG1" s="215"/>
      <c r="AJH1" s="215"/>
      <c r="AJI1" s="215"/>
      <c r="AJJ1" s="215"/>
      <c r="AJK1" s="215"/>
      <c r="AJL1" s="215"/>
      <c r="AJM1" s="215"/>
      <c r="AJN1" s="215"/>
      <c r="AJO1" s="215"/>
      <c r="AJP1" s="215"/>
      <c r="AJQ1" s="215"/>
      <c r="AJR1" s="215"/>
      <c r="AJS1" s="215"/>
      <c r="AJT1" s="215"/>
      <c r="AJU1" s="215"/>
      <c r="AJV1" s="215"/>
      <c r="AJW1" s="215"/>
      <c r="AJX1" s="215"/>
      <c r="AJY1" s="215"/>
      <c r="AJZ1" s="215"/>
      <c r="AKA1" s="215"/>
      <c r="AKB1" s="215"/>
      <c r="AKC1" s="215"/>
      <c r="AKD1" s="215"/>
      <c r="AKE1" s="215"/>
      <c r="AKF1" s="215"/>
      <c r="AKG1" s="215"/>
      <c r="AKH1" s="215"/>
      <c r="AKI1" s="215"/>
      <c r="AKJ1" s="215"/>
      <c r="AKK1" s="215"/>
      <c r="AKL1" s="215"/>
      <c r="AKM1" s="215"/>
      <c r="AKN1" s="215"/>
      <c r="AKO1" s="215"/>
      <c r="AKP1" s="215"/>
      <c r="AKQ1" s="215"/>
      <c r="AKR1" s="215"/>
      <c r="AKS1" s="215"/>
      <c r="AKT1" s="215"/>
      <c r="AKU1" s="215"/>
      <c r="AKV1" s="215"/>
      <c r="AKW1" s="215"/>
      <c r="AKX1" s="215"/>
      <c r="AKY1" s="215"/>
      <c r="AKZ1" s="215"/>
      <c r="ALA1" s="215"/>
      <c r="ALB1" s="215"/>
      <c r="ALC1" s="215"/>
      <c r="ALD1" s="215"/>
      <c r="ALE1" s="215"/>
      <c r="ALF1" s="215"/>
      <c r="ALG1" s="215"/>
      <c r="ALH1" s="215"/>
      <c r="ALI1" s="215"/>
      <c r="ALJ1" s="215"/>
      <c r="ALK1" s="215"/>
      <c r="ALL1" s="215"/>
      <c r="ALM1" s="215"/>
      <c r="ALN1" s="215"/>
      <c r="ALO1" s="215"/>
      <c r="ALP1" s="215"/>
      <c r="ALQ1" s="215"/>
      <c r="ALR1" s="215"/>
      <c r="ALS1" s="215"/>
      <c r="ALT1" s="215"/>
      <c r="ALU1" s="215"/>
      <c r="ALV1" s="215"/>
      <c r="ALW1" s="215"/>
      <c r="ALX1" s="215"/>
      <c r="ALY1" s="215"/>
      <c r="ALZ1" s="215"/>
      <c r="AMA1" s="215"/>
      <c r="AMB1" s="215"/>
      <c r="AMC1" s="215"/>
      <c r="AMD1" s="215"/>
      <c r="AME1" s="215"/>
      <c r="AMF1" s="215"/>
      <c r="AMG1" s="215"/>
      <c r="AMH1" s="215"/>
      <c r="AMI1" s="215"/>
      <c r="AMJ1" s="215"/>
      <c r="AMK1" s="215"/>
      <c r="AML1" s="215"/>
      <c r="AMM1" s="215"/>
      <c r="AMN1" s="215"/>
      <c r="AMO1" s="215"/>
      <c r="AMP1" s="215"/>
      <c r="AMQ1" s="215"/>
      <c r="AMR1" s="215"/>
      <c r="AMS1" s="215"/>
      <c r="AMT1" s="215"/>
      <c r="AMU1" s="215"/>
      <c r="AMV1" s="215"/>
      <c r="AMW1" s="215"/>
      <c r="AMX1" s="215"/>
      <c r="AMY1" s="215"/>
      <c r="AMZ1" s="215"/>
      <c r="ANA1" s="215"/>
      <c r="ANB1" s="215"/>
      <c r="ANC1" s="215"/>
      <c r="AND1" s="215"/>
      <c r="ANE1" s="215"/>
      <c r="ANF1" s="215"/>
      <c r="ANG1" s="215"/>
      <c r="ANH1" s="215"/>
      <c r="ANI1" s="215"/>
      <c r="ANJ1" s="215"/>
      <c r="ANK1" s="215"/>
      <c r="ANL1" s="215"/>
      <c r="ANM1" s="215"/>
      <c r="ANN1" s="215"/>
      <c r="ANO1" s="215"/>
      <c r="ANP1" s="215"/>
      <c r="ANQ1" s="215"/>
      <c r="ANR1" s="215"/>
      <c r="ANS1" s="215"/>
      <c r="ANT1" s="215"/>
      <c r="ANU1" s="215"/>
      <c r="ANV1" s="215"/>
      <c r="ANW1" s="215"/>
      <c r="ANX1" s="215"/>
      <c r="ANY1" s="215"/>
      <c r="ANZ1" s="215"/>
      <c r="AOA1" s="215"/>
      <c r="AOB1" s="215"/>
      <c r="AOC1" s="215"/>
      <c r="AOD1" s="215"/>
      <c r="AOE1" s="215"/>
      <c r="AOF1" s="215"/>
      <c r="AOG1" s="215"/>
      <c r="AOH1" s="215"/>
      <c r="AOI1" s="215"/>
      <c r="AOJ1" s="215"/>
      <c r="AOK1" s="215"/>
      <c r="AOL1" s="215"/>
      <c r="AOM1" s="215"/>
      <c r="AON1" s="215"/>
      <c r="AOO1" s="215"/>
      <c r="AOP1" s="215"/>
      <c r="AOQ1" s="215"/>
      <c r="AOR1" s="215"/>
      <c r="AOS1" s="215"/>
      <c r="AOT1" s="215"/>
      <c r="AOU1" s="215"/>
      <c r="AOV1" s="215"/>
      <c r="AOW1" s="215"/>
      <c r="AOX1" s="215"/>
      <c r="AOY1" s="215"/>
      <c r="AOZ1" s="215"/>
      <c r="APA1" s="215"/>
      <c r="APB1" s="215"/>
      <c r="APC1" s="215"/>
      <c r="APD1" s="215"/>
      <c r="APE1" s="215"/>
      <c r="APF1" s="215"/>
      <c r="APG1" s="215"/>
      <c r="APH1" s="215"/>
      <c r="API1" s="215"/>
      <c r="APJ1" s="215"/>
      <c r="APK1" s="215"/>
      <c r="APL1" s="215"/>
      <c r="APM1" s="215"/>
      <c r="APN1" s="215"/>
      <c r="APO1" s="215"/>
      <c r="APP1" s="215"/>
      <c r="APQ1" s="215"/>
      <c r="APR1" s="215"/>
      <c r="APS1" s="215"/>
      <c r="APT1" s="215"/>
      <c r="APU1" s="215"/>
      <c r="APV1" s="215"/>
      <c r="APW1" s="215"/>
      <c r="APX1" s="215"/>
      <c r="APY1" s="215"/>
      <c r="APZ1" s="215"/>
      <c r="AQA1" s="215"/>
      <c r="AQB1" s="215"/>
      <c r="AQC1" s="215"/>
      <c r="AQD1" s="215"/>
      <c r="AQE1" s="215"/>
      <c r="AQF1" s="215"/>
      <c r="AQG1" s="215"/>
      <c r="AQH1" s="215"/>
      <c r="AQI1" s="215"/>
      <c r="AQJ1" s="215"/>
      <c r="AQK1" s="215"/>
      <c r="AQL1" s="215"/>
      <c r="AQM1" s="215"/>
      <c r="AQN1" s="215"/>
      <c r="AQO1" s="215"/>
      <c r="AQP1" s="215"/>
      <c r="AQQ1" s="215"/>
      <c r="AQR1" s="215"/>
      <c r="AQS1" s="215"/>
      <c r="AQT1" s="215"/>
      <c r="AQU1" s="215"/>
      <c r="AQV1" s="215"/>
      <c r="AQW1" s="215"/>
      <c r="AQX1" s="215"/>
      <c r="AQY1" s="215"/>
      <c r="AQZ1" s="215"/>
      <c r="ARA1" s="215"/>
      <c r="ARB1" s="215"/>
      <c r="ARC1" s="215"/>
      <c r="ARD1" s="215"/>
      <c r="ARE1" s="215"/>
      <c r="ARF1" s="215"/>
      <c r="ARG1" s="215"/>
      <c r="ARH1" s="215"/>
      <c r="ARI1" s="215"/>
      <c r="ARJ1" s="215"/>
      <c r="ARK1" s="215"/>
      <c r="ARL1" s="215"/>
      <c r="ARM1" s="215"/>
      <c r="ARN1" s="215"/>
      <c r="ARO1" s="215"/>
      <c r="ARP1" s="215"/>
      <c r="ARQ1" s="215"/>
      <c r="ARR1" s="215"/>
      <c r="ARS1" s="215"/>
      <c r="ART1" s="215"/>
      <c r="ARU1" s="215"/>
      <c r="ARV1" s="215"/>
      <c r="ARW1" s="215"/>
      <c r="ARX1" s="215"/>
      <c r="ARY1" s="215"/>
      <c r="ARZ1" s="215"/>
      <c r="ASA1" s="215"/>
      <c r="ASB1" s="215"/>
      <c r="ASC1" s="215"/>
      <c r="ASD1" s="215"/>
      <c r="ASE1" s="215"/>
      <c r="ASF1" s="215"/>
      <c r="ASG1" s="215"/>
      <c r="ASH1" s="215"/>
      <c r="ASI1" s="215"/>
      <c r="ASJ1" s="215"/>
      <c r="ASK1" s="215"/>
      <c r="ASL1" s="215"/>
      <c r="ASM1" s="215"/>
      <c r="ASN1" s="215"/>
      <c r="ASO1" s="215"/>
      <c r="ASP1" s="215"/>
      <c r="ASQ1" s="215"/>
      <c r="ASR1" s="215"/>
      <c r="ASS1" s="215"/>
      <c r="AST1" s="215"/>
      <c r="ASU1" s="215"/>
      <c r="ASV1" s="215"/>
      <c r="ASW1" s="215"/>
      <c r="ASX1" s="215"/>
      <c r="ASY1" s="215"/>
      <c r="ASZ1" s="215"/>
      <c r="ATA1" s="215"/>
      <c r="ATB1" s="215"/>
      <c r="ATC1" s="215"/>
      <c r="ATD1" s="215"/>
      <c r="ATE1" s="215"/>
      <c r="ATF1" s="215"/>
      <c r="ATG1" s="215"/>
      <c r="ATH1" s="215"/>
      <c r="ATI1" s="215"/>
      <c r="ATJ1" s="215"/>
      <c r="ATK1" s="215"/>
      <c r="ATL1" s="215"/>
      <c r="ATM1" s="215"/>
      <c r="ATN1" s="215"/>
      <c r="ATO1" s="215"/>
      <c r="ATP1" s="215"/>
      <c r="ATQ1" s="215"/>
      <c r="ATR1" s="215"/>
      <c r="ATS1" s="215"/>
      <c r="ATT1" s="215"/>
      <c r="ATU1" s="215"/>
      <c r="ATV1" s="215"/>
      <c r="ATW1" s="215"/>
      <c r="ATX1" s="215"/>
      <c r="ATY1" s="215"/>
      <c r="ATZ1" s="215"/>
      <c r="AUA1" s="215"/>
      <c r="AUB1" s="215"/>
      <c r="AUC1" s="215"/>
      <c r="AUD1" s="215"/>
      <c r="AUE1" s="215"/>
      <c r="AUF1" s="215"/>
      <c r="AUG1" s="215"/>
      <c r="AUH1" s="215"/>
      <c r="AUI1" s="215"/>
      <c r="AUJ1" s="215"/>
      <c r="AUK1" s="215"/>
      <c r="AUL1" s="215"/>
      <c r="AUM1" s="215"/>
      <c r="AUN1" s="215"/>
      <c r="AUO1" s="215"/>
      <c r="AUP1" s="215"/>
      <c r="AUQ1" s="215"/>
      <c r="AUR1" s="215"/>
      <c r="AUS1" s="215"/>
      <c r="AUT1" s="215"/>
      <c r="AUU1" s="215"/>
      <c r="AUV1" s="215"/>
      <c r="AUW1" s="215"/>
      <c r="AUX1" s="215"/>
      <c r="AUY1" s="215"/>
      <c r="AUZ1" s="215"/>
      <c r="AVA1" s="215"/>
      <c r="AVB1" s="215"/>
      <c r="AVC1" s="215"/>
      <c r="AVD1" s="215"/>
      <c r="AVE1" s="215"/>
      <c r="AVF1" s="215"/>
      <c r="AVG1" s="215"/>
      <c r="AVH1" s="215"/>
      <c r="AVI1" s="215"/>
      <c r="AVJ1" s="215"/>
      <c r="AVK1" s="215"/>
      <c r="AVL1" s="215"/>
      <c r="AVM1" s="215"/>
      <c r="AVN1" s="215"/>
      <c r="AVO1" s="215"/>
      <c r="AVP1" s="215"/>
      <c r="AVQ1" s="215"/>
      <c r="AVR1" s="215"/>
      <c r="AVS1" s="215"/>
      <c r="AVT1" s="215"/>
      <c r="AVU1" s="215"/>
      <c r="AVV1" s="215"/>
      <c r="AVW1" s="215"/>
      <c r="AVX1" s="215"/>
      <c r="AVY1" s="215"/>
      <c r="AVZ1" s="215"/>
      <c r="AWA1" s="215"/>
      <c r="AWB1" s="215"/>
      <c r="AWC1" s="215"/>
      <c r="AWD1" s="215"/>
      <c r="AWE1" s="215"/>
      <c r="AWF1" s="215"/>
      <c r="AWG1" s="215"/>
      <c r="AWH1" s="215"/>
      <c r="AWI1" s="215"/>
      <c r="AWJ1" s="215"/>
      <c r="AWK1" s="215"/>
      <c r="AWL1" s="215"/>
      <c r="AWM1" s="215"/>
      <c r="AWN1" s="215"/>
      <c r="AWO1" s="215"/>
      <c r="AWP1" s="215"/>
      <c r="AWQ1" s="215"/>
      <c r="AWR1" s="215"/>
      <c r="AWS1" s="215"/>
      <c r="AWT1" s="215"/>
      <c r="AWU1" s="215"/>
      <c r="AWV1" s="215"/>
      <c r="AWW1" s="215"/>
      <c r="AWX1" s="215"/>
      <c r="AWY1" s="215"/>
      <c r="AWZ1" s="215"/>
      <c r="AXA1" s="215"/>
      <c r="AXB1" s="215"/>
      <c r="AXC1" s="215"/>
      <c r="AXD1" s="215"/>
      <c r="AXE1" s="215"/>
      <c r="AXF1" s="215"/>
      <c r="AXG1" s="215"/>
      <c r="AXH1" s="215"/>
      <c r="AXI1" s="215"/>
      <c r="AXJ1" s="215"/>
      <c r="AXK1" s="215"/>
      <c r="AXL1" s="215"/>
      <c r="AXM1" s="215"/>
      <c r="AXN1" s="215"/>
      <c r="AXO1" s="215"/>
      <c r="AXP1" s="215"/>
      <c r="AXQ1" s="215"/>
      <c r="AXR1" s="215"/>
      <c r="AXS1" s="215"/>
      <c r="AXT1" s="215"/>
      <c r="AXU1" s="215"/>
      <c r="AXV1" s="215"/>
      <c r="AXW1" s="215"/>
      <c r="AXX1" s="215"/>
      <c r="AXY1" s="215"/>
      <c r="AXZ1" s="215"/>
      <c r="AYA1" s="215"/>
      <c r="AYB1" s="215"/>
      <c r="AYC1" s="215"/>
      <c r="AYD1" s="215"/>
      <c r="AYE1" s="215"/>
      <c r="AYF1" s="215"/>
      <c r="AYG1" s="215"/>
      <c r="AYH1" s="215"/>
      <c r="AYI1" s="215"/>
      <c r="AYJ1" s="215"/>
      <c r="AYK1" s="215"/>
      <c r="AYL1" s="215"/>
      <c r="AYM1" s="215"/>
      <c r="AYN1" s="215"/>
      <c r="AYO1" s="215"/>
      <c r="AYP1" s="215"/>
      <c r="AYQ1" s="215"/>
      <c r="AYR1" s="215"/>
      <c r="AYS1" s="215"/>
      <c r="AYT1" s="215"/>
      <c r="AYU1" s="215"/>
      <c r="AYV1" s="215"/>
      <c r="AYW1" s="215"/>
      <c r="AYX1" s="215"/>
      <c r="AYY1" s="215"/>
      <c r="AYZ1" s="215"/>
      <c r="AZA1" s="215"/>
      <c r="AZB1" s="215"/>
      <c r="AZC1" s="215"/>
      <c r="AZD1" s="215"/>
      <c r="AZE1" s="215"/>
      <c r="AZF1" s="215"/>
      <c r="AZG1" s="215"/>
      <c r="AZH1" s="215"/>
      <c r="AZI1" s="215"/>
      <c r="AZJ1" s="215"/>
      <c r="AZK1" s="215"/>
      <c r="AZL1" s="215"/>
      <c r="AZM1" s="215"/>
      <c r="AZN1" s="215"/>
      <c r="AZO1" s="215"/>
      <c r="AZP1" s="215"/>
      <c r="AZQ1" s="215"/>
      <c r="AZR1" s="215"/>
      <c r="AZS1" s="215"/>
      <c r="AZT1" s="215"/>
      <c r="AZU1" s="215"/>
      <c r="AZV1" s="215"/>
      <c r="AZW1" s="215"/>
      <c r="AZX1" s="215"/>
      <c r="AZY1" s="215"/>
      <c r="AZZ1" s="215"/>
      <c r="BAA1" s="215"/>
      <c r="BAB1" s="215"/>
      <c r="BAC1" s="215"/>
      <c r="BAD1" s="215"/>
      <c r="BAE1" s="215"/>
      <c r="BAF1" s="215"/>
      <c r="BAG1" s="215"/>
      <c r="BAH1" s="215"/>
      <c r="BAI1" s="215"/>
      <c r="BAJ1" s="215"/>
      <c r="BAK1" s="215"/>
      <c r="BAL1" s="215"/>
      <c r="BAM1" s="215"/>
      <c r="BAN1" s="215"/>
      <c r="BAO1" s="215"/>
      <c r="BAP1" s="215"/>
      <c r="BAQ1" s="215"/>
      <c r="BAR1" s="215"/>
      <c r="BAS1" s="215"/>
      <c r="BAT1" s="215"/>
      <c r="BAU1" s="215"/>
      <c r="BAV1" s="215"/>
      <c r="BAW1" s="215"/>
      <c r="BAX1" s="215"/>
      <c r="BAY1" s="215"/>
      <c r="BAZ1" s="215"/>
      <c r="BBA1" s="215"/>
      <c r="BBB1" s="215"/>
      <c r="BBC1" s="215"/>
      <c r="BBD1" s="215"/>
      <c r="BBE1" s="215"/>
      <c r="BBF1" s="215"/>
      <c r="BBG1" s="215"/>
      <c r="BBH1" s="215"/>
      <c r="BBI1" s="215"/>
      <c r="BBJ1" s="215"/>
      <c r="BBK1" s="215"/>
      <c r="BBL1" s="215"/>
      <c r="BBM1" s="215"/>
      <c r="BBN1" s="215"/>
      <c r="BBO1" s="215"/>
      <c r="BBP1" s="215"/>
      <c r="BBQ1" s="215"/>
      <c r="BBR1" s="215"/>
      <c r="BBS1" s="215"/>
      <c r="BBT1" s="215"/>
      <c r="BBU1" s="215"/>
      <c r="BBV1" s="215"/>
      <c r="BBW1" s="215"/>
      <c r="BBX1" s="215"/>
      <c r="BBY1" s="215"/>
      <c r="BBZ1" s="215"/>
      <c r="BCA1" s="215"/>
      <c r="BCB1" s="215"/>
      <c r="BCC1" s="215"/>
      <c r="BCD1" s="215"/>
      <c r="BCE1" s="215"/>
      <c r="BCF1" s="215"/>
      <c r="BCG1" s="215"/>
      <c r="BCH1" s="215"/>
      <c r="BCI1" s="215"/>
      <c r="BCJ1" s="215"/>
      <c r="BCK1" s="215"/>
      <c r="BCL1" s="215"/>
      <c r="BCM1" s="215"/>
      <c r="BCN1" s="215"/>
      <c r="BCO1" s="215"/>
      <c r="BCP1" s="215"/>
      <c r="BCQ1" s="215"/>
      <c r="BCR1" s="215"/>
      <c r="BCS1" s="215"/>
      <c r="BCT1" s="215"/>
      <c r="BCU1" s="215"/>
      <c r="BCV1" s="215"/>
      <c r="BCW1" s="215"/>
      <c r="BCX1" s="215"/>
      <c r="BCY1" s="215"/>
      <c r="BCZ1" s="215"/>
      <c r="BDA1" s="215"/>
      <c r="BDB1" s="215"/>
      <c r="BDC1" s="215"/>
      <c r="BDD1" s="215"/>
      <c r="BDE1" s="215"/>
      <c r="BDF1" s="215"/>
      <c r="BDG1" s="215"/>
      <c r="BDH1" s="215"/>
      <c r="BDI1" s="215"/>
      <c r="BDJ1" s="215"/>
      <c r="BDK1" s="215"/>
      <c r="BDL1" s="215"/>
      <c r="BDM1" s="215"/>
      <c r="BDN1" s="215"/>
      <c r="BDO1" s="215"/>
      <c r="BDP1" s="215"/>
      <c r="BDQ1" s="215"/>
      <c r="BDR1" s="215"/>
      <c r="BDS1" s="215"/>
      <c r="BDT1" s="215"/>
      <c r="BDU1" s="215"/>
      <c r="BDV1" s="215"/>
      <c r="BDW1" s="215"/>
      <c r="BDX1" s="215"/>
      <c r="BDY1" s="215"/>
      <c r="BDZ1" s="215"/>
      <c r="BEA1" s="215"/>
      <c r="BEB1" s="215"/>
      <c r="BEC1" s="215"/>
      <c r="BED1" s="215"/>
      <c r="BEE1" s="215"/>
      <c r="BEF1" s="215"/>
      <c r="BEG1" s="215"/>
      <c r="BEH1" s="215"/>
      <c r="BEI1" s="215"/>
      <c r="BEJ1" s="215"/>
      <c r="BEK1" s="215"/>
      <c r="BEL1" s="215"/>
      <c r="BEM1" s="215"/>
      <c r="BEN1" s="215"/>
      <c r="BEO1" s="215"/>
      <c r="BEP1" s="215"/>
      <c r="BEQ1" s="215"/>
      <c r="BER1" s="215"/>
      <c r="BES1" s="215"/>
      <c r="BET1" s="215"/>
      <c r="BEU1" s="215"/>
      <c r="BEV1" s="215"/>
      <c r="BEW1" s="215"/>
      <c r="BEX1" s="215"/>
      <c r="BEY1" s="215"/>
      <c r="BEZ1" s="215"/>
      <c r="BFA1" s="215"/>
      <c r="BFB1" s="215"/>
      <c r="BFC1" s="215"/>
      <c r="BFD1" s="215"/>
      <c r="BFE1" s="215"/>
      <c r="BFF1" s="215"/>
      <c r="BFG1" s="215"/>
      <c r="BFH1" s="215"/>
      <c r="BFI1" s="215"/>
      <c r="BFJ1" s="215"/>
      <c r="BFK1" s="215"/>
      <c r="BFL1" s="215"/>
      <c r="BFM1" s="215"/>
      <c r="BFN1" s="215"/>
      <c r="BFO1" s="215"/>
      <c r="BFP1" s="215"/>
      <c r="BFQ1" s="215"/>
      <c r="BFR1" s="215"/>
      <c r="BFS1" s="215"/>
      <c r="BFT1" s="215"/>
      <c r="BFU1" s="215"/>
      <c r="BFV1" s="215"/>
      <c r="BFW1" s="215"/>
      <c r="BFX1" s="215"/>
      <c r="BFY1" s="215"/>
      <c r="BFZ1" s="215"/>
      <c r="BGA1" s="215"/>
      <c r="BGB1" s="215"/>
      <c r="BGC1" s="215"/>
      <c r="BGD1" s="215"/>
      <c r="BGE1" s="215"/>
      <c r="BGF1" s="215"/>
      <c r="BGG1" s="215"/>
      <c r="BGH1" s="215"/>
      <c r="BGI1" s="215"/>
      <c r="BGJ1" s="215"/>
      <c r="BGK1" s="215"/>
      <c r="BGL1" s="215"/>
      <c r="BGM1" s="215"/>
      <c r="BGN1" s="215"/>
      <c r="BGO1" s="215"/>
      <c r="BGP1" s="215"/>
      <c r="BGQ1" s="215"/>
      <c r="BGR1" s="215"/>
      <c r="BGS1" s="215"/>
      <c r="BGT1" s="215"/>
      <c r="BGU1" s="215"/>
      <c r="BGV1" s="215"/>
      <c r="BGW1" s="215"/>
      <c r="BGX1" s="215"/>
      <c r="BGY1" s="215"/>
      <c r="BGZ1" s="215"/>
      <c r="BHA1" s="215"/>
      <c r="BHB1" s="215"/>
      <c r="BHC1" s="215"/>
      <c r="BHD1" s="215"/>
      <c r="BHE1" s="215"/>
      <c r="BHF1" s="215"/>
      <c r="BHG1" s="215"/>
      <c r="BHH1" s="215"/>
      <c r="BHI1" s="215"/>
      <c r="BHJ1" s="215"/>
      <c r="BHK1" s="215"/>
      <c r="BHL1" s="215"/>
      <c r="BHM1" s="215"/>
      <c r="BHN1" s="215"/>
      <c r="BHO1" s="215"/>
      <c r="BHP1" s="215"/>
      <c r="BHQ1" s="215"/>
      <c r="BHR1" s="215"/>
      <c r="BHS1" s="215"/>
      <c r="BHT1" s="215"/>
      <c r="BHU1" s="215"/>
      <c r="BHV1" s="215"/>
      <c r="BHW1" s="215"/>
      <c r="BHX1" s="215"/>
      <c r="BHY1" s="215"/>
      <c r="BHZ1" s="215"/>
      <c r="BIA1" s="215"/>
      <c r="BIB1" s="215"/>
      <c r="BIC1" s="215"/>
      <c r="BID1" s="215"/>
      <c r="BIE1" s="215"/>
      <c r="BIF1" s="215"/>
      <c r="BIG1" s="215"/>
      <c r="BIH1" s="215"/>
      <c r="BII1" s="215"/>
      <c r="BIJ1" s="215"/>
      <c r="BIK1" s="215"/>
      <c r="BIL1" s="215"/>
      <c r="BIM1" s="215"/>
      <c r="BIN1" s="215"/>
      <c r="BIO1" s="215"/>
      <c r="BIP1" s="215"/>
      <c r="BIQ1" s="215"/>
      <c r="BIR1" s="215"/>
      <c r="BIS1" s="215"/>
      <c r="BIT1" s="215"/>
      <c r="BIU1" s="215"/>
      <c r="BIV1" s="215"/>
      <c r="BIW1" s="215"/>
      <c r="BIX1" s="215"/>
      <c r="BIY1" s="215"/>
      <c r="BIZ1" s="215"/>
      <c r="BJA1" s="215"/>
      <c r="BJB1" s="215"/>
      <c r="BJC1" s="215"/>
      <c r="BJD1" s="215"/>
      <c r="BJE1" s="215"/>
      <c r="BJF1" s="215"/>
      <c r="BJG1" s="215"/>
      <c r="BJH1" s="215"/>
      <c r="BJI1" s="215"/>
      <c r="BJJ1" s="215"/>
      <c r="BJK1" s="215"/>
      <c r="BJL1" s="215"/>
      <c r="BJM1" s="215"/>
      <c r="BJN1" s="215"/>
      <c r="BJO1" s="215"/>
      <c r="BJP1" s="215"/>
      <c r="BJQ1" s="215"/>
      <c r="BJR1" s="215"/>
      <c r="BJS1" s="215"/>
      <c r="BJT1" s="215"/>
      <c r="BJU1" s="215"/>
      <c r="BJV1" s="215"/>
      <c r="BJW1" s="215"/>
      <c r="BJX1" s="215"/>
      <c r="BJY1" s="215"/>
      <c r="BJZ1" s="215"/>
      <c r="BKA1" s="215"/>
      <c r="BKB1" s="215"/>
      <c r="BKC1" s="215"/>
      <c r="BKD1" s="215"/>
      <c r="BKE1" s="215"/>
      <c r="BKF1" s="215"/>
      <c r="BKG1" s="215"/>
      <c r="BKH1" s="215"/>
      <c r="BKI1" s="215"/>
      <c r="BKJ1" s="215"/>
      <c r="BKK1" s="215"/>
      <c r="BKL1" s="215"/>
      <c r="BKM1" s="215"/>
      <c r="BKN1" s="215"/>
      <c r="BKO1" s="215"/>
      <c r="BKP1" s="215"/>
      <c r="BKQ1" s="215"/>
      <c r="BKR1" s="215"/>
      <c r="BKS1" s="215"/>
      <c r="BKT1" s="215"/>
      <c r="BKU1" s="215"/>
      <c r="BKV1" s="215"/>
      <c r="BKW1" s="215"/>
      <c r="BKX1" s="215"/>
      <c r="BKY1" s="215"/>
      <c r="BKZ1" s="215"/>
      <c r="BLA1" s="215"/>
      <c r="BLB1" s="215"/>
      <c r="BLC1" s="215"/>
      <c r="BLD1" s="215"/>
      <c r="BLE1" s="215"/>
      <c r="BLF1" s="215"/>
      <c r="BLG1" s="215"/>
      <c r="BLH1" s="215"/>
      <c r="BLI1" s="215"/>
      <c r="BLJ1" s="215"/>
      <c r="BLK1" s="215"/>
      <c r="BLL1" s="215"/>
      <c r="BLM1" s="215"/>
      <c r="BLN1" s="215"/>
      <c r="BLO1" s="215"/>
      <c r="BLP1" s="215"/>
      <c r="BLQ1" s="215"/>
      <c r="BLR1" s="215"/>
      <c r="BLS1" s="215"/>
      <c r="BLT1" s="215"/>
      <c r="BLU1" s="215"/>
      <c r="BLV1" s="215"/>
      <c r="BLW1" s="215"/>
      <c r="BLX1" s="215"/>
      <c r="BLY1" s="215"/>
      <c r="BLZ1" s="215"/>
      <c r="BMA1" s="215"/>
      <c r="BMB1" s="215"/>
      <c r="BMC1" s="215"/>
      <c r="BMD1" s="215"/>
      <c r="BME1" s="215"/>
      <c r="BMF1" s="215"/>
      <c r="BMG1" s="215"/>
      <c r="BMH1" s="215"/>
      <c r="BMI1" s="215"/>
      <c r="BMJ1" s="215"/>
      <c r="BMK1" s="215"/>
      <c r="BML1" s="215"/>
      <c r="BMM1" s="215"/>
      <c r="BMN1" s="215"/>
      <c r="BMO1" s="215"/>
      <c r="BMP1" s="215"/>
      <c r="BMQ1" s="215"/>
      <c r="BMR1" s="215"/>
      <c r="BMS1" s="215"/>
      <c r="BMT1" s="215"/>
      <c r="BMU1" s="215"/>
      <c r="BMV1" s="215"/>
      <c r="BMW1" s="215"/>
      <c r="BMX1" s="215"/>
      <c r="BMY1" s="215"/>
      <c r="BMZ1" s="215"/>
      <c r="BNA1" s="215"/>
      <c r="BNB1" s="215"/>
      <c r="BNC1" s="215"/>
      <c r="BND1" s="215"/>
      <c r="BNE1" s="215"/>
      <c r="BNF1" s="215"/>
      <c r="BNG1" s="215"/>
      <c r="BNH1" s="215"/>
      <c r="BNI1" s="215"/>
      <c r="BNJ1" s="215"/>
      <c r="BNK1" s="215"/>
      <c r="BNL1" s="215"/>
      <c r="BNM1" s="215"/>
      <c r="BNN1" s="215"/>
      <c r="BNO1" s="215"/>
      <c r="BNP1" s="215"/>
      <c r="BNQ1" s="215"/>
      <c r="BNR1" s="215"/>
      <c r="BNS1" s="215"/>
      <c r="BNT1" s="215"/>
      <c r="BNU1" s="215"/>
      <c r="BNV1" s="215"/>
      <c r="BNW1" s="215"/>
      <c r="BNX1" s="215"/>
      <c r="BNY1" s="215"/>
      <c r="BNZ1" s="215"/>
      <c r="BOA1" s="215"/>
      <c r="BOB1" s="215"/>
      <c r="BOC1" s="215"/>
      <c r="BOD1" s="215"/>
      <c r="BOE1" s="215"/>
      <c r="BOF1" s="215"/>
      <c r="BOG1" s="215"/>
      <c r="BOH1" s="215"/>
      <c r="BOI1" s="215"/>
      <c r="BOJ1" s="215"/>
      <c r="BOK1" s="215"/>
      <c r="BOL1" s="215"/>
      <c r="BOM1" s="215"/>
      <c r="BON1" s="215"/>
      <c r="BOO1" s="215"/>
      <c r="BOP1" s="215"/>
      <c r="BOQ1" s="215"/>
      <c r="BOR1" s="215"/>
      <c r="BOS1" s="215"/>
      <c r="BOT1" s="215"/>
      <c r="BOU1" s="215"/>
      <c r="BOV1" s="215"/>
      <c r="BOW1" s="215"/>
      <c r="BOX1" s="215"/>
      <c r="BOY1" s="215"/>
      <c r="BOZ1" s="215"/>
      <c r="BPA1" s="215"/>
      <c r="BPB1" s="215"/>
      <c r="BPC1" s="215"/>
      <c r="BPD1" s="215"/>
      <c r="BPE1" s="215"/>
      <c r="BPF1" s="215"/>
      <c r="BPG1" s="215"/>
      <c r="BPH1" s="215"/>
      <c r="BPI1" s="215"/>
      <c r="BPJ1" s="215"/>
      <c r="BPK1" s="215"/>
      <c r="BPL1" s="215"/>
      <c r="BPM1" s="215"/>
      <c r="BPN1" s="215"/>
      <c r="BPO1" s="215"/>
      <c r="BPP1" s="215"/>
      <c r="BPQ1" s="215"/>
      <c r="BPR1" s="215"/>
      <c r="BPS1" s="215"/>
      <c r="BPT1" s="215"/>
      <c r="BPU1" s="215"/>
      <c r="BPV1" s="215"/>
      <c r="BPW1" s="215"/>
      <c r="BPX1" s="215"/>
      <c r="BPY1" s="215"/>
      <c r="BPZ1" s="215"/>
      <c r="BQA1" s="215"/>
      <c r="BQB1" s="215"/>
      <c r="BQC1" s="215"/>
      <c r="BQD1" s="215"/>
      <c r="BQE1" s="215"/>
      <c r="BQF1" s="215"/>
      <c r="BQG1" s="215"/>
      <c r="BQH1" s="215"/>
      <c r="BQI1" s="215"/>
      <c r="BQJ1" s="215"/>
      <c r="BQK1" s="215"/>
      <c r="BQL1" s="215"/>
      <c r="BQM1" s="215"/>
      <c r="BQN1" s="215"/>
      <c r="BQO1" s="215"/>
      <c r="BQP1" s="215"/>
      <c r="BQQ1" s="215"/>
      <c r="BQR1" s="215"/>
      <c r="BQS1" s="215"/>
      <c r="BQT1" s="215"/>
      <c r="BQU1" s="215"/>
      <c r="BQV1" s="215"/>
      <c r="BQW1" s="215"/>
      <c r="BQX1" s="215"/>
      <c r="BQY1" s="215"/>
      <c r="BQZ1" s="215"/>
      <c r="BRA1" s="215"/>
      <c r="BRB1" s="215"/>
      <c r="BRC1" s="215"/>
      <c r="BRD1" s="215"/>
      <c r="BRE1" s="215"/>
      <c r="BRF1" s="215"/>
      <c r="BRG1" s="215"/>
      <c r="BRH1" s="215"/>
      <c r="BRI1" s="215"/>
      <c r="BRJ1" s="215"/>
      <c r="BRK1" s="215"/>
      <c r="BRL1" s="215"/>
      <c r="BRM1" s="215"/>
      <c r="BRN1" s="215"/>
      <c r="BRO1" s="215"/>
      <c r="BRP1" s="215"/>
      <c r="BRQ1" s="215"/>
      <c r="BRR1" s="215"/>
      <c r="BRS1" s="215"/>
      <c r="BRT1" s="215"/>
      <c r="BRU1" s="215"/>
      <c r="BRV1" s="215"/>
      <c r="BRW1" s="215"/>
      <c r="BRX1" s="215"/>
      <c r="BRY1" s="215"/>
      <c r="BRZ1" s="215"/>
      <c r="BSA1" s="215"/>
      <c r="BSB1" s="215"/>
      <c r="BSC1" s="215"/>
      <c r="BSD1" s="215"/>
      <c r="BSE1" s="215"/>
      <c r="BSF1" s="215"/>
      <c r="BSG1" s="215"/>
      <c r="BSH1" s="215"/>
      <c r="BSI1" s="215"/>
      <c r="BSJ1" s="215"/>
      <c r="BSK1" s="215"/>
      <c r="BSL1" s="215"/>
      <c r="BSM1" s="215"/>
      <c r="BSN1" s="215"/>
      <c r="BSO1" s="215"/>
      <c r="BSP1" s="215"/>
      <c r="BSQ1" s="215"/>
      <c r="BSR1" s="215"/>
      <c r="BSS1" s="215"/>
      <c r="BST1" s="215"/>
      <c r="BSU1" s="215"/>
      <c r="BSV1" s="215"/>
      <c r="BSW1" s="215"/>
      <c r="BSX1" s="215"/>
      <c r="BSY1" s="215"/>
      <c r="BSZ1" s="215"/>
      <c r="BTA1" s="215"/>
      <c r="BTB1" s="215"/>
      <c r="BTC1" s="215"/>
      <c r="BTD1" s="215"/>
      <c r="BTE1" s="215"/>
      <c r="BTF1" s="215"/>
      <c r="BTG1" s="215"/>
      <c r="BTH1" s="215"/>
      <c r="BTI1" s="215"/>
      <c r="BTJ1" s="215"/>
      <c r="BTK1" s="215"/>
      <c r="BTL1" s="215"/>
      <c r="BTM1" s="215"/>
      <c r="BTN1" s="215"/>
      <c r="BTO1" s="215"/>
      <c r="BTP1" s="215"/>
      <c r="BTQ1" s="215"/>
      <c r="BTR1" s="215"/>
      <c r="BTS1" s="215"/>
      <c r="BTT1" s="215"/>
      <c r="BTU1" s="215"/>
      <c r="BTV1" s="215"/>
      <c r="BTW1" s="215"/>
      <c r="BTX1" s="215"/>
      <c r="BTY1" s="215"/>
      <c r="BTZ1" s="215"/>
      <c r="BUA1" s="215"/>
      <c r="BUB1" s="215"/>
      <c r="BUC1" s="215"/>
      <c r="BUD1" s="215"/>
      <c r="BUE1" s="215"/>
      <c r="BUF1" s="215"/>
      <c r="BUG1" s="215"/>
      <c r="BUH1" s="215"/>
      <c r="BUI1" s="215"/>
      <c r="BUJ1" s="215"/>
      <c r="BUK1" s="215"/>
      <c r="BUL1" s="215"/>
      <c r="BUM1" s="215"/>
      <c r="BUN1" s="215"/>
      <c r="BUO1" s="215"/>
      <c r="BUP1" s="215"/>
      <c r="BUQ1" s="215"/>
      <c r="BUR1" s="215"/>
      <c r="BUS1" s="215"/>
      <c r="BUT1" s="215"/>
      <c r="BUU1" s="215"/>
      <c r="BUV1" s="215"/>
      <c r="BUW1" s="215"/>
      <c r="BUX1" s="215"/>
      <c r="BUY1" s="215"/>
      <c r="BUZ1" s="215"/>
      <c r="BVA1" s="215"/>
      <c r="BVB1" s="215"/>
      <c r="BVC1" s="215"/>
      <c r="BVD1" s="215"/>
      <c r="BVE1" s="215"/>
      <c r="BVF1" s="215"/>
      <c r="BVG1" s="215"/>
      <c r="BVH1" s="215"/>
      <c r="BVI1" s="215"/>
      <c r="BVJ1" s="215"/>
      <c r="BVK1" s="215"/>
      <c r="BVL1" s="215"/>
      <c r="BVM1" s="215"/>
      <c r="BVN1" s="215"/>
      <c r="BVO1" s="215"/>
      <c r="BVP1" s="215"/>
      <c r="BVQ1" s="215"/>
      <c r="BVR1" s="215"/>
      <c r="BVS1" s="215"/>
      <c r="BVT1" s="215"/>
      <c r="BVU1" s="215"/>
      <c r="BVV1" s="215"/>
      <c r="BVW1" s="215"/>
      <c r="BVX1" s="215"/>
      <c r="BVY1" s="215"/>
      <c r="BVZ1" s="215"/>
      <c r="BWA1" s="215"/>
      <c r="BWB1" s="215"/>
      <c r="BWC1" s="215"/>
      <c r="BWD1" s="215"/>
      <c r="BWE1" s="215"/>
      <c r="BWF1" s="215"/>
      <c r="BWG1" s="215"/>
      <c r="BWH1" s="215"/>
      <c r="BWI1" s="215"/>
      <c r="BWJ1" s="215"/>
      <c r="BWK1" s="215"/>
      <c r="BWL1" s="215"/>
      <c r="BWM1" s="215"/>
      <c r="BWN1" s="215"/>
      <c r="BWO1" s="215"/>
      <c r="BWP1" s="215"/>
      <c r="BWQ1" s="215"/>
      <c r="BWR1" s="215"/>
      <c r="BWS1" s="215"/>
      <c r="BWT1" s="215"/>
      <c r="BWU1" s="215"/>
      <c r="BWV1" s="215"/>
      <c r="BWW1" s="215"/>
      <c r="BWX1" s="215"/>
      <c r="BWY1" s="215"/>
      <c r="BWZ1" s="215"/>
      <c r="BXA1" s="215"/>
      <c r="BXB1" s="215"/>
      <c r="BXC1" s="215"/>
      <c r="BXD1" s="215"/>
      <c r="BXE1" s="215"/>
      <c r="BXF1" s="215"/>
      <c r="BXG1" s="215"/>
      <c r="BXH1" s="215"/>
      <c r="BXI1" s="215"/>
      <c r="BXJ1" s="215"/>
      <c r="BXK1" s="215"/>
      <c r="BXL1" s="215"/>
      <c r="BXM1" s="215"/>
      <c r="BXN1" s="215"/>
      <c r="BXO1" s="215"/>
      <c r="BXP1" s="215"/>
      <c r="BXQ1" s="215"/>
      <c r="BXR1" s="215"/>
      <c r="BXS1" s="215"/>
      <c r="BXT1" s="215"/>
      <c r="BXU1" s="215"/>
      <c r="BXV1" s="215"/>
      <c r="BXW1" s="215"/>
      <c r="BXX1" s="215"/>
      <c r="BXY1" s="215"/>
      <c r="BXZ1" s="215"/>
      <c r="BYA1" s="215"/>
      <c r="BYB1" s="215"/>
      <c r="BYC1" s="215"/>
      <c r="BYD1" s="215"/>
      <c r="BYE1" s="215"/>
      <c r="BYF1" s="215"/>
      <c r="BYG1" s="215"/>
      <c r="BYH1" s="215"/>
      <c r="BYI1" s="215"/>
      <c r="BYJ1" s="215"/>
      <c r="BYK1" s="215"/>
      <c r="BYL1" s="215"/>
      <c r="BYM1" s="215"/>
      <c r="BYN1" s="215"/>
      <c r="BYO1" s="215"/>
      <c r="BYP1" s="215"/>
      <c r="BYQ1" s="215"/>
      <c r="BYR1" s="215"/>
      <c r="BYS1" s="215"/>
      <c r="BYT1" s="215"/>
      <c r="BYU1" s="215"/>
      <c r="BYV1" s="215"/>
      <c r="BYW1" s="215"/>
      <c r="BYX1" s="215"/>
      <c r="BYY1" s="215"/>
      <c r="BYZ1" s="215"/>
      <c r="BZA1" s="215"/>
      <c r="BZB1" s="215"/>
      <c r="BZC1" s="215"/>
      <c r="BZD1" s="215"/>
      <c r="BZE1" s="215"/>
      <c r="BZF1" s="215"/>
      <c r="BZG1" s="215"/>
      <c r="BZH1" s="215"/>
      <c r="BZI1" s="215"/>
      <c r="BZJ1" s="215"/>
      <c r="BZK1" s="215"/>
      <c r="BZL1" s="215"/>
      <c r="BZM1" s="215"/>
      <c r="BZN1" s="215"/>
      <c r="BZO1" s="215"/>
      <c r="BZP1" s="215"/>
      <c r="BZQ1" s="215"/>
      <c r="BZR1" s="215"/>
      <c r="BZS1" s="215"/>
      <c r="BZT1" s="215"/>
      <c r="BZU1" s="215"/>
      <c r="BZV1" s="215"/>
      <c r="BZW1" s="215"/>
      <c r="BZX1" s="215"/>
      <c r="BZY1" s="215"/>
      <c r="BZZ1" s="215"/>
      <c r="CAA1" s="215"/>
      <c r="CAB1" s="215"/>
      <c r="CAC1" s="215"/>
      <c r="CAD1" s="215"/>
      <c r="CAE1" s="215"/>
      <c r="CAF1" s="215"/>
      <c r="CAG1" s="215"/>
      <c r="CAH1" s="215"/>
      <c r="CAI1" s="215"/>
      <c r="CAJ1" s="215"/>
      <c r="CAK1" s="215"/>
      <c r="CAL1" s="215"/>
      <c r="CAM1" s="215"/>
      <c r="CAN1" s="215"/>
      <c r="CAO1" s="215"/>
      <c r="CAP1" s="215"/>
      <c r="CAQ1" s="215"/>
      <c r="CAR1" s="215"/>
      <c r="CAS1" s="215"/>
      <c r="CAT1" s="215"/>
      <c r="CAU1" s="215"/>
      <c r="CAV1" s="215"/>
      <c r="CAW1" s="215"/>
      <c r="CAX1" s="215"/>
      <c r="CAY1" s="215"/>
      <c r="CAZ1" s="215"/>
      <c r="CBA1" s="215"/>
      <c r="CBB1" s="215"/>
      <c r="CBC1" s="215"/>
      <c r="CBD1" s="215"/>
      <c r="CBE1" s="215"/>
      <c r="CBF1" s="215"/>
      <c r="CBG1" s="215"/>
      <c r="CBH1" s="215"/>
      <c r="CBI1" s="215"/>
      <c r="CBJ1" s="215"/>
      <c r="CBK1" s="215"/>
      <c r="CBL1" s="215"/>
      <c r="CBM1" s="215"/>
      <c r="CBN1" s="215"/>
      <c r="CBO1" s="215"/>
      <c r="CBP1" s="215"/>
      <c r="CBQ1" s="215"/>
      <c r="CBR1" s="215"/>
      <c r="CBS1" s="215"/>
      <c r="CBT1" s="215"/>
      <c r="CBU1" s="215"/>
      <c r="CBV1" s="215"/>
      <c r="CBW1" s="215"/>
      <c r="CBX1" s="215"/>
      <c r="CBY1" s="215"/>
      <c r="CBZ1" s="215"/>
      <c r="CCA1" s="215"/>
      <c r="CCB1" s="215"/>
      <c r="CCC1" s="215"/>
      <c r="CCD1" s="215"/>
      <c r="CCE1" s="215"/>
      <c r="CCF1" s="215"/>
      <c r="CCG1" s="215"/>
      <c r="CCH1" s="215"/>
      <c r="CCI1" s="215"/>
      <c r="CCJ1" s="215"/>
      <c r="CCK1" s="215"/>
      <c r="CCL1" s="215"/>
      <c r="CCM1" s="215"/>
      <c r="CCN1" s="215"/>
      <c r="CCO1" s="215"/>
      <c r="CCP1" s="215"/>
      <c r="CCQ1" s="215"/>
      <c r="CCR1" s="215"/>
      <c r="CCS1" s="215"/>
      <c r="CCT1" s="215"/>
      <c r="CCU1" s="215"/>
      <c r="CCV1" s="215"/>
      <c r="CCW1" s="215"/>
      <c r="CCX1" s="215"/>
      <c r="CCY1" s="215"/>
      <c r="CCZ1" s="215"/>
      <c r="CDA1" s="215"/>
      <c r="CDB1" s="215"/>
      <c r="CDC1" s="215"/>
      <c r="CDD1" s="215"/>
      <c r="CDE1" s="215"/>
      <c r="CDF1" s="215"/>
      <c r="CDG1" s="215"/>
      <c r="CDH1" s="215"/>
      <c r="CDI1" s="215"/>
      <c r="CDJ1" s="215"/>
      <c r="CDK1" s="215"/>
      <c r="CDL1" s="215"/>
      <c r="CDM1" s="215"/>
      <c r="CDN1" s="215"/>
      <c r="CDO1" s="215"/>
      <c r="CDP1" s="215"/>
      <c r="CDQ1" s="215"/>
      <c r="CDR1" s="215"/>
      <c r="CDS1" s="215"/>
      <c r="CDT1" s="215"/>
      <c r="CDU1" s="215"/>
      <c r="CDV1" s="215"/>
      <c r="CDW1" s="215"/>
      <c r="CDX1" s="215"/>
      <c r="CDY1" s="215"/>
      <c r="CDZ1" s="215"/>
      <c r="CEA1" s="215"/>
      <c r="CEB1" s="215"/>
      <c r="CEC1" s="215"/>
      <c r="CED1" s="215"/>
      <c r="CEE1" s="215"/>
      <c r="CEF1" s="215"/>
      <c r="CEG1" s="215"/>
      <c r="CEH1" s="215"/>
      <c r="CEI1" s="215"/>
      <c r="CEJ1" s="215"/>
      <c r="CEK1" s="215"/>
      <c r="CEL1" s="215"/>
      <c r="CEM1" s="215"/>
      <c r="CEN1" s="215"/>
      <c r="CEO1" s="215"/>
      <c r="CEP1" s="215"/>
      <c r="CEQ1" s="215"/>
      <c r="CER1" s="215"/>
      <c r="CES1" s="215"/>
      <c r="CET1" s="215"/>
      <c r="CEU1" s="215"/>
      <c r="CEV1" s="215"/>
      <c r="CEW1" s="215"/>
      <c r="CEX1" s="215"/>
      <c r="CEY1" s="215"/>
      <c r="CEZ1" s="215"/>
      <c r="CFA1" s="215"/>
      <c r="CFB1" s="215"/>
      <c r="CFC1" s="215"/>
      <c r="CFD1" s="215"/>
      <c r="CFE1" s="215"/>
      <c r="CFF1" s="215"/>
      <c r="CFG1" s="215"/>
      <c r="CFH1" s="215"/>
      <c r="CFI1" s="215"/>
      <c r="CFJ1" s="215"/>
      <c r="CFK1" s="215"/>
      <c r="CFL1" s="215"/>
      <c r="CFM1" s="215"/>
      <c r="CFN1" s="215"/>
      <c r="CFO1" s="215"/>
      <c r="CFP1" s="215"/>
      <c r="CFQ1" s="215"/>
      <c r="CFR1" s="215"/>
      <c r="CFS1" s="215"/>
      <c r="CFT1" s="215"/>
      <c r="CFU1" s="215"/>
      <c r="CFV1" s="215"/>
      <c r="CFW1" s="215"/>
      <c r="CFX1" s="215"/>
      <c r="CFY1" s="215"/>
      <c r="CFZ1" s="215"/>
      <c r="CGA1" s="215"/>
      <c r="CGB1" s="215"/>
      <c r="CGC1" s="215"/>
      <c r="CGD1" s="215"/>
      <c r="CGE1" s="215"/>
      <c r="CGF1" s="215"/>
      <c r="CGG1" s="215"/>
      <c r="CGH1" s="215"/>
      <c r="CGI1" s="215"/>
      <c r="CGJ1" s="215"/>
      <c r="CGK1" s="215"/>
      <c r="CGL1" s="215"/>
      <c r="CGM1" s="215"/>
      <c r="CGN1" s="215"/>
      <c r="CGO1" s="215"/>
      <c r="CGP1" s="215"/>
      <c r="CGQ1" s="215"/>
      <c r="CGR1" s="215"/>
      <c r="CGS1" s="215"/>
      <c r="CGT1" s="215"/>
      <c r="CGU1" s="215"/>
      <c r="CGV1" s="215"/>
      <c r="CGW1" s="215"/>
      <c r="CGX1" s="215"/>
      <c r="CGY1" s="215"/>
      <c r="CGZ1" s="215"/>
      <c r="CHA1" s="215"/>
      <c r="CHB1" s="215"/>
      <c r="CHC1" s="215"/>
      <c r="CHD1" s="215"/>
      <c r="CHE1" s="215"/>
      <c r="CHF1" s="215"/>
      <c r="CHG1" s="215"/>
      <c r="CHH1" s="215"/>
      <c r="CHI1" s="215"/>
      <c r="CHJ1" s="215"/>
      <c r="CHK1" s="215"/>
      <c r="CHL1" s="215"/>
      <c r="CHM1" s="215"/>
      <c r="CHN1" s="215"/>
      <c r="CHO1" s="215"/>
      <c r="CHP1" s="215"/>
      <c r="CHQ1" s="215"/>
      <c r="CHR1" s="215"/>
      <c r="CHS1" s="215"/>
      <c r="CHT1" s="215"/>
      <c r="CHU1" s="215"/>
      <c r="CHV1" s="215"/>
      <c r="CHW1" s="215"/>
      <c r="CHX1" s="215"/>
      <c r="CHY1" s="215"/>
      <c r="CHZ1" s="215"/>
      <c r="CIA1" s="215"/>
      <c r="CIB1" s="215"/>
      <c r="CIC1" s="215"/>
      <c r="CID1" s="215"/>
      <c r="CIE1" s="215"/>
      <c r="CIF1" s="215"/>
      <c r="CIG1" s="215"/>
      <c r="CIH1" s="215"/>
      <c r="CII1" s="215"/>
      <c r="CIJ1" s="215"/>
      <c r="CIK1" s="215"/>
      <c r="CIL1" s="215"/>
      <c r="CIM1" s="215"/>
      <c r="CIN1" s="215"/>
      <c r="CIO1" s="215"/>
      <c r="CIP1" s="215"/>
      <c r="CIQ1" s="215"/>
      <c r="CIR1" s="215"/>
      <c r="CIS1" s="215"/>
      <c r="CIT1" s="215"/>
      <c r="CIU1" s="215"/>
      <c r="CIV1" s="215"/>
      <c r="CIW1" s="215"/>
      <c r="CIX1" s="215"/>
      <c r="CIY1" s="215"/>
      <c r="CIZ1" s="215"/>
      <c r="CJA1" s="215"/>
      <c r="CJB1" s="215"/>
      <c r="CJC1" s="215"/>
      <c r="CJD1" s="215"/>
      <c r="CJE1" s="215"/>
      <c r="CJF1" s="215"/>
      <c r="CJG1" s="215"/>
      <c r="CJH1" s="215"/>
      <c r="CJI1" s="215"/>
      <c r="CJJ1" s="215"/>
      <c r="CJK1" s="215"/>
      <c r="CJL1" s="215"/>
      <c r="CJM1" s="215"/>
      <c r="CJN1" s="215"/>
      <c r="CJO1" s="215"/>
      <c r="CJP1" s="215"/>
      <c r="CJQ1" s="215"/>
      <c r="CJR1" s="215"/>
      <c r="CJS1" s="215"/>
      <c r="CJT1" s="215"/>
      <c r="CJU1" s="215"/>
      <c r="CJV1" s="215"/>
      <c r="CJW1" s="215"/>
      <c r="CJX1" s="215"/>
      <c r="CJY1" s="215"/>
      <c r="CJZ1" s="215"/>
      <c r="CKA1" s="215"/>
      <c r="CKB1" s="215"/>
      <c r="CKC1" s="215"/>
      <c r="CKD1" s="215"/>
      <c r="CKE1" s="215"/>
      <c r="CKF1" s="215"/>
      <c r="CKG1" s="215"/>
      <c r="CKH1" s="215"/>
      <c r="CKI1" s="215"/>
      <c r="CKJ1" s="215"/>
      <c r="CKK1" s="215"/>
      <c r="CKL1" s="215"/>
      <c r="CKM1" s="215"/>
      <c r="CKN1" s="215"/>
      <c r="CKO1" s="215"/>
      <c r="CKP1" s="215"/>
      <c r="CKQ1" s="215"/>
      <c r="CKR1" s="215"/>
      <c r="CKS1" s="215"/>
      <c r="CKT1" s="215"/>
      <c r="CKU1" s="215"/>
      <c r="CKV1" s="215"/>
      <c r="CKW1" s="215"/>
      <c r="CKX1" s="215"/>
      <c r="CKY1" s="215"/>
      <c r="CKZ1" s="215"/>
      <c r="CLA1" s="215"/>
      <c r="CLB1" s="215"/>
      <c r="CLC1" s="215"/>
      <c r="CLD1" s="215"/>
      <c r="CLE1" s="215"/>
      <c r="CLF1" s="215"/>
      <c r="CLG1" s="215"/>
      <c r="CLH1" s="215"/>
      <c r="CLI1" s="215"/>
      <c r="CLJ1" s="215"/>
      <c r="CLK1" s="215"/>
      <c r="CLL1" s="215"/>
      <c r="CLM1" s="215"/>
      <c r="CLN1" s="215"/>
      <c r="CLO1" s="215"/>
      <c r="CLP1" s="215"/>
      <c r="CLQ1" s="215"/>
      <c r="CLR1" s="215"/>
      <c r="CLS1" s="215"/>
      <c r="CLT1" s="215"/>
      <c r="CLU1" s="215"/>
      <c r="CLV1" s="215"/>
      <c r="CLW1" s="215"/>
      <c r="CLX1" s="215"/>
      <c r="CLY1" s="215"/>
      <c r="CLZ1" s="215"/>
      <c r="CMA1" s="215"/>
      <c r="CMB1" s="215"/>
      <c r="CMC1" s="215"/>
      <c r="CMD1" s="215"/>
      <c r="CME1" s="215"/>
      <c r="CMF1" s="215"/>
      <c r="CMG1" s="215"/>
      <c r="CMH1" s="215"/>
      <c r="CMI1" s="215"/>
      <c r="CMJ1" s="215"/>
      <c r="CMK1" s="215"/>
      <c r="CML1" s="215"/>
      <c r="CMM1" s="215"/>
      <c r="CMN1" s="215"/>
      <c r="CMO1" s="215"/>
      <c r="CMP1" s="215"/>
      <c r="CMQ1" s="215"/>
      <c r="CMR1" s="215"/>
      <c r="CMS1" s="215"/>
      <c r="CMT1" s="215"/>
      <c r="CMU1" s="215"/>
      <c r="CMV1" s="215"/>
      <c r="CMW1" s="215"/>
      <c r="CMX1" s="215"/>
      <c r="CMY1" s="215"/>
      <c r="CMZ1" s="215"/>
      <c r="CNA1" s="215"/>
      <c r="CNB1" s="215"/>
      <c r="CNC1" s="215"/>
      <c r="CND1" s="215"/>
      <c r="CNE1" s="215"/>
      <c r="CNF1" s="215"/>
      <c r="CNG1" s="215"/>
      <c r="CNH1" s="215"/>
      <c r="CNI1" s="215"/>
      <c r="CNJ1" s="215"/>
      <c r="CNK1" s="215"/>
      <c r="CNL1" s="215"/>
      <c r="CNM1" s="215"/>
      <c r="CNN1" s="215"/>
      <c r="CNO1" s="215"/>
      <c r="CNP1" s="215"/>
      <c r="CNQ1" s="215"/>
      <c r="CNR1" s="215"/>
      <c r="CNS1" s="215"/>
      <c r="CNT1" s="215"/>
      <c r="CNU1" s="215"/>
      <c r="CNV1" s="215"/>
      <c r="CNW1" s="215"/>
      <c r="CNX1" s="215"/>
      <c r="CNY1" s="215"/>
      <c r="CNZ1" s="215"/>
      <c r="COA1" s="215"/>
      <c r="COB1" s="215"/>
      <c r="COC1" s="215"/>
      <c r="COD1" s="215"/>
      <c r="COE1" s="215"/>
      <c r="COF1" s="215"/>
      <c r="COG1" s="215"/>
      <c r="COH1" s="215"/>
      <c r="COI1" s="215"/>
      <c r="COJ1" s="215"/>
      <c r="COK1" s="215"/>
      <c r="COL1" s="215"/>
      <c r="COM1" s="215"/>
      <c r="CON1" s="215"/>
      <c r="COO1" s="215"/>
      <c r="COP1" s="215"/>
      <c r="COQ1" s="215"/>
      <c r="COR1" s="215"/>
      <c r="COS1" s="215"/>
      <c r="COT1" s="215"/>
      <c r="COU1" s="215"/>
      <c r="COV1" s="215"/>
      <c r="COW1" s="215"/>
      <c r="COX1" s="215"/>
      <c r="COY1" s="215"/>
      <c r="COZ1" s="215"/>
      <c r="CPA1" s="215"/>
      <c r="CPB1" s="215"/>
      <c r="CPC1" s="215"/>
      <c r="CPD1" s="215"/>
      <c r="CPE1" s="215"/>
      <c r="CPF1" s="215"/>
      <c r="CPG1" s="215"/>
      <c r="CPH1" s="215"/>
      <c r="CPI1" s="215"/>
      <c r="CPJ1" s="215"/>
      <c r="CPK1" s="215"/>
      <c r="CPL1" s="215"/>
      <c r="CPM1" s="215"/>
      <c r="CPN1" s="215"/>
      <c r="CPO1" s="215"/>
      <c r="CPP1" s="215"/>
      <c r="CPQ1" s="215"/>
      <c r="CPR1" s="215"/>
      <c r="CPS1" s="215"/>
      <c r="CPT1" s="215"/>
      <c r="CPU1" s="215"/>
      <c r="CPV1" s="215"/>
      <c r="CPW1" s="215"/>
      <c r="CPX1" s="215"/>
      <c r="CPY1" s="215"/>
      <c r="CPZ1" s="215"/>
      <c r="CQA1" s="215"/>
      <c r="CQB1" s="215"/>
      <c r="CQC1" s="215"/>
      <c r="CQD1" s="215"/>
      <c r="CQE1" s="215"/>
      <c r="CQF1" s="215"/>
      <c r="CQG1" s="215"/>
      <c r="CQH1" s="215"/>
      <c r="CQI1" s="215"/>
      <c r="CQJ1" s="215"/>
      <c r="CQK1" s="215"/>
      <c r="CQL1" s="215"/>
      <c r="CQM1" s="215"/>
      <c r="CQN1" s="215"/>
      <c r="CQO1" s="215"/>
      <c r="CQP1" s="215"/>
      <c r="CQQ1" s="215"/>
      <c r="CQR1" s="215"/>
      <c r="CQS1" s="215"/>
      <c r="CQT1" s="215"/>
      <c r="CQU1" s="215"/>
      <c r="CQV1" s="215"/>
      <c r="CQW1" s="215"/>
      <c r="CQX1" s="215"/>
      <c r="CQY1" s="215"/>
      <c r="CQZ1" s="215"/>
      <c r="CRA1" s="215"/>
      <c r="CRB1" s="215"/>
      <c r="CRC1" s="215"/>
      <c r="CRD1" s="215"/>
      <c r="CRE1" s="215"/>
      <c r="CRF1" s="215"/>
      <c r="CRG1" s="215"/>
      <c r="CRH1" s="215"/>
      <c r="CRI1" s="215"/>
      <c r="CRJ1" s="215"/>
      <c r="CRK1" s="215"/>
      <c r="CRL1" s="215"/>
      <c r="CRM1" s="215"/>
      <c r="CRN1" s="215"/>
      <c r="CRO1" s="215"/>
      <c r="CRP1" s="215"/>
      <c r="CRQ1" s="215"/>
      <c r="CRR1" s="215"/>
      <c r="CRS1" s="215"/>
      <c r="CRT1" s="215"/>
      <c r="CRU1" s="215"/>
      <c r="CRV1" s="215"/>
      <c r="CRW1" s="215"/>
      <c r="CRX1" s="215"/>
      <c r="CRY1" s="215"/>
      <c r="CRZ1" s="215"/>
      <c r="CSA1" s="215"/>
      <c r="CSB1" s="215"/>
      <c r="CSC1" s="215"/>
      <c r="CSD1" s="215"/>
      <c r="CSE1" s="215"/>
      <c r="CSF1" s="215"/>
      <c r="CSG1" s="215"/>
      <c r="CSH1" s="215"/>
      <c r="CSI1" s="215"/>
      <c r="CSJ1" s="215"/>
      <c r="CSK1" s="215"/>
      <c r="CSL1" s="215"/>
      <c r="CSM1" s="215"/>
      <c r="CSN1" s="215"/>
      <c r="CSO1" s="215"/>
      <c r="CSP1" s="215"/>
      <c r="CSQ1" s="215"/>
      <c r="CSR1" s="215"/>
      <c r="CSS1" s="215"/>
      <c r="CST1" s="215"/>
      <c r="CSU1" s="215"/>
      <c r="CSV1" s="215"/>
      <c r="CSW1" s="215"/>
      <c r="CSX1" s="215"/>
      <c r="CSY1" s="215"/>
      <c r="CSZ1" s="215"/>
      <c r="CTA1" s="215"/>
      <c r="CTB1" s="215"/>
      <c r="CTC1" s="215"/>
      <c r="CTD1" s="215"/>
      <c r="CTE1" s="215"/>
      <c r="CTF1" s="215"/>
      <c r="CTG1" s="215"/>
      <c r="CTH1" s="215"/>
      <c r="CTI1" s="215"/>
      <c r="CTJ1" s="215"/>
      <c r="CTK1" s="215"/>
      <c r="CTL1" s="215"/>
      <c r="CTM1" s="215"/>
      <c r="CTN1" s="215"/>
      <c r="CTO1" s="215"/>
      <c r="CTP1" s="215"/>
      <c r="CTQ1" s="215"/>
      <c r="CTR1" s="215"/>
      <c r="CTS1" s="215"/>
      <c r="CTT1" s="215"/>
      <c r="CTU1" s="215"/>
      <c r="CTV1" s="215"/>
      <c r="CTW1" s="215"/>
      <c r="CTX1" s="215"/>
      <c r="CTY1" s="215"/>
      <c r="CTZ1" s="215"/>
      <c r="CUA1" s="215"/>
      <c r="CUB1" s="215"/>
      <c r="CUC1" s="215"/>
      <c r="CUD1" s="215"/>
      <c r="CUE1" s="215"/>
      <c r="CUF1" s="215"/>
      <c r="CUG1" s="215"/>
      <c r="CUH1" s="215"/>
      <c r="CUI1" s="215"/>
      <c r="CUJ1" s="215"/>
      <c r="CUK1" s="215"/>
      <c r="CUL1" s="215"/>
      <c r="CUM1" s="215"/>
      <c r="CUN1" s="215"/>
      <c r="CUO1" s="215"/>
      <c r="CUP1" s="215"/>
      <c r="CUQ1" s="215"/>
      <c r="CUR1" s="215"/>
      <c r="CUS1" s="215"/>
      <c r="CUT1" s="215"/>
      <c r="CUU1" s="215"/>
      <c r="CUV1" s="215"/>
      <c r="CUW1" s="215"/>
      <c r="CUX1" s="215"/>
      <c r="CUY1" s="215"/>
      <c r="CUZ1" s="215"/>
      <c r="CVA1" s="215"/>
      <c r="CVB1" s="215"/>
      <c r="CVC1" s="215"/>
      <c r="CVD1" s="215"/>
      <c r="CVE1" s="215"/>
      <c r="CVF1" s="215"/>
      <c r="CVG1" s="215"/>
      <c r="CVH1" s="215"/>
      <c r="CVI1" s="215"/>
      <c r="CVJ1" s="215"/>
      <c r="CVK1" s="215"/>
      <c r="CVL1" s="215"/>
      <c r="CVM1" s="215"/>
      <c r="CVN1" s="215"/>
      <c r="CVO1" s="215"/>
      <c r="CVP1" s="215"/>
      <c r="CVQ1" s="215"/>
      <c r="CVR1" s="215"/>
      <c r="CVS1" s="215"/>
      <c r="CVT1" s="215"/>
      <c r="CVU1" s="215"/>
      <c r="CVV1" s="215"/>
      <c r="CVW1" s="215"/>
      <c r="CVX1" s="215"/>
      <c r="CVY1" s="215"/>
      <c r="CVZ1" s="215"/>
      <c r="CWA1" s="215"/>
      <c r="CWB1" s="215"/>
      <c r="CWC1" s="215"/>
      <c r="CWD1" s="215"/>
      <c r="CWE1" s="215"/>
      <c r="CWF1" s="215"/>
      <c r="CWG1" s="215"/>
      <c r="CWH1" s="215"/>
      <c r="CWI1" s="215"/>
      <c r="CWJ1" s="215"/>
      <c r="CWK1" s="215"/>
      <c r="CWL1" s="215"/>
      <c r="CWM1" s="215"/>
      <c r="CWN1" s="215"/>
      <c r="CWO1" s="215"/>
      <c r="CWP1" s="215"/>
      <c r="CWQ1" s="215"/>
      <c r="CWR1" s="215"/>
      <c r="CWS1" s="215"/>
      <c r="CWT1" s="215"/>
      <c r="CWU1" s="215"/>
      <c r="CWV1" s="215"/>
      <c r="CWW1" s="215"/>
      <c r="CWX1" s="215"/>
      <c r="CWY1" s="215"/>
      <c r="CWZ1" s="215"/>
      <c r="CXA1" s="215"/>
      <c r="CXB1" s="215"/>
      <c r="CXC1" s="215"/>
      <c r="CXD1" s="215"/>
      <c r="CXE1" s="215"/>
      <c r="CXF1" s="215"/>
      <c r="CXG1" s="215"/>
      <c r="CXH1" s="215"/>
      <c r="CXI1" s="215"/>
      <c r="CXJ1" s="215"/>
      <c r="CXK1" s="215"/>
      <c r="CXL1" s="215"/>
      <c r="CXM1" s="215"/>
      <c r="CXN1" s="215"/>
      <c r="CXO1" s="215"/>
      <c r="CXP1" s="215"/>
      <c r="CXQ1" s="215"/>
      <c r="CXR1" s="215"/>
      <c r="CXS1" s="215"/>
      <c r="CXT1" s="215"/>
      <c r="CXU1" s="215"/>
      <c r="CXV1" s="215"/>
      <c r="CXW1" s="215"/>
      <c r="CXX1" s="215"/>
      <c r="CXY1" s="215"/>
      <c r="CXZ1" s="215"/>
      <c r="CYA1" s="215"/>
      <c r="CYB1" s="215"/>
      <c r="CYC1" s="215"/>
      <c r="CYD1" s="215"/>
      <c r="CYE1" s="215"/>
      <c r="CYF1" s="215"/>
      <c r="CYG1" s="215"/>
      <c r="CYH1" s="215"/>
      <c r="CYI1" s="215"/>
      <c r="CYJ1" s="215"/>
      <c r="CYK1" s="215"/>
      <c r="CYL1" s="215"/>
      <c r="CYM1" s="215"/>
      <c r="CYN1" s="215"/>
      <c r="CYO1" s="215"/>
      <c r="CYP1" s="215"/>
      <c r="CYQ1" s="215"/>
      <c r="CYR1" s="215"/>
      <c r="CYS1" s="215"/>
      <c r="CYT1" s="215"/>
      <c r="CYU1" s="215"/>
      <c r="CYV1" s="215"/>
      <c r="CYW1" s="215"/>
      <c r="CYX1" s="215"/>
      <c r="CYY1" s="215"/>
      <c r="CYZ1" s="215"/>
      <c r="CZA1" s="215"/>
      <c r="CZB1" s="215"/>
      <c r="CZC1" s="215"/>
      <c r="CZD1" s="215"/>
      <c r="CZE1" s="215"/>
      <c r="CZF1" s="215"/>
      <c r="CZG1" s="215"/>
      <c r="CZH1" s="215"/>
      <c r="CZI1" s="215"/>
      <c r="CZJ1" s="215"/>
      <c r="CZK1" s="215"/>
      <c r="CZL1" s="215"/>
      <c r="CZM1" s="215"/>
      <c r="CZN1" s="215"/>
      <c r="CZO1" s="215"/>
      <c r="CZP1" s="215"/>
      <c r="CZQ1" s="215"/>
      <c r="CZR1" s="215"/>
      <c r="CZS1" s="215"/>
      <c r="CZT1" s="215"/>
      <c r="CZU1" s="215"/>
      <c r="CZV1" s="215"/>
      <c r="CZW1" s="215"/>
      <c r="CZX1" s="215"/>
      <c r="CZY1" s="215"/>
      <c r="CZZ1" s="215"/>
      <c r="DAA1" s="215"/>
      <c r="DAB1" s="215"/>
      <c r="DAC1" s="215"/>
      <c r="DAD1" s="215"/>
      <c r="DAE1" s="215"/>
      <c r="DAF1" s="215"/>
      <c r="DAG1" s="215"/>
      <c r="DAH1" s="215"/>
      <c r="DAI1" s="215"/>
      <c r="DAJ1" s="215"/>
      <c r="DAK1" s="215"/>
      <c r="DAL1" s="215"/>
      <c r="DAM1" s="215"/>
      <c r="DAN1" s="215"/>
      <c r="DAO1" s="215"/>
      <c r="DAP1" s="215"/>
      <c r="DAQ1" s="215"/>
      <c r="DAR1" s="215"/>
      <c r="DAS1" s="215"/>
      <c r="DAT1" s="215"/>
      <c r="DAU1" s="215"/>
      <c r="DAV1" s="215"/>
      <c r="DAW1" s="215"/>
      <c r="DAX1" s="215"/>
      <c r="DAY1" s="215"/>
      <c r="DAZ1" s="215"/>
      <c r="DBA1" s="215"/>
      <c r="DBB1" s="215"/>
      <c r="DBC1" s="215"/>
      <c r="DBD1" s="215"/>
      <c r="DBE1" s="215"/>
      <c r="DBF1" s="215"/>
      <c r="DBG1" s="215"/>
      <c r="DBH1" s="215"/>
      <c r="DBI1" s="215"/>
      <c r="DBJ1" s="215"/>
      <c r="DBK1" s="215"/>
      <c r="DBL1" s="215"/>
      <c r="DBM1" s="215"/>
      <c r="DBN1" s="215"/>
      <c r="DBO1" s="215"/>
      <c r="DBP1" s="215"/>
      <c r="DBQ1" s="215"/>
      <c r="DBR1" s="215"/>
      <c r="DBS1" s="215"/>
      <c r="DBT1" s="215"/>
      <c r="DBU1" s="215"/>
      <c r="DBV1" s="215"/>
      <c r="DBW1" s="215"/>
      <c r="DBX1" s="215"/>
      <c r="DBY1" s="215"/>
      <c r="DBZ1" s="215"/>
      <c r="DCA1" s="215"/>
      <c r="DCB1" s="215"/>
      <c r="DCC1" s="215"/>
      <c r="DCD1" s="215"/>
      <c r="DCE1" s="215"/>
      <c r="DCF1" s="215"/>
      <c r="DCG1" s="215"/>
      <c r="DCH1" s="215"/>
      <c r="DCI1" s="215"/>
      <c r="DCJ1" s="215"/>
      <c r="DCK1" s="215"/>
      <c r="DCL1" s="215"/>
      <c r="DCM1" s="215"/>
      <c r="DCN1" s="215"/>
      <c r="DCO1" s="215"/>
      <c r="DCP1" s="215"/>
      <c r="DCQ1" s="215"/>
      <c r="DCR1" s="215"/>
      <c r="DCS1" s="215"/>
      <c r="DCT1" s="215"/>
      <c r="DCU1" s="215"/>
      <c r="DCV1" s="215"/>
      <c r="DCW1" s="215"/>
      <c r="DCX1" s="215"/>
      <c r="DCY1" s="215"/>
      <c r="DCZ1" s="215"/>
      <c r="DDA1" s="215"/>
      <c r="DDB1" s="215"/>
      <c r="DDC1" s="215"/>
      <c r="DDD1" s="215"/>
      <c r="DDE1" s="215"/>
      <c r="DDF1" s="215"/>
      <c r="DDG1" s="215"/>
      <c r="DDH1" s="215"/>
      <c r="DDI1" s="215"/>
      <c r="DDJ1" s="215"/>
      <c r="DDK1" s="215"/>
      <c r="DDL1" s="215"/>
      <c r="DDM1" s="215"/>
      <c r="DDN1" s="215"/>
      <c r="DDO1" s="215"/>
      <c r="DDP1" s="215"/>
      <c r="DDQ1" s="215"/>
      <c r="DDR1" s="215"/>
      <c r="DDS1" s="215"/>
      <c r="DDT1" s="215"/>
      <c r="DDU1" s="215"/>
      <c r="DDV1" s="215"/>
      <c r="DDW1" s="215"/>
      <c r="DDX1" s="215"/>
      <c r="DDY1" s="215"/>
      <c r="DDZ1" s="215"/>
      <c r="DEA1" s="215"/>
      <c r="DEB1" s="215"/>
      <c r="DEC1" s="215"/>
      <c r="DED1" s="215"/>
      <c r="DEE1" s="215"/>
      <c r="DEF1" s="215"/>
      <c r="DEG1" s="215"/>
      <c r="DEH1" s="215"/>
      <c r="DEI1" s="215"/>
      <c r="DEJ1" s="215"/>
      <c r="DEK1" s="215"/>
      <c r="DEL1" s="215"/>
      <c r="DEM1" s="215"/>
      <c r="DEN1" s="215"/>
      <c r="DEO1" s="215"/>
      <c r="DEP1" s="215"/>
      <c r="DEQ1" s="215"/>
      <c r="DER1" s="215"/>
      <c r="DES1" s="215"/>
      <c r="DET1" s="215"/>
      <c r="DEU1" s="215"/>
      <c r="DEV1" s="215"/>
      <c r="DEW1" s="215"/>
      <c r="DEX1" s="215"/>
      <c r="DEY1" s="215"/>
      <c r="DEZ1" s="215"/>
      <c r="DFA1" s="215"/>
      <c r="DFB1" s="215"/>
      <c r="DFC1" s="215"/>
      <c r="DFD1" s="215"/>
      <c r="DFE1" s="215"/>
      <c r="DFF1" s="215"/>
      <c r="DFG1" s="215"/>
      <c r="DFH1" s="215"/>
      <c r="DFI1" s="215"/>
      <c r="DFJ1" s="215"/>
      <c r="DFK1" s="215"/>
      <c r="DFL1" s="215"/>
      <c r="DFM1" s="215"/>
      <c r="DFN1" s="215"/>
      <c r="DFO1" s="215"/>
      <c r="DFP1" s="215"/>
      <c r="DFQ1" s="215"/>
      <c r="DFR1" s="215"/>
      <c r="DFS1" s="215"/>
      <c r="DFT1" s="215"/>
      <c r="DFU1" s="215"/>
      <c r="DFV1" s="215"/>
      <c r="DFW1" s="215"/>
      <c r="DFX1" s="215"/>
      <c r="DFY1" s="215"/>
      <c r="DFZ1" s="215"/>
      <c r="DGA1" s="215"/>
      <c r="DGB1" s="215"/>
      <c r="DGC1" s="215"/>
      <c r="DGD1" s="215"/>
      <c r="DGE1" s="215"/>
      <c r="DGF1" s="215"/>
      <c r="DGG1" s="215"/>
      <c r="DGH1" s="215"/>
      <c r="DGI1" s="215"/>
      <c r="DGJ1" s="215"/>
      <c r="DGK1" s="215"/>
      <c r="DGL1" s="215"/>
      <c r="DGM1" s="215"/>
      <c r="DGN1" s="215"/>
      <c r="DGO1" s="215"/>
      <c r="DGP1" s="215"/>
      <c r="DGQ1" s="215"/>
      <c r="DGR1" s="215"/>
      <c r="DGS1" s="215"/>
      <c r="DGT1" s="215"/>
      <c r="DGU1" s="215"/>
      <c r="DGV1" s="215"/>
      <c r="DGW1" s="215"/>
      <c r="DGX1" s="215"/>
      <c r="DGY1" s="215"/>
      <c r="DGZ1" s="215"/>
      <c r="DHA1" s="215"/>
      <c r="DHB1" s="215"/>
      <c r="DHC1" s="215"/>
      <c r="DHD1" s="215"/>
      <c r="DHE1" s="215"/>
      <c r="DHF1" s="215"/>
      <c r="DHG1" s="215"/>
      <c r="DHH1" s="215"/>
      <c r="DHI1" s="215"/>
      <c r="DHJ1" s="215"/>
      <c r="DHK1" s="215"/>
      <c r="DHL1" s="215"/>
      <c r="DHM1" s="215"/>
      <c r="DHN1" s="215"/>
      <c r="DHO1" s="215"/>
      <c r="DHP1" s="215"/>
      <c r="DHQ1" s="215"/>
      <c r="DHR1" s="215"/>
      <c r="DHS1" s="215"/>
      <c r="DHT1" s="215"/>
      <c r="DHU1" s="215"/>
      <c r="DHV1" s="215"/>
      <c r="DHW1" s="215"/>
      <c r="DHX1" s="215"/>
      <c r="DHY1" s="215"/>
      <c r="DHZ1" s="215"/>
      <c r="DIA1" s="215"/>
      <c r="DIB1" s="215"/>
      <c r="DIC1" s="215"/>
      <c r="DID1" s="215"/>
      <c r="DIE1" s="215"/>
      <c r="DIF1" s="215"/>
      <c r="DIG1" s="215"/>
      <c r="DIH1" s="215"/>
      <c r="DII1" s="215"/>
      <c r="DIJ1" s="215"/>
      <c r="DIK1" s="215"/>
      <c r="DIL1" s="215"/>
      <c r="DIM1" s="215"/>
      <c r="DIN1" s="215"/>
      <c r="DIO1" s="215"/>
      <c r="DIP1" s="215"/>
      <c r="DIQ1" s="215"/>
      <c r="DIR1" s="215"/>
      <c r="DIS1" s="215"/>
      <c r="DIT1" s="215"/>
      <c r="DIU1" s="215"/>
      <c r="DIV1" s="215"/>
      <c r="DIW1" s="215"/>
      <c r="DIX1" s="215"/>
      <c r="DIY1" s="215"/>
      <c r="DIZ1" s="215"/>
      <c r="DJA1" s="215"/>
      <c r="DJB1" s="215"/>
      <c r="DJC1" s="215"/>
      <c r="DJD1" s="215"/>
      <c r="DJE1" s="215"/>
      <c r="DJF1" s="215"/>
      <c r="DJG1" s="215"/>
      <c r="DJH1" s="215"/>
      <c r="DJI1" s="215"/>
      <c r="DJJ1" s="215"/>
      <c r="DJK1" s="215"/>
      <c r="DJL1" s="215"/>
      <c r="DJM1" s="215"/>
      <c r="DJN1" s="215"/>
      <c r="DJO1" s="215"/>
      <c r="DJP1" s="215"/>
      <c r="DJQ1" s="215"/>
      <c r="DJR1" s="215"/>
      <c r="DJS1" s="215"/>
      <c r="DJT1" s="215"/>
      <c r="DJU1" s="215"/>
      <c r="DJV1" s="215"/>
      <c r="DJW1" s="215"/>
      <c r="DJX1" s="215"/>
      <c r="DJY1" s="215"/>
      <c r="DJZ1" s="215"/>
      <c r="DKA1" s="215"/>
      <c r="DKB1" s="215"/>
      <c r="DKC1" s="215"/>
      <c r="DKD1" s="215"/>
      <c r="DKE1" s="215"/>
      <c r="DKF1" s="215"/>
      <c r="DKG1" s="215"/>
      <c r="DKH1" s="215"/>
      <c r="DKI1" s="215"/>
      <c r="DKJ1" s="215"/>
      <c r="DKK1" s="215"/>
      <c r="DKL1" s="215"/>
      <c r="DKM1" s="215"/>
      <c r="DKN1" s="215"/>
      <c r="DKO1" s="215"/>
      <c r="DKP1" s="215"/>
      <c r="DKQ1" s="215"/>
      <c r="DKR1" s="215"/>
      <c r="DKS1" s="215"/>
      <c r="DKT1" s="215"/>
      <c r="DKU1" s="215"/>
      <c r="DKV1" s="215"/>
      <c r="DKW1" s="215"/>
      <c r="DKX1" s="215"/>
      <c r="DKY1" s="215"/>
      <c r="DKZ1" s="215"/>
      <c r="DLA1" s="215"/>
      <c r="DLB1" s="215"/>
      <c r="DLC1" s="215"/>
      <c r="DLD1" s="215"/>
      <c r="DLE1" s="215"/>
      <c r="DLF1" s="215"/>
      <c r="DLG1" s="215"/>
      <c r="DLH1" s="215"/>
      <c r="DLI1" s="215"/>
      <c r="DLJ1" s="215"/>
      <c r="DLK1" s="215"/>
      <c r="DLL1" s="215"/>
      <c r="DLM1" s="215"/>
      <c r="DLN1" s="215"/>
      <c r="DLO1" s="215"/>
      <c r="DLP1" s="215"/>
      <c r="DLQ1" s="215"/>
      <c r="DLR1" s="215"/>
      <c r="DLS1" s="215"/>
      <c r="DLT1" s="215"/>
      <c r="DLU1" s="215"/>
      <c r="DLV1" s="215"/>
      <c r="DLW1" s="215"/>
      <c r="DLX1" s="215"/>
      <c r="DLY1" s="215"/>
      <c r="DLZ1" s="215"/>
      <c r="DMA1" s="215"/>
      <c r="DMB1" s="215"/>
      <c r="DMC1" s="215"/>
      <c r="DMD1" s="215"/>
      <c r="DME1" s="215"/>
      <c r="DMF1" s="215"/>
      <c r="DMG1" s="215"/>
      <c r="DMH1" s="215"/>
      <c r="DMI1" s="215"/>
      <c r="DMJ1" s="215"/>
      <c r="DMK1" s="215"/>
      <c r="DML1" s="215"/>
      <c r="DMM1" s="215"/>
      <c r="DMN1" s="215"/>
      <c r="DMO1" s="215"/>
      <c r="DMP1" s="215"/>
      <c r="DMQ1" s="215"/>
      <c r="DMR1" s="215"/>
      <c r="DMS1" s="215"/>
      <c r="DMT1" s="215"/>
      <c r="DMU1" s="215"/>
      <c r="DMV1" s="215"/>
      <c r="DMW1" s="215"/>
      <c r="DMX1" s="215"/>
      <c r="DMY1" s="215"/>
      <c r="DMZ1" s="215"/>
      <c r="DNA1" s="215"/>
      <c r="DNB1" s="215"/>
      <c r="DNC1" s="215"/>
      <c r="DND1" s="215"/>
      <c r="DNE1" s="215"/>
      <c r="DNF1" s="215"/>
      <c r="DNG1" s="215"/>
      <c r="DNH1" s="215"/>
      <c r="DNI1" s="215"/>
      <c r="DNJ1" s="215"/>
      <c r="DNK1" s="215"/>
      <c r="DNL1" s="215"/>
      <c r="DNM1" s="215"/>
      <c r="DNN1" s="215"/>
      <c r="DNO1" s="215"/>
      <c r="DNP1" s="215"/>
      <c r="DNQ1" s="215"/>
      <c r="DNR1" s="215"/>
      <c r="DNS1" s="215"/>
      <c r="DNT1" s="215"/>
      <c r="DNU1" s="215"/>
      <c r="DNV1" s="215"/>
      <c r="DNW1" s="215"/>
      <c r="DNX1" s="215"/>
      <c r="DNY1" s="215"/>
      <c r="DNZ1" s="215"/>
      <c r="DOA1" s="215"/>
      <c r="DOB1" s="215"/>
      <c r="DOC1" s="215"/>
      <c r="DOD1" s="215"/>
      <c r="DOE1" s="215"/>
      <c r="DOF1" s="215"/>
      <c r="DOG1" s="215"/>
      <c r="DOH1" s="215"/>
      <c r="DOI1" s="215"/>
      <c r="DOJ1" s="215"/>
      <c r="DOK1" s="215"/>
      <c r="DOL1" s="215"/>
      <c r="DOM1" s="215"/>
      <c r="DON1" s="215"/>
      <c r="DOO1" s="215"/>
      <c r="DOP1" s="215"/>
      <c r="DOQ1" s="215"/>
      <c r="DOR1" s="215"/>
      <c r="DOS1" s="215"/>
      <c r="DOT1" s="215"/>
      <c r="DOU1" s="215"/>
      <c r="DOV1" s="215"/>
      <c r="DOW1" s="215"/>
      <c r="DOX1" s="215"/>
      <c r="DOY1" s="215"/>
      <c r="DOZ1" s="215"/>
      <c r="DPA1" s="215"/>
      <c r="DPB1" s="215"/>
      <c r="DPC1" s="215"/>
      <c r="DPD1" s="215"/>
      <c r="DPE1" s="215"/>
      <c r="DPF1" s="215"/>
      <c r="DPG1" s="215"/>
      <c r="DPH1" s="215"/>
      <c r="DPI1" s="215"/>
      <c r="DPJ1" s="215"/>
      <c r="DPK1" s="215"/>
      <c r="DPL1" s="215"/>
      <c r="DPM1" s="215"/>
      <c r="DPN1" s="215"/>
      <c r="DPO1" s="215"/>
      <c r="DPP1" s="215"/>
      <c r="DPQ1" s="215"/>
      <c r="DPR1" s="215"/>
      <c r="DPS1" s="215"/>
      <c r="DPT1" s="215"/>
      <c r="DPU1" s="215"/>
      <c r="DPV1" s="215"/>
      <c r="DPW1" s="215"/>
      <c r="DPX1" s="215"/>
      <c r="DPY1" s="215"/>
      <c r="DPZ1" s="215"/>
      <c r="DQA1" s="215"/>
      <c r="DQB1" s="215"/>
      <c r="DQC1" s="215"/>
      <c r="DQD1" s="215"/>
      <c r="DQE1" s="215"/>
      <c r="DQF1" s="215"/>
      <c r="DQG1" s="215"/>
      <c r="DQH1" s="215"/>
      <c r="DQI1" s="215"/>
      <c r="DQJ1" s="215"/>
      <c r="DQK1" s="215"/>
      <c r="DQL1" s="215"/>
      <c r="DQM1" s="215"/>
      <c r="DQN1" s="215"/>
      <c r="DQO1" s="215"/>
      <c r="DQP1" s="215"/>
      <c r="DQQ1" s="215"/>
      <c r="DQR1" s="215"/>
      <c r="DQS1" s="215"/>
      <c r="DQT1" s="215"/>
      <c r="DQU1" s="215"/>
      <c r="DQV1" s="215"/>
      <c r="DQW1" s="215"/>
      <c r="DQX1" s="215"/>
      <c r="DQY1" s="215"/>
      <c r="DQZ1" s="215"/>
      <c r="DRA1" s="215"/>
      <c r="DRB1" s="215"/>
      <c r="DRC1" s="215"/>
      <c r="DRD1" s="215"/>
      <c r="DRE1" s="215"/>
      <c r="DRF1" s="215"/>
      <c r="DRG1" s="215"/>
      <c r="DRH1" s="215"/>
      <c r="DRI1" s="215"/>
      <c r="DRJ1" s="215"/>
      <c r="DRK1" s="215"/>
      <c r="DRL1" s="215"/>
      <c r="DRM1" s="215"/>
      <c r="DRN1" s="215"/>
      <c r="DRO1" s="215"/>
      <c r="DRP1" s="215"/>
      <c r="DRQ1" s="215"/>
      <c r="DRR1" s="215"/>
      <c r="DRS1" s="215"/>
      <c r="DRT1" s="215"/>
      <c r="DRU1" s="215"/>
      <c r="DRV1" s="215"/>
      <c r="DRW1" s="215"/>
      <c r="DRX1" s="215"/>
      <c r="DRY1" s="215"/>
      <c r="DRZ1" s="215"/>
      <c r="DSA1" s="215"/>
      <c r="DSB1" s="215"/>
      <c r="DSC1" s="215"/>
      <c r="DSD1" s="215"/>
      <c r="DSE1" s="215"/>
      <c r="DSF1" s="215"/>
      <c r="DSG1" s="215"/>
      <c r="DSH1" s="215"/>
      <c r="DSI1" s="215"/>
      <c r="DSJ1" s="215"/>
      <c r="DSK1" s="215"/>
      <c r="DSL1" s="215"/>
      <c r="DSM1" s="215"/>
      <c r="DSN1" s="215"/>
      <c r="DSO1" s="215"/>
      <c r="DSP1" s="215"/>
      <c r="DSQ1" s="215"/>
      <c r="DSR1" s="215"/>
      <c r="DSS1" s="215"/>
      <c r="DST1" s="215"/>
      <c r="DSU1" s="215"/>
      <c r="DSV1" s="215"/>
      <c r="DSW1" s="215"/>
      <c r="DSX1" s="215"/>
      <c r="DSY1" s="215"/>
      <c r="DSZ1" s="215"/>
      <c r="DTA1" s="215"/>
      <c r="DTB1" s="215"/>
      <c r="DTC1" s="215"/>
      <c r="DTD1" s="215"/>
      <c r="DTE1" s="215"/>
      <c r="DTF1" s="215"/>
      <c r="DTG1" s="215"/>
      <c r="DTH1" s="215"/>
      <c r="DTI1" s="215"/>
      <c r="DTJ1" s="215"/>
      <c r="DTK1" s="215"/>
      <c r="DTL1" s="215"/>
      <c r="DTM1" s="215"/>
      <c r="DTN1" s="215"/>
      <c r="DTO1" s="215"/>
      <c r="DTP1" s="215"/>
      <c r="DTQ1" s="215"/>
      <c r="DTR1" s="215"/>
      <c r="DTS1" s="215"/>
      <c r="DTT1" s="215"/>
      <c r="DTU1" s="215"/>
      <c r="DTV1" s="215"/>
      <c r="DTW1" s="215"/>
      <c r="DTX1" s="215"/>
      <c r="DTY1" s="215"/>
      <c r="DTZ1" s="215"/>
      <c r="DUA1" s="215"/>
      <c r="DUB1" s="215"/>
      <c r="DUC1" s="215"/>
      <c r="DUD1" s="215"/>
      <c r="DUE1" s="215"/>
      <c r="DUF1" s="215"/>
      <c r="DUG1" s="215"/>
      <c r="DUH1" s="215"/>
      <c r="DUI1" s="215"/>
      <c r="DUJ1" s="215"/>
      <c r="DUK1" s="215"/>
      <c r="DUL1" s="215"/>
      <c r="DUM1" s="215"/>
      <c r="DUN1" s="215"/>
      <c r="DUO1" s="215"/>
      <c r="DUP1" s="215"/>
      <c r="DUQ1" s="215"/>
      <c r="DUR1" s="215"/>
      <c r="DUS1" s="215"/>
      <c r="DUT1" s="215"/>
      <c r="DUU1" s="215"/>
      <c r="DUV1" s="215"/>
      <c r="DUW1" s="215"/>
      <c r="DUX1" s="215"/>
      <c r="DUY1" s="215"/>
      <c r="DUZ1" s="215"/>
      <c r="DVA1" s="215"/>
      <c r="DVB1" s="215"/>
      <c r="DVC1" s="215"/>
      <c r="DVD1" s="215"/>
      <c r="DVE1" s="215"/>
      <c r="DVF1" s="215"/>
      <c r="DVG1" s="215"/>
      <c r="DVH1" s="215"/>
      <c r="DVI1" s="215"/>
      <c r="DVJ1" s="215"/>
      <c r="DVK1" s="215"/>
      <c r="DVL1" s="215"/>
      <c r="DVM1" s="215"/>
      <c r="DVN1" s="215"/>
      <c r="DVO1" s="215"/>
      <c r="DVP1" s="215"/>
      <c r="DVQ1" s="215"/>
      <c r="DVR1" s="215"/>
      <c r="DVS1" s="215"/>
      <c r="DVT1" s="215"/>
      <c r="DVU1" s="215"/>
      <c r="DVV1" s="215"/>
      <c r="DVW1" s="215"/>
      <c r="DVX1" s="215"/>
      <c r="DVY1" s="215"/>
      <c r="DVZ1" s="215"/>
      <c r="DWA1" s="215"/>
      <c r="DWB1" s="215"/>
      <c r="DWC1" s="215"/>
      <c r="DWD1" s="215"/>
      <c r="DWE1" s="215"/>
      <c r="DWF1" s="215"/>
      <c r="DWG1" s="215"/>
      <c r="DWH1" s="215"/>
      <c r="DWI1" s="215"/>
      <c r="DWJ1" s="215"/>
      <c r="DWK1" s="215"/>
      <c r="DWL1" s="215"/>
      <c r="DWM1" s="215"/>
      <c r="DWN1" s="215"/>
      <c r="DWO1" s="215"/>
      <c r="DWP1" s="215"/>
      <c r="DWQ1" s="215"/>
      <c r="DWR1" s="215"/>
      <c r="DWS1" s="215"/>
      <c r="DWT1" s="215"/>
      <c r="DWU1" s="215"/>
      <c r="DWV1" s="215"/>
      <c r="DWW1" s="215"/>
      <c r="DWX1" s="215"/>
      <c r="DWY1" s="215"/>
      <c r="DWZ1" s="215"/>
      <c r="DXA1" s="215"/>
      <c r="DXB1" s="215"/>
      <c r="DXC1" s="215"/>
      <c r="DXD1" s="215"/>
      <c r="DXE1" s="215"/>
      <c r="DXF1" s="215"/>
      <c r="DXG1" s="215"/>
      <c r="DXH1" s="215"/>
      <c r="DXI1" s="215"/>
      <c r="DXJ1" s="215"/>
      <c r="DXK1" s="215"/>
      <c r="DXL1" s="215"/>
      <c r="DXM1" s="215"/>
      <c r="DXN1" s="215"/>
      <c r="DXO1" s="215"/>
      <c r="DXP1" s="215"/>
      <c r="DXQ1" s="215"/>
      <c r="DXR1" s="215"/>
      <c r="DXS1" s="215"/>
      <c r="DXT1" s="215"/>
      <c r="DXU1" s="215"/>
      <c r="DXV1" s="215"/>
      <c r="DXW1" s="215"/>
      <c r="DXX1" s="215"/>
      <c r="DXY1" s="215"/>
      <c r="DXZ1" s="215"/>
      <c r="DYA1" s="215"/>
      <c r="DYB1" s="215"/>
      <c r="DYC1" s="215"/>
      <c r="DYD1" s="215"/>
      <c r="DYE1" s="215"/>
      <c r="DYF1" s="215"/>
      <c r="DYG1" s="215"/>
      <c r="DYH1" s="215"/>
      <c r="DYI1" s="215"/>
      <c r="DYJ1" s="215"/>
      <c r="DYK1" s="215"/>
      <c r="DYL1" s="215"/>
      <c r="DYM1" s="215"/>
      <c r="DYN1" s="215"/>
      <c r="DYO1" s="215"/>
      <c r="DYP1" s="215"/>
      <c r="DYQ1" s="215"/>
      <c r="DYR1" s="215"/>
      <c r="DYS1" s="215"/>
      <c r="DYT1" s="215"/>
      <c r="DYU1" s="215"/>
      <c r="DYV1" s="215"/>
      <c r="DYW1" s="215"/>
      <c r="DYX1" s="215"/>
      <c r="DYY1" s="215"/>
      <c r="DYZ1" s="215"/>
      <c r="DZA1" s="215"/>
      <c r="DZB1" s="215"/>
      <c r="DZC1" s="215"/>
      <c r="DZD1" s="215"/>
      <c r="DZE1" s="215"/>
      <c r="DZF1" s="215"/>
      <c r="DZG1" s="215"/>
      <c r="DZH1" s="215"/>
      <c r="DZI1" s="215"/>
      <c r="DZJ1" s="215"/>
      <c r="DZK1" s="215"/>
      <c r="DZL1" s="215"/>
      <c r="DZM1" s="215"/>
      <c r="DZN1" s="215"/>
      <c r="DZO1" s="215"/>
      <c r="DZP1" s="215"/>
      <c r="DZQ1" s="215"/>
      <c r="DZR1" s="215"/>
      <c r="DZS1" s="215"/>
      <c r="DZT1" s="215"/>
      <c r="DZU1" s="215"/>
      <c r="DZV1" s="215"/>
      <c r="DZW1" s="215"/>
      <c r="DZX1" s="215"/>
      <c r="DZY1" s="215"/>
      <c r="DZZ1" s="215"/>
      <c r="EAA1" s="215"/>
      <c r="EAB1" s="215"/>
      <c r="EAC1" s="215"/>
      <c r="EAD1" s="215"/>
      <c r="EAE1" s="215"/>
      <c r="EAF1" s="215"/>
      <c r="EAG1" s="215"/>
      <c r="EAH1" s="215"/>
      <c r="EAI1" s="215"/>
      <c r="EAJ1" s="215"/>
      <c r="EAK1" s="215"/>
      <c r="EAL1" s="215"/>
      <c r="EAM1" s="215"/>
      <c r="EAN1" s="215"/>
      <c r="EAO1" s="215"/>
      <c r="EAP1" s="215"/>
      <c r="EAQ1" s="215"/>
      <c r="EAR1" s="215"/>
      <c r="EAS1" s="215"/>
      <c r="EAT1" s="215"/>
      <c r="EAU1" s="215"/>
      <c r="EAV1" s="215"/>
      <c r="EAW1" s="215"/>
      <c r="EAX1" s="215"/>
      <c r="EAY1" s="215"/>
      <c r="EAZ1" s="215"/>
      <c r="EBA1" s="215"/>
      <c r="EBB1" s="215"/>
      <c r="EBC1" s="215"/>
      <c r="EBD1" s="215"/>
      <c r="EBE1" s="215"/>
      <c r="EBF1" s="215"/>
      <c r="EBG1" s="215"/>
      <c r="EBH1" s="215"/>
      <c r="EBI1" s="215"/>
      <c r="EBJ1" s="215"/>
      <c r="EBK1" s="215"/>
      <c r="EBL1" s="215"/>
      <c r="EBM1" s="215"/>
      <c r="EBN1" s="215"/>
      <c r="EBO1" s="215"/>
      <c r="EBP1" s="215"/>
      <c r="EBQ1" s="215"/>
      <c r="EBR1" s="215"/>
      <c r="EBS1" s="215"/>
      <c r="EBT1" s="215"/>
      <c r="EBU1" s="215"/>
      <c r="EBV1" s="215"/>
      <c r="EBW1" s="215"/>
      <c r="EBX1" s="215"/>
      <c r="EBY1" s="215"/>
      <c r="EBZ1" s="215"/>
      <c r="ECA1" s="215"/>
      <c r="ECB1" s="215"/>
      <c r="ECC1" s="215"/>
      <c r="ECD1" s="215"/>
      <c r="ECE1" s="215"/>
      <c r="ECF1" s="215"/>
      <c r="ECG1" s="215"/>
      <c r="ECH1" s="215"/>
      <c r="ECI1" s="215"/>
      <c r="ECJ1" s="215"/>
      <c r="ECK1" s="215"/>
      <c r="ECL1" s="215"/>
      <c r="ECM1" s="215"/>
      <c r="ECN1" s="215"/>
      <c r="ECO1" s="215"/>
      <c r="ECP1" s="215"/>
      <c r="ECQ1" s="215"/>
      <c r="ECR1" s="215"/>
      <c r="ECS1" s="215"/>
      <c r="ECT1" s="215"/>
      <c r="ECU1" s="215"/>
      <c r="ECV1" s="215"/>
      <c r="ECW1" s="215"/>
      <c r="ECX1" s="215"/>
      <c r="ECY1" s="215"/>
      <c r="ECZ1" s="215"/>
      <c r="EDA1" s="215"/>
      <c r="EDB1" s="215"/>
      <c r="EDC1" s="215"/>
      <c r="EDD1" s="215"/>
      <c r="EDE1" s="215"/>
      <c r="EDF1" s="215"/>
      <c r="EDG1" s="215"/>
      <c r="EDH1" s="215"/>
      <c r="EDI1" s="215"/>
      <c r="EDJ1" s="215"/>
      <c r="EDK1" s="215"/>
      <c r="EDL1" s="215"/>
      <c r="EDM1" s="215"/>
      <c r="EDN1" s="215"/>
      <c r="EDO1" s="215"/>
      <c r="EDP1" s="215"/>
      <c r="EDQ1" s="215"/>
      <c r="EDR1" s="215"/>
      <c r="EDS1" s="215"/>
      <c r="EDT1" s="215"/>
      <c r="EDU1" s="215"/>
      <c r="EDV1" s="215"/>
      <c r="EDW1" s="215"/>
      <c r="EDX1" s="215"/>
      <c r="EDY1" s="215"/>
      <c r="EDZ1" s="215"/>
      <c r="EEA1" s="215"/>
      <c r="EEB1" s="215"/>
      <c r="EEC1" s="215"/>
      <c r="EED1" s="215"/>
      <c r="EEE1" s="215"/>
      <c r="EEF1" s="215"/>
      <c r="EEG1" s="215"/>
      <c r="EEH1" s="215"/>
      <c r="EEI1" s="215"/>
      <c r="EEJ1" s="215"/>
      <c r="EEK1" s="215"/>
      <c r="EEL1" s="215"/>
      <c r="EEM1" s="215"/>
      <c r="EEN1" s="215"/>
      <c r="EEO1" s="215"/>
      <c r="EEP1" s="215"/>
      <c r="EEQ1" s="215"/>
      <c r="EER1" s="215"/>
      <c r="EES1" s="215"/>
      <c r="EET1" s="215"/>
      <c r="EEU1" s="215"/>
      <c r="EEV1" s="215"/>
      <c r="EEW1" s="215"/>
      <c r="EEX1" s="215"/>
      <c r="EEY1" s="215"/>
      <c r="EEZ1" s="215"/>
      <c r="EFA1" s="215"/>
      <c r="EFB1" s="215"/>
      <c r="EFC1" s="215"/>
      <c r="EFD1" s="215"/>
      <c r="EFE1" s="215"/>
      <c r="EFF1" s="215"/>
      <c r="EFG1" s="215"/>
      <c r="EFH1" s="215"/>
      <c r="EFI1" s="215"/>
      <c r="EFJ1" s="215"/>
      <c r="EFK1" s="215"/>
      <c r="EFL1" s="215"/>
      <c r="EFM1" s="215"/>
      <c r="EFN1" s="215"/>
      <c r="EFO1" s="215"/>
      <c r="EFP1" s="215"/>
      <c r="EFQ1" s="215"/>
      <c r="EFR1" s="215"/>
      <c r="EFS1" s="215"/>
      <c r="EFT1" s="215"/>
      <c r="EFU1" s="215"/>
      <c r="EFV1" s="215"/>
      <c r="EFW1" s="215"/>
      <c r="EFX1" s="215"/>
      <c r="EFY1" s="215"/>
      <c r="EFZ1" s="215"/>
      <c r="EGA1" s="215"/>
      <c r="EGB1" s="215"/>
      <c r="EGC1" s="215"/>
      <c r="EGD1" s="215"/>
      <c r="EGE1" s="215"/>
      <c r="EGF1" s="215"/>
      <c r="EGG1" s="215"/>
      <c r="EGH1" s="215"/>
      <c r="EGI1" s="215"/>
      <c r="EGJ1" s="215"/>
      <c r="EGK1" s="215"/>
      <c r="EGL1" s="215"/>
      <c r="EGM1" s="215"/>
      <c r="EGN1" s="215"/>
      <c r="EGO1" s="215"/>
      <c r="EGP1" s="215"/>
      <c r="EGQ1" s="215"/>
      <c r="EGR1" s="215"/>
      <c r="EGS1" s="215"/>
      <c r="EGT1" s="215"/>
      <c r="EGU1" s="215"/>
      <c r="EGV1" s="215"/>
      <c r="EGW1" s="215"/>
      <c r="EGX1" s="215"/>
      <c r="EGY1" s="215"/>
      <c r="EGZ1" s="215"/>
      <c r="EHA1" s="215"/>
      <c r="EHB1" s="215"/>
      <c r="EHC1" s="215"/>
      <c r="EHD1" s="215"/>
      <c r="EHE1" s="215"/>
      <c r="EHF1" s="215"/>
      <c r="EHG1" s="215"/>
      <c r="EHH1" s="215"/>
      <c r="EHI1" s="215"/>
      <c r="EHJ1" s="215"/>
      <c r="EHK1" s="215"/>
      <c r="EHL1" s="215"/>
      <c r="EHM1" s="215"/>
      <c r="EHN1" s="215"/>
      <c r="EHO1" s="215"/>
      <c r="EHP1" s="215"/>
      <c r="EHQ1" s="215"/>
      <c r="EHR1" s="215"/>
      <c r="EHS1" s="215"/>
      <c r="EHT1" s="215"/>
      <c r="EHU1" s="215"/>
      <c r="EHV1" s="215"/>
      <c r="EHW1" s="215"/>
      <c r="EHX1" s="215"/>
      <c r="EHY1" s="215"/>
      <c r="EHZ1" s="215"/>
      <c r="EIA1" s="215"/>
      <c r="EIB1" s="215"/>
      <c r="EIC1" s="215"/>
      <c r="EID1" s="215"/>
      <c r="EIE1" s="215"/>
      <c r="EIF1" s="215"/>
      <c r="EIG1" s="215"/>
      <c r="EIH1" s="215"/>
      <c r="EII1" s="215"/>
      <c r="EIJ1" s="215"/>
      <c r="EIK1" s="215"/>
      <c r="EIL1" s="215"/>
      <c r="EIM1" s="215"/>
      <c r="EIN1" s="215"/>
      <c r="EIO1" s="215"/>
      <c r="EIP1" s="215"/>
      <c r="EIQ1" s="215"/>
      <c r="EIR1" s="215"/>
      <c r="EIS1" s="215"/>
      <c r="EIT1" s="215"/>
      <c r="EIU1" s="215"/>
      <c r="EIV1" s="215"/>
      <c r="EIW1" s="215"/>
      <c r="EIX1" s="215"/>
      <c r="EIY1" s="215"/>
      <c r="EIZ1" s="215"/>
      <c r="EJA1" s="215"/>
      <c r="EJB1" s="215"/>
      <c r="EJC1" s="215"/>
      <c r="EJD1" s="215"/>
      <c r="EJE1" s="215"/>
      <c r="EJF1" s="215"/>
      <c r="EJG1" s="215"/>
      <c r="EJH1" s="215"/>
      <c r="EJI1" s="215"/>
      <c r="EJJ1" s="215"/>
      <c r="EJK1" s="215"/>
      <c r="EJL1" s="215"/>
      <c r="EJM1" s="215"/>
      <c r="EJN1" s="215"/>
      <c r="EJO1" s="215"/>
      <c r="EJP1" s="215"/>
      <c r="EJQ1" s="215"/>
      <c r="EJR1" s="215"/>
      <c r="EJS1" s="215"/>
      <c r="EJT1" s="215"/>
      <c r="EJU1" s="215"/>
      <c r="EJV1" s="215"/>
      <c r="EJW1" s="215"/>
      <c r="EJX1" s="215"/>
      <c r="EJY1" s="215"/>
      <c r="EJZ1" s="215"/>
      <c r="EKA1" s="215"/>
      <c r="EKB1" s="215"/>
      <c r="EKC1" s="215"/>
      <c r="EKD1" s="215"/>
      <c r="EKE1" s="215"/>
      <c r="EKF1" s="215"/>
      <c r="EKG1" s="215"/>
      <c r="EKH1" s="215"/>
      <c r="EKI1" s="215"/>
      <c r="EKJ1" s="215"/>
      <c r="EKK1" s="215"/>
      <c r="EKL1" s="215"/>
      <c r="EKM1" s="215"/>
      <c r="EKN1" s="215"/>
      <c r="EKO1" s="215"/>
      <c r="EKP1" s="215"/>
      <c r="EKQ1" s="215"/>
      <c r="EKR1" s="215"/>
      <c r="EKS1" s="215"/>
      <c r="EKT1" s="215"/>
      <c r="EKU1" s="215"/>
      <c r="EKV1" s="215"/>
      <c r="EKW1" s="215"/>
      <c r="EKX1" s="215"/>
      <c r="EKY1" s="215"/>
      <c r="EKZ1" s="215"/>
      <c r="ELA1" s="215"/>
      <c r="ELB1" s="215"/>
      <c r="ELC1" s="215"/>
      <c r="ELD1" s="215"/>
      <c r="ELE1" s="215"/>
      <c r="ELF1" s="215"/>
      <c r="ELG1" s="215"/>
      <c r="ELH1" s="215"/>
      <c r="ELI1" s="215"/>
      <c r="ELJ1" s="215"/>
      <c r="ELK1" s="215"/>
      <c r="ELL1" s="215"/>
      <c r="ELM1" s="215"/>
      <c r="ELN1" s="215"/>
      <c r="ELO1" s="215"/>
      <c r="ELP1" s="215"/>
      <c r="ELQ1" s="215"/>
      <c r="ELR1" s="215"/>
      <c r="ELS1" s="215"/>
      <c r="ELT1" s="215"/>
      <c r="ELU1" s="215"/>
      <c r="ELV1" s="215"/>
      <c r="ELW1" s="215"/>
      <c r="ELX1" s="215"/>
      <c r="ELY1" s="215"/>
      <c r="ELZ1" s="215"/>
      <c r="EMA1" s="215"/>
      <c r="EMB1" s="215"/>
      <c r="EMC1" s="215"/>
      <c r="EMD1" s="215"/>
      <c r="EME1" s="215"/>
      <c r="EMF1" s="215"/>
      <c r="EMG1" s="215"/>
      <c r="EMH1" s="215"/>
      <c r="EMI1" s="215"/>
      <c r="EMJ1" s="215"/>
      <c r="EMK1" s="215"/>
      <c r="EML1" s="215"/>
      <c r="EMM1" s="215"/>
      <c r="EMN1" s="215"/>
      <c r="EMO1" s="215"/>
      <c r="EMP1" s="215"/>
      <c r="EMQ1" s="215"/>
      <c r="EMR1" s="215"/>
      <c r="EMS1" s="215"/>
      <c r="EMT1" s="215"/>
      <c r="EMU1" s="215"/>
      <c r="EMV1" s="215"/>
      <c r="EMW1" s="215"/>
      <c r="EMX1" s="215"/>
      <c r="EMY1" s="215"/>
      <c r="EMZ1" s="215"/>
      <c r="ENA1" s="215"/>
      <c r="ENB1" s="215"/>
      <c r="ENC1" s="215"/>
      <c r="END1" s="215"/>
      <c r="ENE1" s="215"/>
      <c r="ENF1" s="215"/>
      <c r="ENG1" s="215"/>
      <c r="ENH1" s="215"/>
      <c r="ENI1" s="215"/>
      <c r="ENJ1" s="215"/>
      <c r="ENK1" s="215"/>
      <c r="ENL1" s="215"/>
      <c r="ENM1" s="215"/>
      <c r="ENN1" s="215"/>
      <c r="ENO1" s="215"/>
      <c r="ENP1" s="215"/>
      <c r="ENQ1" s="215"/>
      <c r="ENR1" s="215"/>
      <c r="ENS1" s="215"/>
      <c r="ENT1" s="215"/>
      <c r="ENU1" s="215"/>
      <c r="ENV1" s="215"/>
      <c r="ENW1" s="215"/>
      <c r="ENX1" s="215"/>
      <c r="ENY1" s="215"/>
      <c r="ENZ1" s="215"/>
      <c r="EOA1" s="215"/>
      <c r="EOB1" s="215"/>
      <c r="EOC1" s="215"/>
      <c r="EOD1" s="215"/>
      <c r="EOE1" s="215"/>
      <c r="EOF1" s="215"/>
      <c r="EOG1" s="215"/>
      <c r="EOH1" s="215"/>
      <c r="EOI1" s="215"/>
      <c r="EOJ1" s="215"/>
      <c r="EOK1" s="215"/>
      <c r="EOL1" s="215"/>
      <c r="EOM1" s="215"/>
      <c r="EON1" s="215"/>
      <c r="EOO1" s="215"/>
      <c r="EOP1" s="215"/>
      <c r="EOQ1" s="215"/>
      <c r="EOR1" s="215"/>
      <c r="EOS1" s="215"/>
      <c r="EOT1" s="215"/>
      <c r="EOU1" s="215"/>
      <c r="EOV1" s="215"/>
      <c r="EOW1" s="215"/>
      <c r="EOX1" s="215"/>
      <c r="EOY1" s="215"/>
      <c r="EOZ1" s="215"/>
      <c r="EPA1" s="215"/>
      <c r="EPB1" s="215"/>
      <c r="EPC1" s="215"/>
      <c r="EPD1" s="215"/>
      <c r="EPE1" s="215"/>
      <c r="EPF1" s="215"/>
      <c r="EPG1" s="215"/>
      <c r="EPH1" s="215"/>
      <c r="EPI1" s="215"/>
      <c r="EPJ1" s="215"/>
      <c r="EPK1" s="215"/>
      <c r="EPL1" s="215"/>
      <c r="EPM1" s="215"/>
      <c r="EPN1" s="215"/>
      <c r="EPO1" s="215"/>
      <c r="EPP1" s="215"/>
      <c r="EPQ1" s="215"/>
      <c r="EPR1" s="215"/>
      <c r="EPS1" s="215"/>
      <c r="EPT1" s="215"/>
      <c r="EPU1" s="215"/>
      <c r="EPV1" s="215"/>
      <c r="EPW1" s="215"/>
      <c r="EPX1" s="215"/>
      <c r="EPY1" s="215"/>
      <c r="EPZ1" s="215"/>
      <c r="EQA1" s="215"/>
      <c r="EQB1" s="215"/>
      <c r="EQC1" s="215"/>
      <c r="EQD1" s="215"/>
      <c r="EQE1" s="215"/>
      <c r="EQF1" s="215"/>
      <c r="EQG1" s="215"/>
      <c r="EQH1" s="215"/>
      <c r="EQI1" s="215"/>
      <c r="EQJ1" s="215"/>
      <c r="EQK1" s="215"/>
      <c r="EQL1" s="215"/>
      <c r="EQM1" s="215"/>
      <c r="EQN1" s="215"/>
      <c r="EQO1" s="215"/>
      <c r="EQP1" s="215"/>
      <c r="EQQ1" s="215"/>
      <c r="EQR1" s="215"/>
      <c r="EQS1" s="215"/>
      <c r="EQT1" s="215"/>
      <c r="EQU1" s="215"/>
      <c r="EQV1" s="215"/>
      <c r="EQW1" s="215"/>
      <c r="EQX1" s="215"/>
      <c r="EQY1" s="215"/>
      <c r="EQZ1" s="215"/>
      <c r="ERA1" s="215"/>
      <c r="ERB1" s="215"/>
      <c r="ERC1" s="215"/>
      <c r="ERD1" s="215"/>
      <c r="ERE1" s="215"/>
      <c r="ERF1" s="215"/>
      <c r="ERG1" s="215"/>
      <c r="ERH1" s="215"/>
      <c r="ERI1" s="215"/>
      <c r="ERJ1" s="215"/>
      <c r="ERK1" s="215"/>
      <c r="ERL1" s="215"/>
      <c r="ERM1" s="215"/>
      <c r="ERN1" s="215"/>
      <c r="ERO1" s="215"/>
      <c r="ERP1" s="215"/>
      <c r="ERQ1" s="215"/>
      <c r="ERR1" s="215"/>
      <c r="ERS1" s="215"/>
      <c r="ERT1" s="215"/>
      <c r="ERU1" s="215"/>
      <c r="ERV1" s="215"/>
      <c r="ERW1" s="215"/>
      <c r="ERX1" s="215"/>
      <c r="ERY1" s="215"/>
      <c r="ERZ1" s="215"/>
      <c r="ESA1" s="215"/>
      <c r="ESB1" s="215"/>
      <c r="ESC1" s="215"/>
      <c r="ESD1" s="215"/>
      <c r="ESE1" s="215"/>
      <c r="ESF1" s="215"/>
      <c r="ESG1" s="215"/>
      <c r="ESH1" s="215"/>
      <c r="ESI1" s="215"/>
      <c r="ESJ1" s="215"/>
      <c r="ESK1" s="215"/>
      <c r="ESL1" s="215"/>
      <c r="ESM1" s="215"/>
      <c r="ESN1" s="215"/>
      <c r="ESO1" s="215"/>
      <c r="ESP1" s="215"/>
      <c r="ESQ1" s="215"/>
      <c r="ESR1" s="215"/>
      <c r="ESS1" s="215"/>
      <c r="EST1" s="215"/>
      <c r="ESU1" s="215"/>
      <c r="ESV1" s="215"/>
      <c r="ESW1" s="215"/>
      <c r="ESX1" s="215"/>
      <c r="ESY1" s="215"/>
      <c r="ESZ1" s="215"/>
      <c r="ETA1" s="215"/>
      <c r="ETB1" s="215"/>
      <c r="ETC1" s="215"/>
      <c r="ETD1" s="215"/>
      <c r="ETE1" s="215"/>
      <c r="ETF1" s="215"/>
      <c r="ETG1" s="215"/>
      <c r="ETH1" s="215"/>
      <c r="ETI1" s="215"/>
      <c r="ETJ1" s="215"/>
      <c r="ETK1" s="215"/>
      <c r="ETL1" s="215"/>
      <c r="ETM1" s="215"/>
      <c r="ETN1" s="215"/>
      <c r="ETO1" s="215"/>
      <c r="ETP1" s="215"/>
      <c r="ETQ1" s="215"/>
      <c r="ETR1" s="215"/>
      <c r="ETS1" s="215"/>
      <c r="ETT1" s="215"/>
      <c r="ETU1" s="215"/>
      <c r="ETV1" s="215"/>
      <c r="ETW1" s="215"/>
      <c r="ETX1" s="215"/>
      <c r="ETY1" s="215"/>
      <c r="ETZ1" s="215"/>
      <c r="EUA1" s="215"/>
      <c r="EUB1" s="215"/>
      <c r="EUC1" s="215"/>
      <c r="EUD1" s="215"/>
      <c r="EUE1" s="215"/>
      <c r="EUF1" s="215"/>
      <c r="EUG1" s="215"/>
      <c r="EUH1" s="215"/>
      <c r="EUI1" s="215"/>
      <c r="EUJ1" s="215"/>
      <c r="EUK1" s="215"/>
      <c r="EUL1" s="215"/>
      <c r="EUM1" s="215"/>
      <c r="EUN1" s="215"/>
      <c r="EUO1" s="215"/>
      <c r="EUP1" s="215"/>
      <c r="EUQ1" s="215"/>
      <c r="EUR1" s="215"/>
      <c r="EUS1" s="215"/>
      <c r="EUT1" s="215"/>
      <c r="EUU1" s="215"/>
      <c r="EUV1" s="215"/>
      <c r="EUW1" s="215"/>
      <c r="EUX1" s="215"/>
      <c r="EUY1" s="215"/>
      <c r="EUZ1" s="215"/>
      <c r="EVA1" s="215"/>
      <c r="EVB1" s="215"/>
      <c r="EVC1" s="215"/>
      <c r="EVD1" s="215"/>
      <c r="EVE1" s="215"/>
      <c r="EVF1" s="215"/>
      <c r="EVG1" s="215"/>
      <c r="EVH1" s="215"/>
      <c r="EVI1" s="215"/>
      <c r="EVJ1" s="215"/>
      <c r="EVK1" s="215"/>
      <c r="EVL1" s="215"/>
      <c r="EVM1" s="215"/>
      <c r="EVN1" s="215"/>
      <c r="EVO1" s="215"/>
      <c r="EVP1" s="215"/>
      <c r="EVQ1" s="215"/>
      <c r="EVR1" s="215"/>
      <c r="EVS1" s="215"/>
      <c r="EVT1" s="215"/>
      <c r="EVU1" s="215"/>
      <c r="EVV1" s="215"/>
      <c r="EVW1" s="215"/>
      <c r="EVX1" s="215"/>
      <c r="EVY1" s="215"/>
      <c r="EVZ1" s="215"/>
      <c r="EWA1" s="215"/>
      <c r="EWB1" s="215"/>
      <c r="EWC1" s="215"/>
      <c r="EWD1" s="215"/>
      <c r="EWE1" s="215"/>
      <c r="EWF1" s="215"/>
      <c r="EWG1" s="215"/>
      <c r="EWH1" s="215"/>
      <c r="EWI1" s="215"/>
      <c r="EWJ1" s="215"/>
      <c r="EWK1" s="215"/>
      <c r="EWL1" s="215"/>
      <c r="EWM1" s="215"/>
      <c r="EWN1" s="215"/>
      <c r="EWO1" s="215"/>
      <c r="EWP1" s="215"/>
      <c r="EWQ1" s="215"/>
      <c r="EWR1" s="215"/>
      <c r="EWS1" s="215"/>
      <c r="EWT1" s="215"/>
      <c r="EWU1" s="215"/>
      <c r="EWV1" s="215"/>
      <c r="EWW1" s="215"/>
      <c r="EWX1" s="215"/>
      <c r="EWY1" s="215"/>
      <c r="EWZ1" s="215"/>
      <c r="EXA1" s="215"/>
      <c r="EXB1" s="215"/>
      <c r="EXC1" s="215"/>
      <c r="EXD1" s="215"/>
      <c r="EXE1" s="215"/>
      <c r="EXF1" s="215"/>
      <c r="EXG1" s="215"/>
      <c r="EXH1" s="215"/>
      <c r="EXI1" s="215"/>
      <c r="EXJ1" s="215"/>
      <c r="EXK1" s="215"/>
      <c r="EXL1" s="215"/>
      <c r="EXM1" s="215"/>
      <c r="EXN1" s="215"/>
      <c r="EXO1" s="215"/>
      <c r="EXP1" s="215"/>
      <c r="EXQ1" s="215"/>
      <c r="EXR1" s="215"/>
      <c r="EXS1" s="215"/>
      <c r="EXT1" s="215"/>
      <c r="EXU1" s="215"/>
      <c r="EXV1" s="215"/>
      <c r="EXW1" s="215"/>
      <c r="EXX1" s="215"/>
      <c r="EXY1" s="215"/>
      <c r="EXZ1" s="215"/>
      <c r="EYA1" s="215"/>
      <c r="EYB1" s="215"/>
      <c r="EYC1" s="215"/>
      <c r="EYD1" s="215"/>
      <c r="EYE1" s="215"/>
      <c r="EYF1" s="215"/>
      <c r="EYG1" s="215"/>
      <c r="EYH1" s="215"/>
      <c r="EYI1" s="215"/>
      <c r="EYJ1" s="215"/>
      <c r="EYK1" s="215"/>
      <c r="EYL1" s="215"/>
      <c r="EYM1" s="215"/>
      <c r="EYN1" s="215"/>
      <c r="EYO1" s="215"/>
      <c r="EYP1" s="215"/>
      <c r="EYQ1" s="215"/>
      <c r="EYR1" s="215"/>
      <c r="EYS1" s="215"/>
      <c r="EYT1" s="215"/>
      <c r="EYU1" s="215"/>
      <c r="EYV1" s="215"/>
      <c r="EYW1" s="215"/>
      <c r="EYX1" s="215"/>
      <c r="EYY1" s="215"/>
      <c r="EYZ1" s="215"/>
      <c r="EZA1" s="215"/>
      <c r="EZB1" s="215"/>
      <c r="EZC1" s="215"/>
      <c r="EZD1" s="215"/>
      <c r="EZE1" s="215"/>
      <c r="EZF1" s="215"/>
      <c r="EZG1" s="215"/>
      <c r="EZH1" s="215"/>
      <c r="EZI1" s="215"/>
      <c r="EZJ1" s="215"/>
      <c r="EZK1" s="215"/>
      <c r="EZL1" s="215"/>
      <c r="EZM1" s="215"/>
      <c r="EZN1" s="215"/>
      <c r="EZO1" s="215"/>
      <c r="EZP1" s="215"/>
      <c r="EZQ1" s="215"/>
      <c r="EZR1" s="215"/>
      <c r="EZS1" s="215"/>
      <c r="EZT1" s="215"/>
      <c r="EZU1" s="215"/>
      <c r="EZV1" s="215"/>
      <c r="EZW1" s="215"/>
      <c r="EZX1" s="215"/>
      <c r="EZY1" s="215"/>
      <c r="EZZ1" s="215"/>
      <c r="FAA1" s="215"/>
      <c r="FAB1" s="215"/>
      <c r="FAC1" s="215"/>
      <c r="FAD1" s="215"/>
      <c r="FAE1" s="215"/>
      <c r="FAF1" s="215"/>
      <c r="FAG1" s="215"/>
      <c r="FAH1" s="215"/>
      <c r="FAI1" s="215"/>
      <c r="FAJ1" s="215"/>
      <c r="FAK1" s="215"/>
      <c r="FAL1" s="215"/>
      <c r="FAM1" s="215"/>
      <c r="FAN1" s="215"/>
      <c r="FAO1" s="215"/>
      <c r="FAP1" s="215"/>
      <c r="FAQ1" s="215"/>
      <c r="FAR1" s="215"/>
      <c r="FAS1" s="215"/>
      <c r="FAT1" s="215"/>
      <c r="FAU1" s="215"/>
      <c r="FAV1" s="215"/>
      <c r="FAW1" s="215"/>
      <c r="FAX1" s="215"/>
      <c r="FAY1" s="215"/>
      <c r="FAZ1" s="215"/>
      <c r="FBA1" s="215"/>
      <c r="FBB1" s="215"/>
      <c r="FBC1" s="215"/>
      <c r="FBD1" s="215"/>
      <c r="FBE1" s="215"/>
      <c r="FBF1" s="215"/>
      <c r="FBG1" s="215"/>
      <c r="FBH1" s="215"/>
      <c r="FBI1" s="215"/>
      <c r="FBJ1" s="215"/>
      <c r="FBK1" s="215"/>
      <c r="FBL1" s="215"/>
      <c r="FBM1" s="215"/>
      <c r="FBN1" s="215"/>
      <c r="FBO1" s="215"/>
      <c r="FBP1" s="215"/>
      <c r="FBQ1" s="215"/>
      <c r="FBR1" s="215"/>
      <c r="FBS1" s="215"/>
      <c r="FBT1" s="215"/>
      <c r="FBU1" s="215"/>
      <c r="FBV1" s="215"/>
      <c r="FBW1" s="215"/>
      <c r="FBX1" s="215"/>
      <c r="FBY1" s="215"/>
      <c r="FBZ1" s="215"/>
      <c r="FCA1" s="215"/>
      <c r="FCB1" s="215"/>
      <c r="FCC1" s="215"/>
      <c r="FCD1" s="215"/>
      <c r="FCE1" s="215"/>
      <c r="FCF1" s="215"/>
      <c r="FCG1" s="215"/>
      <c r="FCH1" s="215"/>
      <c r="FCI1" s="215"/>
      <c r="FCJ1" s="215"/>
      <c r="FCK1" s="215"/>
      <c r="FCL1" s="215"/>
      <c r="FCM1" s="215"/>
      <c r="FCN1" s="215"/>
      <c r="FCO1" s="215"/>
      <c r="FCP1" s="215"/>
      <c r="FCQ1" s="215"/>
      <c r="FCR1" s="215"/>
      <c r="FCS1" s="215"/>
      <c r="FCT1" s="215"/>
      <c r="FCU1" s="215"/>
      <c r="FCV1" s="215"/>
      <c r="FCW1" s="215"/>
      <c r="FCX1" s="215"/>
      <c r="FCY1" s="215"/>
      <c r="FCZ1" s="215"/>
      <c r="FDA1" s="215"/>
      <c r="FDB1" s="215"/>
      <c r="FDC1" s="215"/>
      <c r="FDD1" s="215"/>
      <c r="FDE1" s="215"/>
      <c r="FDF1" s="215"/>
      <c r="FDG1" s="215"/>
      <c r="FDH1" s="215"/>
      <c r="FDI1" s="215"/>
      <c r="FDJ1" s="215"/>
      <c r="FDK1" s="215"/>
      <c r="FDL1" s="215"/>
      <c r="FDM1" s="215"/>
      <c r="FDN1" s="215"/>
      <c r="FDO1" s="215"/>
      <c r="FDP1" s="215"/>
      <c r="FDQ1" s="215"/>
      <c r="FDR1" s="215"/>
      <c r="FDS1" s="215"/>
      <c r="FDT1" s="215"/>
      <c r="FDU1" s="215"/>
      <c r="FDV1" s="215"/>
      <c r="FDW1" s="215"/>
      <c r="FDX1" s="215"/>
      <c r="FDY1" s="215"/>
      <c r="FDZ1" s="215"/>
      <c r="FEA1" s="215"/>
      <c r="FEB1" s="215"/>
      <c r="FEC1" s="215"/>
      <c r="FED1" s="215"/>
      <c r="FEE1" s="215"/>
      <c r="FEF1" s="215"/>
      <c r="FEG1" s="215"/>
      <c r="FEH1" s="215"/>
      <c r="FEI1" s="215"/>
      <c r="FEJ1" s="215"/>
      <c r="FEK1" s="215"/>
      <c r="FEL1" s="215"/>
      <c r="FEM1" s="215"/>
      <c r="FEN1" s="215"/>
      <c r="FEO1" s="215"/>
      <c r="FEP1" s="215"/>
      <c r="FEQ1" s="215"/>
      <c r="FER1" s="215"/>
      <c r="FES1" s="215"/>
      <c r="FET1" s="215"/>
      <c r="FEU1" s="215"/>
      <c r="FEV1" s="215"/>
      <c r="FEW1" s="215"/>
      <c r="FEX1" s="215"/>
      <c r="FEY1" s="215"/>
      <c r="FEZ1" s="215"/>
      <c r="FFA1" s="215"/>
      <c r="FFB1" s="215"/>
      <c r="FFC1" s="215"/>
      <c r="FFD1" s="215"/>
      <c r="FFE1" s="215"/>
      <c r="FFF1" s="215"/>
      <c r="FFG1" s="215"/>
      <c r="FFH1" s="215"/>
      <c r="FFI1" s="215"/>
      <c r="FFJ1" s="215"/>
      <c r="FFK1" s="215"/>
      <c r="FFL1" s="215"/>
      <c r="FFM1" s="215"/>
      <c r="FFN1" s="215"/>
      <c r="FFO1" s="215"/>
      <c r="FFP1" s="215"/>
      <c r="FFQ1" s="215"/>
      <c r="FFR1" s="215"/>
      <c r="FFS1" s="215"/>
      <c r="FFT1" s="215"/>
      <c r="FFU1" s="215"/>
      <c r="FFV1" s="215"/>
      <c r="FFW1" s="215"/>
      <c r="FFX1" s="215"/>
      <c r="FFY1" s="215"/>
      <c r="FFZ1" s="215"/>
      <c r="FGA1" s="215"/>
      <c r="FGB1" s="215"/>
      <c r="FGC1" s="215"/>
      <c r="FGD1" s="215"/>
      <c r="FGE1" s="215"/>
      <c r="FGF1" s="215"/>
      <c r="FGG1" s="215"/>
      <c r="FGH1" s="215"/>
      <c r="FGI1" s="215"/>
      <c r="FGJ1" s="215"/>
      <c r="FGK1" s="215"/>
      <c r="FGL1" s="215"/>
      <c r="FGM1" s="215"/>
      <c r="FGN1" s="215"/>
      <c r="FGO1" s="215"/>
      <c r="FGP1" s="215"/>
      <c r="FGQ1" s="215"/>
      <c r="FGR1" s="215"/>
      <c r="FGS1" s="215"/>
      <c r="FGT1" s="215"/>
      <c r="FGU1" s="215"/>
      <c r="FGV1" s="215"/>
      <c r="FGW1" s="215"/>
      <c r="FGX1" s="215"/>
      <c r="FGY1" s="215"/>
      <c r="FGZ1" s="215"/>
      <c r="FHA1" s="215"/>
      <c r="FHB1" s="215"/>
      <c r="FHC1" s="215"/>
      <c r="FHD1" s="215"/>
      <c r="FHE1" s="215"/>
      <c r="FHF1" s="215"/>
      <c r="FHG1" s="215"/>
      <c r="FHH1" s="215"/>
      <c r="FHI1" s="215"/>
      <c r="FHJ1" s="215"/>
      <c r="FHK1" s="215"/>
      <c r="FHL1" s="215"/>
      <c r="FHM1" s="215"/>
      <c r="FHN1" s="215"/>
      <c r="FHO1" s="215"/>
      <c r="FHP1" s="215"/>
      <c r="FHQ1" s="215"/>
      <c r="FHR1" s="215"/>
      <c r="FHS1" s="215"/>
      <c r="FHT1" s="215"/>
      <c r="FHU1" s="215"/>
      <c r="FHV1" s="215"/>
      <c r="FHW1" s="215"/>
      <c r="FHX1" s="215"/>
      <c r="FHY1" s="215"/>
      <c r="FHZ1" s="215"/>
      <c r="FIA1" s="215"/>
      <c r="FIB1" s="215"/>
      <c r="FIC1" s="215"/>
      <c r="FID1" s="215"/>
      <c r="FIE1" s="215"/>
      <c r="FIF1" s="215"/>
      <c r="FIG1" s="215"/>
      <c r="FIH1" s="215"/>
      <c r="FII1" s="215"/>
      <c r="FIJ1" s="215"/>
      <c r="FIK1" s="215"/>
      <c r="FIL1" s="215"/>
      <c r="FIM1" s="215"/>
      <c r="FIN1" s="215"/>
      <c r="FIO1" s="215"/>
      <c r="FIP1" s="215"/>
      <c r="FIQ1" s="215"/>
      <c r="FIR1" s="215"/>
      <c r="FIS1" s="215"/>
      <c r="FIT1" s="215"/>
      <c r="FIU1" s="215"/>
      <c r="FIV1" s="215"/>
      <c r="FIW1" s="215"/>
      <c r="FIX1" s="215"/>
      <c r="FIY1" s="215"/>
      <c r="FIZ1" s="215"/>
      <c r="FJA1" s="215"/>
      <c r="FJB1" s="215"/>
      <c r="FJC1" s="215"/>
      <c r="FJD1" s="215"/>
      <c r="FJE1" s="215"/>
      <c r="FJF1" s="215"/>
      <c r="FJG1" s="215"/>
      <c r="FJH1" s="215"/>
      <c r="FJI1" s="215"/>
      <c r="FJJ1" s="215"/>
      <c r="FJK1" s="215"/>
      <c r="FJL1" s="215"/>
      <c r="FJM1" s="215"/>
      <c r="FJN1" s="215"/>
      <c r="FJO1" s="215"/>
      <c r="FJP1" s="215"/>
      <c r="FJQ1" s="215"/>
      <c r="FJR1" s="215"/>
      <c r="FJS1" s="215"/>
      <c r="FJT1" s="215"/>
      <c r="FJU1" s="215"/>
      <c r="FJV1" s="215"/>
      <c r="FJW1" s="215"/>
      <c r="FJX1" s="215"/>
      <c r="FJY1" s="215"/>
      <c r="FJZ1" s="215"/>
      <c r="FKA1" s="215"/>
      <c r="FKB1" s="215"/>
      <c r="FKC1" s="215"/>
      <c r="FKD1" s="215"/>
      <c r="FKE1" s="215"/>
      <c r="FKF1" s="215"/>
      <c r="FKG1" s="215"/>
      <c r="FKH1" s="215"/>
      <c r="FKI1" s="215"/>
      <c r="FKJ1" s="215"/>
      <c r="FKK1" s="215"/>
      <c r="FKL1" s="215"/>
      <c r="FKM1" s="215"/>
      <c r="FKN1" s="215"/>
      <c r="FKO1" s="215"/>
      <c r="FKP1" s="215"/>
      <c r="FKQ1" s="215"/>
      <c r="FKR1" s="215"/>
      <c r="FKS1" s="215"/>
      <c r="FKT1" s="215"/>
      <c r="FKU1" s="215"/>
      <c r="FKV1" s="215"/>
      <c r="FKW1" s="215"/>
      <c r="FKX1" s="215"/>
      <c r="FKY1" s="215"/>
      <c r="FKZ1" s="215"/>
      <c r="FLA1" s="215"/>
      <c r="FLB1" s="215"/>
      <c r="FLC1" s="215"/>
      <c r="FLD1" s="215"/>
      <c r="FLE1" s="215"/>
      <c r="FLF1" s="215"/>
      <c r="FLG1" s="215"/>
      <c r="FLH1" s="215"/>
      <c r="FLI1" s="215"/>
      <c r="FLJ1" s="215"/>
      <c r="FLK1" s="215"/>
      <c r="FLL1" s="215"/>
      <c r="FLM1" s="215"/>
      <c r="FLN1" s="215"/>
      <c r="FLO1" s="215"/>
      <c r="FLP1" s="215"/>
      <c r="FLQ1" s="215"/>
      <c r="FLR1" s="215"/>
      <c r="FLS1" s="215"/>
      <c r="FLT1" s="215"/>
      <c r="FLU1" s="215"/>
      <c r="FLV1" s="215"/>
      <c r="FLW1" s="215"/>
      <c r="FLX1" s="215"/>
      <c r="FLY1" s="215"/>
      <c r="FLZ1" s="215"/>
      <c r="FMA1" s="215"/>
      <c r="FMB1" s="215"/>
      <c r="FMC1" s="215"/>
      <c r="FMD1" s="215"/>
      <c r="FME1" s="215"/>
      <c r="FMF1" s="215"/>
      <c r="FMG1" s="215"/>
      <c r="FMH1" s="215"/>
      <c r="FMI1" s="215"/>
      <c r="FMJ1" s="215"/>
      <c r="FMK1" s="215"/>
      <c r="FML1" s="215"/>
      <c r="FMM1" s="215"/>
      <c r="FMN1" s="215"/>
      <c r="FMO1" s="215"/>
      <c r="FMP1" s="215"/>
      <c r="FMQ1" s="215"/>
      <c r="FMR1" s="215"/>
      <c r="FMS1" s="215"/>
      <c r="FMT1" s="215"/>
      <c r="FMU1" s="215"/>
      <c r="FMV1" s="215"/>
      <c r="FMW1" s="215"/>
      <c r="FMX1" s="215"/>
      <c r="FMY1" s="215"/>
      <c r="FMZ1" s="215"/>
      <c r="FNA1" s="215"/>
      <c r="FNB1" s="215"/>
      <c r="FNC1" s="215"/>
      <c r="FND1" s="215"/>
      <c r="FNE1" s="215"/>
      <c r="FNF1" s="215"/>
      <c r="FNG1" s="215"/>
      <c r="FNH1" s="215"/>
      <c r="FNI1" s="215"/>
      <c r="FNJ1" s="215"/>
      <c r="FNK1" s="215"/>
      <c r="FNL1" s="215"/>
      <c r="FNM1" s="215"/>
      <c r="FNN1" s="215"/>
      <c r="FNO1" s="215"/>
      <c r="FNP1" s="215"/>
      <c r="FNQ1" s="215"/>
      <c r="FNR1" s="215"/>
      <c r="FNS1" s="215"/>
      <c r="FNT1" s="215"/>
      <c r="FNU1" s="215"/>
      <c r="FNV1" s="215"/>
      <c r="FNW1" s="215"/>
      <c r="FNX1" s="215"/>
      <c r="FNY1" s="215"/>
      <c r="FNZ1" s="215"/>
      <c r="FOA1" s="215"/>
      <c r="FOB1" s="215"/>
      <c r="FOC1" s="215"/>
      <c r="FOD1" s="215"/>
      <c r="FOE1" s="215"/>
      <c r="FOF1" s="215"/>
      <c r="FOG1" s="215"/>
      <c r="FOH1" s="215"/>
      <c r="FOI1" s="215"/>
      <c r="FOJ1" s="215"/>
      <c r="FOK1" s="215"/>
      <c r="FOL1" s="215"/>
      <c r="FOM1" s="215"/>
      <c r="FON1" s="215"/>
      <c r="FOO1" s="215"/>
      <c r="FOP1" s="215"/>
      <c r="FOQ1" s="215"/>
      <c r="FOR1" s="215"/>
      <c r="FOS1" s="215"/>
      <c r="FOT1" s="215"/>
      <c r="FOU1" s="215"/>
      <c r="FOV1" s="215"/>
      <c r="FOW1" s="215"/>
      <c r="FOX1" s="215"/>
      <c r="FOY1" s="215"/>
      <c r="FOZ1" s="215"/>
      <c r="FPA1" s="215"/>
      <c r="FPB1" s="215"/>
      <c r="FPC1" s="215"/>
      <c r="FPD1" s="215"/>
      <c r="FPE1" s="215"/>
      <c r="FPF1" s="215"/>
      <c r="FPG1" s="215"/>
      <c r="FPH1" s="215"/>
      <c r="FPI1" s="215"/>
      <c r="FPJ1" s="215"/>
      <c r="FPK1" s="215"/>
      <c r="FPL1" s="215"/>
      <c r="FPM1" s="215"/>
      <c r="FPN1" s="215"/>
      <c r="FPO1" s="215"/>
      <c r="FPP1" s="215"/>
      <c r="FPQ1" s="215"/>
      <c r="FPR1" s="215"/>
      <c r="FPS1" s="215"/>
      <c r="FPT1" s="215"/>
      <c r="FPU1" s="215"/>
      <c r="FPV1" s="215"/>
      <c r="FPW1" s="215"/>
      <c r="FPX1" s="215"/>
      <c r="FPY1" s="215"/>
      <c r="FPZ1" s="215"/>
      <c r="FQA1" s="215"/>
      <c r="FQB1" s="215"/>
      <c r="FQC1" s="215"/>
      <c r="FQD1" s="215"/>
      <c r="FQE1" s="215"/>
      <c r="FQF1" s="215"/>
      <c r="FQG1" s="215"/>
      <c r="FQH1" s="215"/>
      <c r="FQI1" s="215"/>
      <c r="FQJ1" s="215"/>
      <c r="FQK1" s="215"/>
      <c r="FQL1" s="215"/>
      <c r="FQM1" s="215"/>
      <c r="FQN1" s="215"/>
      <c r="FQO1" s="215"/>
      <c r="FQP1" s="215"/>
      <c r="FQQ1" s="215"/>
      <c r="FQR1" s="215"/>
      <c r="FQS1" s="215"/>
      <c r="FQT1" s="215"/>
      <c r="FQU1" s="215"/>
      <c r="FQV1" s="215"/>
      <c r="FQW1" s="215"/>
      <c r="FQX1" s="215"/>
      <c r="FQY1" s="215"/>
      <c r="FQZ1" s="215"/>
      <c r="FRA1" s="215"/>
      <c r="FRB1" s="215"/>
      <c r="FRC1" s="215"/>
      <c r="FRD1" s="215"/>
      <c r="FRE1" s="215"/>
      <c r="FRF1" s="215"/>
      <c r="FRG1" s="215"/>
      <c r="FRH1" s="215"/>
      <c r="FRI1" s="215"/>
      <c r="FRJ1" s="215"/>
      <c r="FRK1" s="215"/>
      <c r="FRL1" s="215"/>
      <c r="FRM1" s="215"/>
      <c r="FRN1" s="215"/>
      <c r="FRO1" s="215"/>
      <c r="FRP1" s="215"/>
      <c r="FRQ1" s="215"/>
      <c r="FRR1" s="215"/>
      <c r="FRS1" s="215"/>
      <c r="FRT1" s="215"/>
      <c r="FRU1" s="215"/>
      <c r="FRV1" s="215"/>
      <c r="FRW1" s="215"/>
      <c r="FRX1" s="215"/>
      <c r="FRY1" s="215"/>
      <c r="FRZ1" s="215"/>
      <c r="FSA1" s="215"/>
      <c r="FSB1" s="215"/>
      <c r="FSC1" s="215"/>
      <c r="FSD1" s="215"/>
      <c r="FSE1" s="215"/>
      <c r="FSF1" s="215"/>
      <c r="FSG1" s="215"/>
      <c r="FSH1" s="215"/>
      <c r="FSI1" s="215"/>
      <c r="FSJ1" s="215"/>
      <c r="FSK1" s="215"/>
      <c r="FSL1" s="215"/>
      <c r="FSM1" s="215"/>
      <c r="FSN1" s="215"/>
      <c r="FSO1" s="215"/>
      <c r="FSP1" s="215"/>
      <c r="FSQ1" s="215"/>
      <c r="FSR1" s="215"/>
      <c r="FSS1" s="215"/>
      <c r="FST1" s="215"/>
      <c r="FSU1" s="215"/>
      <c r="FSV1" s="215"/>
      <c r="FSW1" s="215"/>
      <c r="FSX1" s="215"/>
      <c r="FSY1" s="215"/>
      <c r="FSZ1" s="215"/>
      <c r="FTA1" s="215"/>
      <c r="FTB1" s="215"/>
      <c r="FTC1" s="215"/>
      <c r="FTD1" s="215"/>
      <c r="FTE1" s="215"/>
      <c r="FTF1" s="215"/>
      <c r="FTG1" s="215"/>
      <c r="FTH1" s="215"/>
      <c r="FTI1" s="215"/>
      <c r="FTJ1" s="215"/>
      <c r="FTK1" s="215"/>
      <c r="FTL1" s="215"/>
      <c r="FTM1" s="215"/>
      <c r="FTN1" s="215"/>
      <c r="FTO1" s="215"/>
      <c r="FTP1" s="215"/>
      <c r="FTQ1" s="215"/>
      <c r="FTR1" s="215"/>
      <c r="FTS1" s="215"/>
      <c r="FTT1" s="215"/>
      <c r="FTU1" s="215"/>
      <c r="FTV1" s="215"/>
      <c r="FTW1" s="215"/>
      <c r="FTX1" s="215"/>
      <c r="FTY1" s="215"/>
      <c r="FTZ1" s="215"/>
      <c r="FUA1" s="215"/>
      <c r="FUB1" s="215"/>
      <c r="FUC1" s="215"/>
      <c r="FUD1" s="215"/>
      <c r="FUE1" s="215"/>
      <c r="FUF1" s="215"/>
      <c r="FUG1" s="215"/>
      <c r="FUH1" s="215"/>
      <c r="FUI1" s="215"/>
      <c r="FUJ1" s="215"/>
      <c r="FUK1" s="215"/>
      <c r="FUL1" s="215"/>
      <c r="FUM1" s="215"/>
      <c r="FUN1" s="215"/>
      <c r="FUO1" s="215"/>
      <c r="FUP1" s="215"/>
      <c r="FUQ1" s="215"/>
      <c r="FUR1" s="215"/>
      <c r="FUS1" s="215"/>
      <c r="FUT1" s="215"/>
      <c r="FUU1" s="215"/>
      <c r="FUV1" s="215"/>
      <c r="FUW1" s="215"/>
      <c r="FUX1" s="215"/>
      <c r="FUY1" s="215"/>
      <c r="FUZ1" s="215"/>
      <c r="FVA1" s="215"/>
      <c r="FVB1" s="215"/>
      <c r="FVC1" s="215"/>
      <c r="FVD1" s="215"/>
      <c r="FVE1" s="215"/>
      <c r="FVF1" s="215"/>
      <c r="FVG1" s="215"/>
      <c r="FVH1" s="215"/>
      <c r="FVI1" s="215"/>
      <c r="FVJ1" s="215"/>
      <c r="FVK1" s="215"/>
      <c r="FVL1" s="215"/>
      <c r="FVM1" s="215"/>
      <c r="FVN1" s="215"/>
      <c r="FVO1" s="215"/>
      <c r="FVP1" s="215"/>
      <c r="FVQ1" s="215"/>
      <c r="FVR1" s="215"/>
      <c r="FVS1" s="215"/>
      <c r="FVT1" s="215"/>
      <c r="FVU1" s="215"/>
      <c r="FVV1" s="215"/>
      <c r="FVW1" s="215"/>
      <c r="FVX1" s="215"/>
      <c r="FVY1" s="215"/>
      <c r="FVZ1" s="215"/>
      <c r="FWA1" s="215"/>
      <c r="FWB1" s="215"/>
      <c r="FWC1" s="215"/>
      <c r="FWD1" s="215"/>
      <c r="FWE1" s="215"/>
      <c r="FWF1" s="215"/>
      <c r="FWG1" s="215"/>
      <c r="FWH1" s="215"/>
      <c r="FWI1" s="215"/>
      <c r="FWJ1" s="215"/>
      <c r="FWK1" s="215"/>
      <c r="FWL1" s="215"/>
      <c r="FWM1" s="215"/>
      <c r="FWN1" s="215"/>
      <c r="FWO1" s="215"/>
      <c r="FWP1" s="215"/>
      <c r="FWQ1" s="215"/>
      <c r="FWR1" s="215"/>
      <c r="FWS1" s="215"/>
      <c r="FWT1" s="215"/>
      <c r="FWU1" s="215"/>
      <c r="FWV1" s="215"/>
      <c r="FWW1" s="215"/>
      <c r="FWX1" s="215"/>
      <c r="FWY1" s="215"/>
      <c r="FWZ1" s="215"/>
      <c r="FXA1" s="215"/>
      <c r="FXB1" s="215"/>
      <c r="FXC1" s="215"/>
      <c r="FXD1" s="215"/>
      <c r="FXE1" s="215"/>
      <c r="FXF1" s="215"/>
      <c r="FXG1" s="215"/>
      <c r="FXH1" s="215"/>
      <c r="FXI1" s="215"/>
      <c r="FXJ1" s="215"/>
      <c r="FXK1" s="215"/>
      <c r="FXL1" s="215"/>
      <c r="FXM1" s="215"/>
      <c r="FXN1" s="215"/>
      <c r="FXO1" s="215"/>
      <c r="FXP1" s="215"/>
      <c r="FXQ1" s="215"/>
      <c r="FXR1" s="215"/>
      <c r="FXS1" s="215"/>
      <c r="FXT1" s="215"/>
      <c r="FXU1" s="215"/>
      <c r="FXV1" s="215"/>
      <c r="FXW1" s="215"/>
      <c r="FXX1" s="215"/>
      <c r="FXY1" s="215"/>
      <c r="FXZ1" s="215"/>
      <c r="FYA1" s="215"/>
      <c r="FYB1" s="215"/>
      <c r="FYC1" s="215"/>
      <c r="FYD1" s="215"/>
      <c r="FYE1" s="215"/>
      <c r="FYF1" s="215"/>
      <c r="FYG1" s="215"/>
      <c r="FYH1" s="215"/>
      <c r="FYI1" s="215"/>
      <c r="FYJ1" s="215"/>
      <c r="FYK1" s="215"/>
      <c r="FYL1" s="215"/>
      <c r="FYM1" s="215"/>
      <c r="FYN1" s="215"/>
      <c r="FYO1" s="215"/>
      <c r="FYP1" s="215"/>
      <c r="FYQ1" s="215"/>
      <c r="FYR1" s="215"/>
      <c r="FYS1" s="215"/>
      <c r="FYT1" s="215"/>
      <c r="FYU1" s="215"/>
      <c r="FYV1" s="215"/>
      <c r="FYW1" s="215"/>
      <c r="FYX1" s="215"/>
      <c r="FYY1" s="215"/>
      <c r="FYZ1" s="215"/>
      <c r="FZA1" s="215"/>
      <c r="FZB1" s="215"/>
      <c r="FZC1" s="215"/>
      <c r="FZD1" s="215"/>
      <c r="FZE1" s="215"/>
      <c r="FZF1" s="215"/>
      <c r="FZG1" s="215"/>
      <c r="FZH1" s="215"/>
      <c r="FZI1" s="215"/>
      <c r="FZJ1" s="215"/>
      <c r="FZK1" s="215"/>
      <c r="FZL1" s="215"/>
      <c r="FZM1" s="215"/>
      <c r="FZN1" s="215"/>
      <c r="FZO1" s="215"/>
      <c r="FZP1" s="215"/>
      <c r="FZQ1" s="215"/>
      <c r="FZR1" s="215"/>
      <c r="FZS1" s="215"/>
      <c r="FZT1" s="215"/>
      <c r="FZU1" s="215"/>
      <c r="FZV1" s="215"/>
      <c r="FZW1" s="215"/>
      <c r="FZX1" s="215"/>
      <c r="FZY1" s="215"/>
      <c r="FZZ1" s="215"/>
      <c r="GAA1" s="215"/>
      <c r="GAB1" s="215"/>
      <c r="GAC1" s="215"/>
      <c r="GAD1" s="215"/>
      <c r="GAE1" s="215"/>
      <c r="GAF1" s="215"/>
      <c r="GAG1" s="215"/>
      <c r="GAH1" s="215"/>
      <c r="GAI1" s="215"/>
      <c r="GAJ1" s="215"/>
      <c r="GAK1" s="215"/>
      <c r="GAL1" s="215"/>
      <c r="GAM1" s="215"/>
      <c r="GAN1" s="215"/>
      <c r="GAO1" s="215"/>
      <c r="GAP1" s="215"/>
      <c r="GAQ1" s="215"/>
      <c r="GAR1" s="215"/>
      <c r="GAS1" s="215"/>
      <c r="GAT1" s="215"/>
      <c r="GAU1" s="215"/>
      <c r="GAV1" s="215"/>
      <c r="GAW1" s="215"/>
      <c r="GAX1" s="215"/>
      <c r="GAY1" s="215"/>
      <c r="GAZ1" s="215"/>
      <c r="GBA1" s="215"/>
      <c r="GBB1" s="215"/>
      <c r="GBC1" s="215"/>
      <c r="GBD1" s="215"/>
      <c r="GBE1" s="215"/>
      <c r="GBF1" s="215"/>
      <c r="GBG1" s="215"/>
      <c r="GBH1" s="215"/>
      <c r="GBI1" s="215"/>
      <c r="GBJ1" s="215"/>
      <c r="GBK1" s="215"/>
      <c r="GBL1" s="215"/>
      <c r="GBM1" s="215"/>
      <c r="GBN1" s="215"/>
      <c r="GBO1" s="215"/>
      <c r="GBP1" s="215"/>
      <c r="GBQ1" s="215"/>
      <c r="GBR1" s="215"/>
      <c r="GBS1" s="215"/>
      <c r="GBT1" s="215"/>
      <c r="GBU1" s="215"/>
      <c r="GBV1" s="215"/>
      <c r="GBW1" s="215"/>
      <c r="GBX1" s="215"/>
      <c r="GBY1" s="215"/>
      <c r="GBZ1" s="215"/>
      <c r="GCA1" s="215"/>
      <c r="GCB1" s="215"/>
      <c r="GCC1" s="215"/>
      <c r="GCD1" s="215"/>
      <c r="GCE1" s="215"/>
      <c r="GCF1" s="215"/>
      <c r="GCG1" s="215"/>
      <c r="GCH1" s="215"/>
      <c r="GCI1" s="215"/>
      <c r="GCJ1" s="215"/>
      <c r="GCK1" s="215"/>
      <c r="GCL1" s="215"/>
      <c r="GCM1" s="215"/>
      <c r="GCN1" s="215"/>
      <c r="GCO1" s="215"/>
      <c r="GCP1" s="215"/>
      <c r="GCQ1" s="215"/>
      <c r="GCR1" s="215"/>
      <c r="GCS1" s="215"/>
      <c r="GCT1" s="215"/>
      <c r="GCU1" s="215"/>
      <c r="GCV1" s="215"/>
      <c r="GCW1" s="215"/>
      <c r="GCX1" s="215"/>
      <c r="GCY1" s="215"/>
      <c r="GCZ1" s="215"/>
      <c r="GDA1" s="215"/>
      <c r="GDB1" s="215"/>
      <c r="GDC1" s="215"/>
      <c r="GDD1" s="215"/>
      <c r="GDE1" s="215"/>
      <c r="GDF1" s="215"/>
      <c r="GDG1" s="215"/>
      <c r="GDH1" s="215"/>
      <c r="GDI1" s="215"/>
      <c r="GDJ1" s="215"/>
      <c r="GDK1" s="215"/>
      <c r="GDL1" s="215"/>
      <c r="GDM1" s="215"/>
      <c r="GDN1" s="215"/>
      <c r="GDO1" s="215"/>
      <c r="GDP1" s="215"/>
      <c r="GDQ1" s="215"/>
      <c r="GDR1" s="215"/>
      <c r="GDS1" s="215"/>
      <c r="GDT1" s="215"/>
      <c r="GDU1" s="215"/>
      <c r="GDV1" s="215"/>
      <c r="GDW1" s="215"/>
      <c r="GDX1" s="215"/>
      <c r="GDY1" s="215"/>
      <c r="GDZ1" s="215"/>
      <c r="GEA1" s="215"/>
      <c r="GEB1" s="215"/>
      <c r="GEC1" s="215"/>
      <c r="GED1" s="215"/>
      <c r="GEE1" s="215"/>
      <c r="GEF1" s="215"/>
      <c r="GEG1" s="215"/>
      <c r="GEH1" s="215"/>
      <c r="GEI1" s="215"/>
      <c r="GEJ1" s="215"/>
      <c r="GEK1" s="215"/>
      <c r="GEL1" s="215"/>
      <c r="GEM1" s="215"/>
      <c r="GEN1" s="215"/>
      <c r="GEO1" s="215"/>
      <c r="GEP1" s="215"/>
      <c r="GEQ1" s="215"/>
      <c r="GER1" s="215"/>
      <c r="GES1" s="215"/>
      <c r="GET1" s="215"/>
      <c r="GEU1" s="215"/>
      <c r="GEV1" s="215"/>
      <c r="GEW1" s="215"/>
      <c r="GEX1" s="215"/>
      <c r="GEY1" s="215"/>
      <c r="GEZ1" s="215"/>
      <c r="GFA1" s="215"/>
      <c r="GFB1" s="215"/>
      <c r="GFC1" s="215"/>
      <c r="GFD1" s="215"/>
      <c r="GFE1" s="215"/>
      <c r="GFF1" s="215"/>
      <c r="GFG1" s="215"/>
      <c r="GFH1" s="215"/>
      <c r="GFI1" s="215"/>
      <c r="GFJ1" s="215"/>
      <c r="GFK1" s="215"/>
      <c r="GFL1" s="215"/>
      <c r="GFM1" s="215"/>
      <c r="GFN1" s="215"/>
      <c r="GFO1" s="215"/>
      <c r="GFP1" s="215"/>
      <c r="GFQ1" s="215"/>
      <c r="GFR1" s="215"/>
      <c r="GFS1" s="215"/>
      <c r="GFT1" s="215"/>
      <c r="GFU1" s="215"/>
      <c r="GFV1" s="215"/>
      <c r="GFW1" s="215"/>
      <c r="GFX1" s="215"/>
      <c r="GFY1" s="215"/>
      <c r="GFZ1" s="215"/>
      <c r="GGA1" s="215"/>
      <c r="GGB1" s="215"/>
      <c r="GGC1" s="215"/>
      <c r="GGD1" s="215"/>
      <c r="GGE1" s="215"/>
      <c r="GGF1" s="215"/>
      <c r="GGG1" s="215"/>
      <c r="GGH1" s="215"/>
      <c r="GGI1" s="215"/>
      <c r="GGJ1" s="215"/>
      <c r="GGK1" s="215"/>
      <c r="GGL1" s="215"/>
      <c r="GGM1" s="215"/>
      <c r="GGN1" s="215"/>
      <c r="GGO1" s="215"/>
      <c r="GGP1" s="215"/>
      <c r="GGQ1" s="215"/>
      <c r="GGR1" s="215"/>
      <c r="GGS1" s="215"/>
      <c r="GGT1" s="215"/>
      <c r="GGU1" s="215"/>
      <c r="GGV1" s="215"/>
      <c r="GGW1" s="215"/>
      <c r="GGX1" s="215"/>
      <c r="GGY1" s="215"/>
      <c r="GGZ1" s="215"/>
      <c r="GHA1" s="215"/>
      <c r="GHB1" s="215"/>
      <c r="GHC1" s="215"/>
      <c r="GHD1" s="215"/>
      <c r="GHE1" s="215"/>
      <c r="GHF1" s="215"/>
      <c r="GHG1" s="215"/>
      <c r="GHH1" s="215"/>
      <c r="GHI1" s="215"/>
      <c r="GHJ1" s="215"/>
      <c r="GHK1" s="215"/>
      <c r="GHL1" s="215"/>
      <c r="GHM1" s="215"/>
      <c r="GHN1" s="215"/>
      <c r="GHO1" s="215"/>
      <c r="GHP1" s="215"/>
      <c r="GHQ1" s="215"/>
      <c r="GHR1" s="215"/>
      <c r="GHS1" s="215"/>
      <c r="GHT1" s="215"/>
      <c r="GHU1" s="215"/>
      <c r="GHV1" s="215"/>
      <c r="GHW1" s="215"/>
      <c r="GHX1" s="215"/>
      <c r="GHY1" s="215"/>
      <c r="GHZ1" s="215"/>
      <c r="GIA1" s="215"/>
      <c r="GIB1" s="215"/>
      <c r="GIC1" s="215"/>
      <c r="GID1" s="215"/>
      <c r="GIE1" s="215"/>
      <c r="GIF1" s="215"/>
      <c r="GIG1" s="215"/>
      <c r="GIH1" s="215"/>
      <c r="GII1" s="215"/>
      <c r="GIJ1" s="215"/>
      <c r="GIK1" s="215"/>
      <c r="GIL1" s="215"/>
      <c r="GIM1" s="215"/>
      <c r="GIN1" s="215"/>
      <c r="GIO1" s="215"/>
      <c r="GIP1" s="215"/>
      <c r="GIQ1" s="215"/>
      <c r="GIR1" s="215"/>
      <c r="GIS1" s="215"/>
      <c r="GIT1" s="215"/>
      <c r="GIU1" s="215"/>
      <c r="GIV1" s="215"/>
      <c r="GIW1" s="215"/>
      <c r="GIX1" s="215"/>
      <c r="GIY1" s="215"/>
      <c r="GIZ1" s="215"/>
      <c r="GJA1" s="215"/>
      <c r="GJB1" s="215"/>
      <c r="GJC1" s="215"/>
      <c r="GJD1" s="215"/>
      <c r="GJE1" s="215"/>
      <c r="GJF1" s="215"/>
      <c r="GJG1" s="215"/>
      <c r="GJH1" s="215"/>
      <c r="GJI1" s="215"/>
      <c r="GJJ1" s="215"/>
      <c r="GJK1" s="215"/>
      <c r="GJL1" s="215"/>
      <c r="GJM1" s="215"/>
      <c r="GJN1" s="215"/>
      <c r="GJO1" s="215"/>
      <c r="GJP1" s="215"/>
      <c r="GJQ1" s="215"/>
      <c r="GJR1" s="215"/>
      <c r="GJS1" s="215"/>
      <c r="GJT1" s="215"/>
      <c r="GJU1" s="215"/>
      <c r="GJV1" s="215"/>
      <c r="GJW1" s="215"/>
      <c r="GJX1" s="215"/>
      <c r="GJY1" s="215"/>
      <c r="GJZ1" s="215"/>
      <c r="GKA1" s="215"/>
      <c r="GKB1" s="215"/>
      <c r="GKC1" s="215"/>
      <c r="GKD1" s="215"/>
      <c r="GKE1" s="215"/>
      <c r="GKF1" s="215"/>
      <c r="GKG1" s="215"/>
      <c r="GKH1" s="215"/>
      <c r="GKI1" s="215"/>
      <c r="GKJ1" s="215"/>
      <c r="GKK1" s="215"/>
      <c r="GKL1" s="215"/>
      <c r="GKM1" s="215"/>
      <c r="GKN1" s="215"/>
      <c r="GKO1" s="215"/>
      <c r="GKP1" s="215"/>
      <c r="GKQ1" s="215"/>
      <c r="GKR1" s="215"/>
      <c r="GKS1" s="215"/>
      <c r="GKT1" s="215"/>
      <c r="GKU1" s="215"/>
      <c r="GKV1" s="215"/>
      <c r="GKW1" s="215"/>
      <c r="GKX1" s="215"/>
      <c r="GKY1" s="215"/>
      <c r="GKZ1" s="215"/>
      <c r="GLA1" s="215"/>
      <c r="GLB1" s="215"/>
      <c r="GLC1" s="215"/>
      <c r="GLD1" s="215"/>
      <c r="GLE1" s="215"/>
      <c r="GLF1" s="215"/>
      <c r="GLG1" s="215"/>
      <c r="GLH1" s="215"/>
      <c r="GLI1" s="215"/>
      <c r="GLJ1" s="215"/>
      <c r="GLK1" s="215"/>
      <c r="GLL1" s="215"/>
      <c r="GLM1" s="215"/>
      <c r="GLN1" s="215"/>
      <c r="GLO1" s="215"/>
      <c r="GLP1" s="215"/>
      <c r="GLQ1" s="215"/>
      <c r="GLR1" s="215"/>
      <c r="GLS1" s="215"/>
      <c r="GLT1" s="215"/>
      <c r="GLU1" s="215"/>
      <c r="GLV1" s="215"/>
      <c r="GLW1" s="215"/>
      <c r="GLX1" s="215"/>
      <c r="GLY1" s="215"/>
      <c r="GLZ1" s="215"/>
      <c r="GMA1" s="215"/>
      <c r="GMB1" s="215"/>
      <c r="GMC1" s="215"/>
      <c r="GMD1" s="215"/>
      <c r="GME1" s="215"/>
      <c r="GMF1" s="215"/>
      <c r="GMG1" s="215"/>
      <c r="GMH1" s="215"/>
      <c r="GMI1" s="215"/>
      <c r="GMJ1" s="215"/>
      <c r="GMK1" s="215"/>
      <c r="GML1" s="215"/>
      <c r="GMM1" s="215"/>
      <c r="GMN1" s="215"/>
      <c r="GMO1" s="215"/>
      <c r="GMP1" s="215"/>
      <c r="GMQ1" s="215"/>
      <c r="GMR1" s="215"/>
      <c r="GMS1" s="215"/>
      <c r="GMT1" s="215"/>
      <c r="GMU1" s="215"/>
      <c r="GMV1" s="215"/>
      <c r="GMW1" s="215"/>
      <c r="GMX1" s="215"/>
      <c r="GMY1" s="215"/>
      <c r="GMZ1" s="215"/>
      <c r="GNA1" s="215"/>
      <c r="GNB1" s="215"/>
      <c r="GNC1" s="215"/>
      <c r="GND1" s="215"/>
      <c r="GNE1" s="215"/>
      <c r="GNF1" s="215"/>
      <c r="GNG1" s="215"/>
      <c r="GNH1" s="215"/>
      <c r="GNI1" s="215"/>
      <c r="GNJ1" s="215"/>
      <c r="GNK1" s="215"/>
      <c r="GNL1" s="215"/>
      <c r="GNM1" s="215"/>
      <c r="GNN1" s="215"/>
      <c r="GNO1" s="215"/>
      <c r="GNP1" s="215"/>
      <c r="GNQ1" s="215"/>
      <c r="GNR1" s="215"/>
      <c r="GNS1" s="215"/>
      <c r="GNT1" s="215"/>
      <c r="GNU1" s="215"/>
      <c r="GNV1" s="215"/>
      <c r="GNW1" s="215"/>
      <c r="GNX1" s="215"/>
      <c r="GNY1" s="215"/>
      <c r="GNZ1" s="215"/>
      <c r="GOA1" s="215"/>
      <c r="GOB1" s="215"/>
      <c r="GOC1" s="215"/>
      <c r="GOD1" s="215"/>
      <c r="GOE1" s="215"/>
      <c r="GOF1" s="215"/>
      <c r="GOG1" s="215"/>
      <c r="GOH1" s="215"/>
      <c r="GOI1" s="215"/>
      <c r="GOJ1" s="215"/>
      <c r="GOK1" s="215"/>
      <c r="GOL1" s="215"/>
      <c r="GOM1" s="215"/>
      <c r="GON1" s="215"/>
      <c r="GOO1" s="215"/>
      <c r="GOP1" s="215"/>
      <c r="GOQ1" s="215"/>
      <c r="GOR1" s="215"/>
      <c r="GOS1" s="215"/>
      <c r="GOT1" s="215"/>
      <c r="GOU1" s="215"/>
      <c r="GOV1" s="215"/>
      <c r="GOW1" s="215"/>
      <c r="GOX1" s="215"/>
      <c r="GOY1" s="215"/>
      <c r="GOZ1" s="215"/>
      <c r="GPA1" s="215"/>
      <c r="GPB1" s="215"/>
      <c r="GPC1" s="215"/>
      <c r="GPD1" s="215"/>
      <c r="GPE1" s="215"/>
      <c r="GPF1" s="215"/>
      <c r="GPG1" s="215"/>
      <c r="GPH1" s="215"/>
      <c r="GPI1" s="215"/>
      <c r="GPJ1" s="215"/>
      <c r="GPK1" s="215"/>
      <c r="GPL1" s="215"/>
      <c r="GPM1" s="215"/>
      <c r="GPN1" s="215"/>
      <c r="GPO1" s="215"/>
      <c r="GPP1" s="215"/>
      <c r="GPQ1" s="215"/>
      <c r="GPR1" s="215"/>
      <c r="GPS1" s="215"/>
      <c r="GPT1" s="215"/>
      <c r="GPU1" s="215"/>
      <c r="GPV1" s="215"/>
      <c r="GPW1" s="215"/>
      <c r="GPX1" s="215"/>
      <c r="GPY1" s="215"/>
      <c r="GPZ1" s="215"/>
      <c r="GQA1" s="215"/>
      <c r="GQB1" s="215"/>
      <c r="GQC1" s="215"/>
      <c r="GQD1" s="215"/>
      <c r="GQE1" s="215"/>
      <c r="GQF1" s="215"/>
      <c r="GQG1" s="215"/>
      <c r="GQH1" s="215"/>
      <c r="GQI1" s="215"/>
      <c r="GQJ1" s="215"/>
      <c r="GQK1" s="215"/>
      <c r="GQL1" s="215"/>
      <c r="GQM1" s="215"/>
      <c r="GQN1" s="215"/>
      <c r="GQO1" s="215"/>
      <c r="GQP1" s="215"/>
      <c r="GQQ1" s="215"/>
      <c r="GQR1" s="215"/>
      <c r="GQS1" s="215"/>
      <c r="GQT1" s="215"/>
      <c r="GQU1" s="215"/>
      <c r="GQV1" s="215"/>
      <c r="GQW1" s="215"/>
      <c r="GQX1" s="215"/>
      <c r="GQY1" s="215"/>
      <c r="GQZ1" s="215"/>
      <c r="GRA1" s="215"/>
      <c r="GRB1" s="215"/>
      <c r="GRC1" s="215"/>
      <c r="GRD1" s="215"/>
      <c r="GRE1" s="215"/>
      <c r="GRF1" s="215"/>
      <c r="GRG1" s="215"/>
      <c r="GRH1" s="215"/>
      <c r="GRI1" s="215"/>
      <c r="GRJ1" s="215"/>
      <c r="GRK1" s="215"/>
      <c r="GRL1" s="215"/>
      <c r="GRM1" s="215"/>
      <c r="GRN1" s="215"/>
      <c r="GRO1" s="215"/>
      <c r="GRP1" s="215"/>
      <c r="GRQ1" s="215"/>
      <c r="GRR1" s="215"/>
      <c r="GRS1" s="215"/>
      <c r="GRT1" s="215"/>
      <c r="GRU1" s="215"/>
      <c r="GRV1" s="215"/>
      <c r="GRW1" s="215"/>
      <c r="GRX1" s="215"/>
      <c r="GRY1" s="215"/>
      <c r="GRZ1" s="215"/>
      <c r="GSA1" s="215"/>
      <c r="GSB1" s="215"/>
      <c r="GSC1" s="215"/>
      <c r="GSD1" s="215"/>
      <c r="GSE1" s="215"/>
      <c r="GSF1" s="215"/>
      <c r="GSG1" s="215"/>
      <c r="GSH1" s="215"/>
      <c r="GSI1" s="215"/>
      <c r="GSJ1" s="215"/>
      <c r="GSK1" s="215"/>
      <c r="GSL1" s="215"/>
      <c r="GSM1" s="215"/>
      <c r="GSN1" s="215"/>
      <c r="GSO1" s="215"/>
      <c r="GSP1" s="215"/>
      <c r="GSQ1" s="215"/>
      <c r="GSR1" s="215"/>
      <c r="GSS1" s="215"/>
      <c r="GST1" s="215"/>
      <c r="GSU1" s="215"/>
      <c r="GSV1" s="215"/>
      <c r="GSW1" s="215"/>
      <c r="GSX1" s="215"/>
      <c r="GSY1" s="215"/>
      <c r="GSZ1" s="215"/>
      <c r="GTA1" s="215"/>
      <c r="GTB1" s="215"/>
      <c r="GTC1" s="215"/>
      <c r="GTD1" s="215"/>
      <c r="GTE1" s="215"/>
      <c r="GTF1" s="215"/>
      <c r="GTG1" s="215"/>
      <c r="GTH1" s="215"/>
      <c r="GTI1" s="215"/>
      <c r="GTJ1" s="215"/>
      <c r="GTK1" s="215"/>
      <c r="GTL1" s="215"/>
      <c r="GTM1" s="215"/>
      <c r="GTN1" s="215"/>
      <c r="GTO1" s="215"/>
      <c r="GTP1" s="215"/>
      <c r="GTQ1" s="215"/>
      <c r="GTR1" s="215"/>
      <c r="GTS1" s="215"/>
      <c r="GTT1" s="215"/>
      <c r="GTU1" s="215"/>
      <c r="GTV1" s="215"/>
      <c r="GTW1" s="215"/>
      <c r="GTX1" s="215"/>
      <c r="GTY1" s="215"/>
      <c r="GTZ1" s="215"/>
      <c r="GUA1" s="215"/>
      <c r="GUB1" s="215"/>
      <c r="GUC1" s="215"/>
      <c r="GUD1" s="215"/>
      <c r="GUE1" s="215"/>
      <c r="GUF1" s="215"/>
      <c r="GUG1" s="215"/>
      <c r="GUH1" s="215"/>
      <c r="GUI1" s="215"/>
      <c r="GUJ1" s="215"/>
      <c r="GUK1" s="215"/>
      <c r="GUL1" s="215"/>
      <c r="GUM1" s="215"/>
      <c r="GUN1" s="215"/>
      <c r="GUO1" s="215"/>
      <c r="GUP1" s="215"/>
      <c r="GUQ1" s="215"/>
      <c r="GUR1" s="215"/>
      <c r="GUS1" s="215"/>
      <c r="GUT1" s="215"/>
      <c r="GUU1" s="215"/>
      <c r="GUV1" s="215"/>
      <c r="GUW1" s="215"/>
      <c r="GUX1" s="215"/>
      <c r="GUY1" s="215"/>
      <c r="GUZ1" s="215"/>
      <c r="GVA1" s="215"/>
      <c r="GVB1" s="215"/>
      <c r="GVC1" s="215"/>
      <c r="GVD1" s="215"/>
      <c r="GVE1" s="215"/>
      <c r="GVF1" s="215"/>
      <c r="GVG1" s="215"/>
      <c r="GVH1" s="215"/>
      <c r="GVI1" s="215"/>
      <c r="GVJ1" s="215"/>
      <c r="GVK1" s="215"/>
      <c r="GVL1" s="215"/>
      <c r="GVM1" s="215"/>
      <c r="GVN1" s="215"/>
      <c r="GVO1" s="215"/>
      <c r="GVP1" s="215"/>
      <c r="GVQ1" s="215"/>
      <c r="GVR1" s="215"/>
      <c r="GVS1" s="215"/>
      <c r="GVT1" s="215"/>
      <c r="GVU1" s="215"/>
      <c r="GVV1" s="215"/>
      <c r="GVW1" s="215"/>
      <c r="GVX1" s="215"/>
      <c r="GVY1" s="215"/>
      <c r="GVZ1" s="215"/>
      <c r="GWA1" s="215"/>
      <c r="GWB1" s="215"/>
      <c r="GWC1" s="215"/>
      <c r="GWD1" s="215"/>
      <c r="GWE1" s="215"/>
      <c r="GWF1" s="215"/>
      <c r="GWG1" s="215"/>
      <c r="GWH1" s="215"/>
      <c r="GWI1" s="215"/>
      <c r="GWJ1" s="215"/>
      <c r="GWK1" s="215"/>
      <c r="GWL1" s="215"/>
      <c r="GWM1" s="215"/>
      <c r="GWN1" s="215"/>
      <c r="GWO1" s="215"/>
      <c r="GWP1" s="215"/>
      <c r="GWQ1" s="215"/>
      <c r="GWR1" s="215"/>
      <c r="GWS1" s="215"/>
      <c r="GWT1" s="215"/>
      <c r="GWU1" s="215"/>
      <c r="GWV1" s="215"/>
      <c r="GWW1" s="215"/>
      <c r="GWX1" s="215"/>
      <c r="GWY1" s="215"/>
      <c r="GWZ1" s="215"/>
      <c r="GXA1" s="215"/>
      <c r="GXB1" s="215"/>
      <c r="GXC1" s="215"/>
      <c r="GXD1" s="215"/>
      <c r="GXE1" s="215"/>
      <c r="GXF1" s="215"/>
      <c r="GXG1" s="215"/>
      <c r="GXH1" s="215"/>
      <c r="GXI1" s="215"/>
      <c r="GXJ1" s="215"/>
      <c r="GXK1" s="215"/>
      <c r="GXL1" s="215"/>
      <c r="GXM1" s="215"/>
      <c r="GXN1" s="215"/>
      <c r="GXO1" s="215"/>
      <c r="GXP1" s="215"/>
      <c r="GXQ1" s="215"/>
      <c r="GXR1" s="215"/>
      <c r="GXS1" s="215"/>
      <c r="GXT1" s="215"/>
      <c r="GXU1" s="215"/>
      <c r="GXV1" s="215"/>
      <c r="GXW1" s="215"/>
      <c r="GXX1" s="215"/>
      <c r="GXY1" s="215"/>
      <c r="GXZ1" s="215"/>
      <c r="GYA1" s="215"/>
      <c r="GYB1" s="215"/>
      <c r="GYC1" s="215"/>
      <c r="GYD1" s="215"/>
      <c r="GYE1" s="215"/>
      <c r="GYF1" s="215"/>
      <c r="GYG1" s="215"/>
      <c r="GYH1" s="215"/>
      <c r="GYI1" s="215"/>
      <c r="GYJ1" s="215"/>
      <c r="GYK1" s="215"/>
      <c r="GYL1" s="215"/>
      <c r="GYM1" s="215"/>
      <c r="GYN1" s="215"/>
      <c r="GYO1" s="215"/>
      <c r="GYP1" s="215"/>
      <c r="GYQ1" s="215"/>
      <c r="GYR1" s="215"/>
      <c r="GYS1" s="215"/>
      <c r="GYT1" s="215"/>
      <c r="GYU1" s="215"/>
      <c r="GYV1" s="215"/>
      <c r="GYW1" s="215"/>
      <c r="GYX1" s="215"/>
      <c r="GYY1" s="215"/>
      <c r="GYZ1" s="215"/>
      <c r="GZA1" s="215"/>
      <c r="GZB1" s="215"/>
      <c r="GZC1" s="215"/>
      <c r="GZD1" s="215"/>
      <c r="GZE1" s="215"/>
      <c r="GZF1" s="215"/>
      <c r="GZG1" s="215"/>
      <c r="GZH1" s="215"/>
      <c r="GZI1" s="215"/>
      <c r="GZJ1" s="215"/>
      <c r="GZK1" s="215"/>
      <c r="GZL1" s="215"/>
      <c r="GZM1" s="215"/>
      <c r="GZN1" s="215"/>
      <c r="GZO1" s="215"/>
      <c r="GZP1" s="215"/>
      <c r="GZQ1" s="215"/>
      <c r="GZR1" s="215"/>
      <c r="GZS1" s="215"/>
      <c r="GZT1" s="215"/>
      <c r="GZU1" s="215"/>
      <c r="GZV1" s="215"/>
      <c r="GZW1" s="215"/>
      <c r="GZX1" s="215"/>
      <c r="GZY1" s="215"/>
      <c r="GZZ1" s="215"/>
      <c r="HAA1" s="215"/>
      <c r="HAB1" s="215"/>
      <c r="HAC1" s="215"/>
      <c r="HAD1" s="215"/>
      <c r="HAE1" s="215"/>
      <c r="HAF1" s="215"/>
      <c r="HAG1" s="215"/>
      <c r="HAH1" s="215"/>
      <c r="HAI1" s="215"/>
      <c r="HAJ1" s="215"/>
      <c r="HAK1" s="215"/>
      <c r="HAL1" s="215"/>
      <c r="HAM1" s="215"/>
      <c r="HAN1" s="215"/>
      <c r="HAO1" s="215"/>
      <c r="HAP1" s="215"/>
      <c r="HAQ1" s="215"/>
      <c r="HAR1" s="215"/>
      <c r="HAS1" s="215"/>
      <c r="HAT1" s="215"/>
      <c r="HAU1" s="215"/>
      <c r="HAV1" s="215"/>
      <c r="HAW1" s="215"/>
      <c r="HAX1" s="215"/>
      <c r="HAY1" s="215"/>
      <c r="HAZ1" s="215"/>
      <c r="HBA1" s="215"/>
      <c r="HBB1" s="215"/>
      <c r="HBC1" s="215"/>
      <c r="HBD1" s="215"/>
      <c r="HBE1" s="215"/>
      <c r="HBF1" s="215"/>
      <c r="HBG1" s="215"/>
      <c r="HBH1" s="215"/>
      <c r="HBI1" s="215"/>
      <c r="HBJ1" s="215"/>
      <c r="HBK1" s="215"/>
      <c r="HBL1" s="215"/>
      <c r="HBM1" s="215"/>
      <c r="HBN1" s="215"/>
      <c r="HBO1" s="215"/>
      <c r="HBP1" s="215"/>
      <c r="HBQ1" s="215"/>
      <c r="HBR1" s="215"/>
      <c r="HBS1" s="215"/>
      <c r="HBT1" s="215"/>
      <c r="HBU1" s="215"/>
      <c r="HBV1" s="215"/>
      <c r="HBW1" s="215"/>
      <c r="HBX1" s="215"/>
      <c r="HBY1" s="215"/>
      <c r="HBZ1" s="215"/>
      <c r="HCA1" s="215"/>
      <c r="HCB1" s="215"/>
      <c r="HCC1" s="215"/>
      <c r="HCD1" s="215"/>
      <c r="HCE1" s="215"/>
      <c r="HCF1" s="215"/>
      <c r="HCG1" s="215"/>
      <c r="HCH1" s="215"/>
      <c r="HCI1" s="215"/>
      <c r="HCJ1" s="215"/>
      <c r="HCK1" s="215"/>
      <c r="HCL1" s="215"/>
      <c r="HCM1" s="215"/>
      <c r="HCN1" s="215"/>
      <c r="HCO1" s="215"/>
      <c r="HCP1" s="215"/>
      <c r="HCQ1" s="215"/>
      <c r="HCR1" s="215"/>
      <c r="HCS1" s="215"/>
      <c r="HCT1" s="215"/>
      <c r="HCU1" s="215"/>
      <c r="HCV1" s="215"/>
      <c r="HCW1" s="215"/>
      <c r="HCX1" s="215"/>
      <c r="HCY1" s="215"/>
      <c r="HCZ1" s="215"/>
      <c r="HDA1" s="215"/>
      <c r="HDB1" s="215"/>
      <c r="HDC1" s="215"/>
      <c r="HDD1" s="215"/>
      <c r="HDE1" s="215"/>
      <c r="HDF1" s="215"/>
      <c r="HDG1" s="215"/>
      <c r="HDH1" s="215"/>
      <c r="HDI1" s="215"/>
      <c r="HDJ1" s="215"/>
      <c r="HDK1" s="215"/>
      <c r="HDL1" s="215"/>
      <c r="HDM1" s="215"/>
      <c r="HDN1" s="215"/>
      <c r="HDO1" s="215"/>
      <c r="HDP1" s="215"/>
      <c r="HDQ1" s="215"/>
      <c r="HDR1" s="215"/>
      <c r="HDS1" s="215"/>
      <c r="HDT1" s="215"/>
      <c r="HDU1" s="215"/>
      <c r="HDV1" s="215"/>
      <c r="HDW1" s="215"/>
      <c r="HDX1" s="215"/>
      <c r="HDY1" s="215"/>
      <c r="HDZ1" s="215"/>
      <c r="HEA1" s="215"/>
      <c r="HEB1" s="215"/>
      <c r="HEC1" s="215"/>
      <c r="HED1" s="215"/>
      <c r="HEE1" s="215"/>
      <c r="HEF1" s="215"/>
      <c r="HEG1" s="215"/>
      <c r="HEH1" s="215"/>
      <c r="HEI1" s="215"/>
      <c r="HEJ1" s="215"/>
      <c r="HEK1" s="215"/>
      <c r="HEL1" s="215"/>
      <c r="HEM1" s="215"/>
      <c r="HEN1" s="215"/>
      <c r="HEO1" s="215"/>
      <c r="HEP1" s="215"/>
      <c r="HEQ1" s="215"/>
      <c r="HER1" s="215"/>
      <c r="HES1" s="215"/>
      <c r="HET1" s="215"/>
      <c r="HEU1" s="215"/>
      <c r="HEV1" s="215"/>
      <c r="HEW1" s="215"/>
      <c r="HEX1" s="215"/>
      <c r="HEY1" s="215"/>
      <c r="HEZ1" s="215"/>
      <c r="HFA1" s="215"/>
      <c r="HFB1" s="215"/>
      <c r="HFC1" s="215"/>
      <c r="HFD1" s="215"/>
      <c r="HFE1" s="215"/>
      <c r="HFF1" s="215"/>
      <c r="HFG1" s="215"/>
      <c r="HFH1" s="215"/>
      <c r="HFI1" s="215"/>
      <c r="HFJ1" s="215"/>
      <c r="HFK1" s="215"/>
      <c r="HFL1" s="215"/>
      <c r="HFM1" s="215"/>
      <c r="HFN1" s="215"/>
      <c r="HFO1" s="215"/>
      <c r="HFP1" s="215"/>
      <c r="HFQ1" s="215"/>
      <c r="HFR1" s="215"/>
      <c r="HFS1" s="215"/>
      <c r="HFT1" s="215"/>
      <c r="HFU1" s="215"/>
      <c r="HFV1" s="215"/>
      <c r="HFW1" s="215"/>
      <c r="HFX1" s="215"/>
      <c r="HFY1" s="215"/>
      <c r="HFZ1" s="215"/>
      <c r="HGA1" s="215"/>
      <c r="HGB1" s="215"/>
      <c r="HGC1" s="215"/>
      <c r="HGD1" s="215"/>
      <c r="HGE1" s="215"/>
      <c r="HGF1" s="215"/>
      <c r="HGG1" s="215"/>
      <c r="HGH1" s="215"/>
      <c r="HGI1" s="215"/>
      <c r="HGJ1" s="215"/>
      <c r="HGK1" s="215"/>
      <c r="HGL1" s="215"/>
      <c r="HGM1" s="215"/>
      <c r="HGN1" s="215"/>
      <c r="HGO1" s="215"/>
      <c r="HGP1" s="215"/>
      <c r="HGQ1" s="215"/>
      <c r="HGR1" s="215"/>
      <c r="HGS1" s="215"/>
      <c r="HGT1" s="215"/>
      <c r="HGU1" s="215"/>
      <c r="HGV1" s="215"/>
      <c r="HGW1" s="215"/>
      <c r="HGX1" s="215"/>
      <c r="HGY1" s="215"/>
      <c r="HGZ1" s="215"/>
      <c r="HHA1" s="215"/>
      <c r="HHB1" s="215"/>
      <c r="HHC1" s="215"/>
      <c r="HHD1" s="215"/>
      <c r="HHE1" s="215"/>
      <c r="HHF1" s="215"/>
      <c r="HHG1" s="215"/>
      <c r="HHH1" s="215"/>
      <c r="HHI1" s="215"/>
      <c r="HHJ1" s="215"/>
      <c r="HHK1" s="215"/>
      <c r="HHL1" s="215"/>
      <c r="HHM1" s="215"/>
      <c r="HHN1" s="215"/>
      <c r="HHO1" s="215"/>
      <c r="HHP1" s="215"/>
      <c r="HHQ1" s="215"/>
      <c r="HHR1" s="215"/>
      <c r="HHS1" s="215"/>
      <c r="HHT1" s="215"/>
      <c r="HHU1" s="215"/>
      <c r="HHV1" s="215"/>
      <c r="HHW1" s="215"/>
      <c r="HHX1" s="215"/>
      <c r="HHY1" s="215"/>
      <c r="HHZ1" s="215"/>
      <c r="HIA1" s="215"/>
      <c r="HIB1" s="215"/>
      <c r="HIC1" s="215"/>
      <c r="HID1" s="215"/>
      <c r="HIE1" s="215"/>
      <c r="HIF1" s="215"/>
      <c r="HIG1" s="215"/>
      <c r="HIH1" s="215"/>
      <c r="HII1" s="215"/>
      <c r="HIJ1" s="215"/>
      <c r="HIK1" s="215"/>
      <c r="HIL1" s="215"/>
      <c r="HIM1" s="215"/>
      <c r="HIN1" s="215"/>
      <c r="HIO1" s="215"/>
      <c r="HIP1" s="215"/>
      <c r="HIQ1" s="215"/>
      <c r="HIR1" s="215"/>
      <c r="HIS1" s="215"/>
      <c r="HIT1" s="215"/>
      <c r="HIU1" s="215"/>
      <c r="HIV1" s="215"/>
      <c r="HIW1" s="215"/>
      <c r="HIX1" s="215"/>
      <c r="HIY1" s="215"/>
      <c r="HIZ1" s="215"/>
      <c r="HJA1" s="215"/>
      <c r="HJB1" s="215"/>
      <c r="HJC1" s="215"/>
      <c r="HJD1" s="215"/>
      <c r="HJE1" s="215"/>
      <c r="HJF1" s="215"/>
      <c r="HJG1" s="215"/>
      <c r="HJH1" s="215"/>
      <c r="HJI1" s="215"/>
      <c r="HJJ1" s="215"/>
      <c r="HJK1" s="215"/>
      <c r="HJL1" s="215"/>
      <c r="HJM1" s="215"/>
      <c r="HJN1" s="215"/>
      <c r="HJO1" s="215"/>
      <c r="HJP1" s="215"/>
      <c r="HJQ1" s="215"/>
      <c r="HJR1" s="215"/>
      <c r="HJS1" s="215"/>
      <c r="HJT1" s="215"/>
      <c r="HJU1" s="215"/>
      <c r="HJV1" s="215"/>
      <c r="HJW1" s="215"/>
      <c r="HJX1" s="215"/>
      <c r="HJY1" s="215"/>
      <c r="HJZ1" s="215"/>
      <c r="HKA1" s="215"/>
      <c r="HKB1" s="215"/>
      <c r="HKC1" s="215"/>
      <c r="HKD1" s="215"/>
      <c r="HKE1" s="215"/>
      <c r="HKF1" s="215"/>
      <c r="HKG1" s="215"/>
      <c r="HKH1" s="215"/>
      <c r="HKI1" s="215"/>
      <c r="HKJ1" s="215"/>
      <c r="HKK1" s="215"/>
      <c r="HKL1" s="215"/>
      <c r="HKM1" s="215"/>
      <c r="HKN1" s="215"/>
      <c r="HKO1" s="215"/>
      <c r="HKP1" s="215"/>
      <c r="HKQ1" s="215"/>
      <c r="HKR1" s="215"/>
      <c r="HKS1" s="215"/>
      <c r="HKT1" s="215"/>
      <c r="HKU1" s="215"/>
      <c r="HKV1" s="215"/>
      <c r="HKW1" s="215"/>
      <c r="HKX1" s="215"/>
      <c r="HKY1" s="215"/>
      <c r="HKZ1" s="215"/>
      <c r="HLA1" s="215"/>
      <c r="HLB1" s="215"/>
      <c r="HLC1" s="215"/>
      <c r="HLD1" s="215"/>
      <c r="HLE1" s="215"/>
      <c r="HLF1" s="215"/>
      <c r="HLG1" s="215"/>
      <c r="HLH1" s="215"/>
      <c r="HLI1" s="215"/>
      <c r="HLJ1" s="215"/>
      <c r="HLK1" s="215"/>
      <c r="HLL1" s="215"/>
      <c r="HLM1" s="215"/>
      <c r="HLN1" s="215"/>
      <c r="HLO1" s="215"/>
      <c r="HLP1" s="215"/>
      <c r="HLQ1" s="215"/>
      <c r="HLR1" s="215"/>
      <c r="HLS1" s="215"/>
      <c r="HLT1" s="215"/>
      <c r="HLU1" s="215"/>
      <c r="HLV1" s="215"/>
      <c r="HLW1" s="215"/>
      <c r="HLX1" s="215"/>
      <c r="HLY1" s="215"/>
      <c r="HLZ1" s="215"/>
      <c r="HMA1" s="215"/>
      <c r="HMB1" s="215"/>
      <c r="HMC1" s="215"/>
      <c r="HMD1" s="215"/>
      <c r="HME1" s="215"/>
      <c r="HMF1" s="215"/>
      <c r="HMG1" s="215"/>
      <c r="HMH1" s="215"/>
      <c r="HMI1" s="215"/>
      <c r="HMJ1" s="215"/>
      <c r="HMK1" s="215"/>
      <c r="HML1" s="215"/>
      <c r="HMM1" s="215"/>
      <c r="HMN1" s="215"/>
      <c r="HMO1" s="215"/>
      <c r="HMP1" s="215"/>
      <c r="HMQ1" s="215"/>
      <c r="HMR1" s="215"/>
      <c r="HMS1" s="215"/>
      <c r="HMT1" s="215"/>
      <c r="HMU1" s="215"/>
      <c r="HMV1" s="215"/>
      <c r="HMW1" s="215"/>
      <c r="HMX1" s="215"/>
      <c r="HMY1" s="215"/>
      <c r="HMZ1" s="215"/>
      <c r="HNA1" s="215"/>
      <c r="HNB1" s="215"/>
      <c r="HNC1" s="215"/>
      <c r="HND1" s="215"/>
      <c r="HNE1" s="215"/>
      <c r="HNF1" s="215"/>
      <c r="HNG1" s="215"/>
      <c r="HNH1" s="215"/>
      <c r="HNI1" s="215"/>
      <c r="HNJ1" s="215"/>
      <c r="HNK1" s="215"/>
      <c r="HNL1" s="215"/>
      <c r="HNM1" s="215"/>
      <c r="HNN1" s="215"/>
      <c r="HNO1" s="215"/>
      <c r="HNP1" s="215"/>
      <c r="HNQ1" s="215"/>
      <c r="HNR1" s="215"/>
      <c r="HNS1" s="215"/>
      <c r="HNT1" s="215"/>
      <c r="HNU1" s="215"/>
      <c r="HNV1" s="215"/>
      <c r="HNW1" s="215"/>
      <c r="HNX1" s="215"/>
      <c r="HNY1" s="215"/>
      <c r="HNZ1" s="215"/>
      <c r="HOA1" s="215"/>
      <c r="HOB1" s="215"/>
      <c r="HOC1" s="215"/>
      <c r="HOD1" s="215"/>
      <c r="HOE1" s="215"/>
      <c r="HOF1" s="215"/>
      <c r="HOG1" s="215"/>
      <c r="HOH1" s="215"/>
      <c r="HOI1" s="215"/>
      <c r="HOJ1" s="215"/>
      <c r="HOK1" s="215"/>
      <c r="HOL1" s="215"/>
      <c r="HOM1" s="215"/>
      <c r="HON1" s="215"/>
      <c r="HOO1" s="215"/>
      <c r="HOP1" s="215"/>
      <c r="HOQ1" s="215"/>
      <c r="HOR1" s="215"/>
      <c r="HOS1" s="215"/>
      <c r="HOT1" s="215"/>
      <c r="HOU1" s="215"/>
      <c r="HOV1" s="215"/>
      <c r="HOW1" s="215"/>
      <c r="HOX1" s="215"/>
      <c r="HOY1" s="215"/>
      <c r="HOZ1" s="215"/>
      <c r="HPA1" s="215"/>
      <c r="HPB1" s="215"/>
      <c r="HPC1" s="215"/>
      <c r="HPD1" s="215"/>
      <c r="HPE1" s="215"/>
      <c r="HPF1" s="215"/>
      <c r="HPG1" s="215"/>
      <c r="HPH1" s="215"/>
      <c r="HPI1" s="215"/>
      <c r="HPJ1" s="215"/>
      <c r="HPK1" s="215"/>
      <c r="HPL1" s="215"/>
      <c r="HPM1" s="215"/>
      <c r="HPN1" s="215"/>
      <c r="HPO1" s="215"/>
      <c r="HPP1" s="215"/>
      <c r="HPQ1" s="215"/>
      <c r="HPR1" s="215"/>
      <c r="HPS1" s="215"/>
      <c r="HPT1" s="215"/>
      <c r="HPU1" s="215"/>
      <c r="HPV1" s="215"/>
      <c r="HPW1" s="215"/>
      <c r="HPX1" s="215"/>
      <c r="HPY1" s="215"/>
      <c r="HPZ1" s="215"/>
      <c r="HQA1" s="215"/>
      <c r="HQB1" s="215"/>
      <c r="HQC1" s="215"/>
      <c r="HQD1" s="215"/>
      <c r="HQE1" s="215"/>
      <c r="HQF1" s="215"/>
      <c r="HQG1" s="215"/>
      <c r="HQH1" s="215"/>
      <c r="HQI1" s="215"/>
      <c r="HQJ1" s="215"/>
      <c r="HQK1" s="215"/>
      <c r="HQL1" s="215"/>
      <c r="HQM1" s="215"/>
      <c r="HQN1" s="215"/>
      <c r="HQO1" s="215"/>
      <c r="HQP1" s="215"/>
      <c r="HQQ1" s="215"/>
      <c r="HQR1" s="215"/>
      <c r="HQS1" s="215"/>
      <c r="HQT1" s="215"/>
      <c r="HQU1" s="215"/>
      <c r="HQV1" s="215"/>
      <c r="HQW1" s="215"/>
      <c r="HQX1" s="215"/>
      <c r="HQY1" s="215"/>
      <c r="HQZ1" s="215"/>
      <c r="HRA1" s="215"/>
      <c r="HRB1" s="215"/>
      <c r="HRC1" s="215"/>
      <c r="HRD1" s="215"/>
      <c r="HRE1" s="215"/>
      <c r="HRF1" s="215"/>
      <c r="HRG1" s="215"/>
      <c r="HRH1" s="215"/>
      <c r="HRI1" s="215"/>
      <c r="HRJ1" s="215"/>
      <c r="HRK1" s="215"/>
      <c r="HRL1" s="215"/>
      <c r="HRM1" s="215"/>
      <c r="HRN1" s="215"/>
      <c r="HRO1" s="215"/>
      <c r="HRP1" s="215"/>
      <c r="HRQ1" s="215"/>
      <c r="HRR1" s="215"/>
      <c r="HRS1" s="215"/>
      <c r="HRT1" s="215"/>
      <c r="HRU1" s="215"/>
      <c r="HRV1" s="215"/>
      <c r="HRW1" s="215"/>
      <c r="HRX1" s="215"/>
      <c r="HRY1" s="215"/>
      <c r="HRZ1" s="215"/>
      <c r="HSA1" s="215"/>
      <c r="HSB1" s="215"/>
      <c r="HSC1" s="215"/>
      <c r="HSD1" s="215"/>
      <c r="HSE1" s="215"/>
      <c r="HSF1" s="215"/>
      <c r="HSG1" s="215"/>
      <c r="HSH1" s="215"/>
      <c r="HSI1" s="215"/>
      <c r="HSJ1" s="215"/>
      <c r="HSK1" s="215"/>
      <c r="HSL1" s="215"/>
      <c r="HSM1" s="215"/>
      <c r="HSN1" s="215"/>
      <c r="HSO1" s="215"/>
      <c r="HSP1" s="215"/>
      <c r="HSQ1" s="215"/>
      <c r="HSR1" s="215"/>
      <c r="HSS1" s="215"/>
      <c r="HST1" s="215"/>
      <c r="HSU1" s="215"/>
      <c r="HSV1" s="215"/>
      <c r="HSW1" s="215"/>
      <c r="HSX1" s="215"/>
      <c r="HSY1" s="215"/>
      <c r="HSZ1" s="215"/>
      <c r="HTA1" s="215"/>
      <c r="HTB1" s="215"/>
      <c r="HTC1" s="215"/>
      <c r="HTD1" s="215"/>
      <c r="HTE1" s="215"/>
      <c r="HTF1" s="215"/>
      <c r="HTG1" s="215"/>
      <c r="HTH1" s="215"/>
      <c r="HTI1" s="215"/>
      <c r="HTJ1" s="215"/>
      <c r="HTK1" s="215"/>
      <c r="HTL1" s="215"/>
      <c r="HTM1" s="215"/>
      <c r="HTN1" s="215"/>
      <c r="HTO1" s="215"/>
      <c r="HTP1" s="215"/>
      <c r="HTQ1" s="215"/>
      <c r="HTR1" s="215"/>
      <c r="HTS1" s="215"/>
      <c r="HTT1" s="215"/>
      <c r="HTU1" s="215"/>
      <c r="HTV1" s="215"/>
      <c r="HTW1" s="215"/>
      <c r="HTX1" s="215"/>
      <c r="HTY1" s="215"/>
      <c r="HTZ1" s="215"/>
      <c r="HUA1" s="215"/>
      <c r="HUB1" s="215"/>
      <c r="HUC1" s="215"/>
      <c r="HUD1" s="215"/>
      <c r="HUE1" s="215"/>
      <c r="HUF1" s="215"/>
      <c r="HUG1" s="215"/>
      <c r="HUH1" s="215"/>
      <c r="HUI1" s="215"/>
      <c r="HUJ1" s="215"/>
      <c r="HUK1" s="215"/>
      <c r="HUL1" s="215"/>
      <c r="HUM1" s="215"/>
      <c r="HUN1" s="215"/>
      <c r="HUO1" s="215"/>
      <c r="HUP1" s="215"/>
      <c r="HUQ1" s="215"/>
      <c r="HUR1" s="215"/>
      <c r="HUS1" s="215"/>
      <c r="HUT1" s="215"/>
      <c r="HUU1" s="215"/>
      <c r="HUV1" s="215"/>
      <c r="HUW1" s="215"/>
      <c r="HUX1" s="215"/>
      <c r="HUY1" s="215"/>
      <c r="HUZ1" s="215"/>
      <c r="HVA1" s="215"/>
      <c r="HVB1" s="215"/>
      <c r="HVC1" s="215"/>
      <c r="HVD1" s="215"/>
      <c r="HVE1" s="215"/>
      <c r="HVF1" s="215"/>
      <c r="HVG1" s="215"/>
      <c r="HVH1" s="215"/>
      <c r="HVI1" s="215"/>
      <c r="HVJ1" s="215"/>
      <c r="HVK1" s="215"/>
      <c r="HVL1" s="215"/>
      <c r="HVM1" s="215"/>
      <c r="HVN1" s="215"/>
      <c r="HVO1" s="215"/>
      <c r="HVP1" s="215"/>
      <c r="HVQ1" s="215"/>
      <c r="HVR1" s="215"/>
      <c r="HVS1" s="215"/>
      <c r="HVT1" s="215"/>
      <c r="HVU1" s="215"/>
      <c r="HVV1" s="215"/>
      <c r="HVW1" s="215"/>
      <c r="HVX1" s="215"/>
      <c r="HVY1" s="215"/>
      <c r="HVZ1" s="215"/>
      <c r="HWA1" s="215"/>
      <c r="HWB1" s="215"/>
      <c r="HWC1" s="215"/>
      <c r="HWD1" s="215"/>
      <c r="HWE1" s="215"/>
      <c r="HWF1" s="215"/>
      <c r="HWG1" s="215"/>
      <c r="HWH1" s="215"/>
      <c r="HWI1" s="215"/>
      <c r="HWJ1" s="215"/>
      <c r="HWK1" s="215"/>
      <c r="HWL1" s="215"/>
      <c r="HWM1" s="215"/>
      <c r="HWN1" s="215"/>
      <c r="HWO1" s="215"/>
      <c r="HWP1" s="215"/>
      <c r="HWQ1" s="215"/>
      <c r="HWR1" s="215"/>
      <c r="HWS1" s="215"/>
      <c r="HWT1" s="215"/>
      <c r="HWU1" s="215"/>
      <c r="HWV1" s="215"/>
      <c r="HWW1" s="215"/>
      <c r="HWX1" s="215"/>
      <c r="HWY1" s="215"/>
      <c r="HWZ1" s="215"/>
      <c r="HXA1" s="215"/>
      <c r="HXB1" s="215"/>
      <c r="HXC1" s="215"/>
      <c r="HXD1" s="215"/>
      <c r="HXE1" s="215"/>
      <c r="HXF1" s="215"/>
      <c r="HXG1" s="215"/>
      <c r="HXH1" s="215"/>
      <c r="HXI1" s="215"/>
      <c r="HXJ1" s="215"/>
      <c r="HXK1" s="215"/>
      <c r="HXL1" s="215"/>
      <c r="HXM1" s="215"/>
      <c r="HXN1" s="215"/>
      <c r="HXO1" s="215"/>
      <c r="HXP1" s="215"/>
      <c r="HXQ1" s="215"/>
      <c r="HXR1" s="215"/>
      <c r="HXS1" s="215"/>
      <c r="HXT1" s="215"/>
      <c r="HXU1" s="215"/>
      <c r="HXV1" s="215"/>
      <c r="HXW1" s="215"/>
      <c r="HXX1" s="215"/>
      <c r="HXY1" s="215"/>
      <c r="HXZ1" s="215"/>
      <c r="HYA1" s="215"/>
      <c r="HYB1" s="215"/>
      <c r="HYC1" s="215"/>
      <c r="HYD1" s="215"/>
      <c r="HYE1" s="215"/>
      <c r="HYF1" s="215"/>
      <c r="HYG1" s="215"/>
      <c r="HYH1" s="215"/>
      <c r="HYI1" s="215"/>
      <c r="HYJ1" s="215"/>
      <c r="HYK1" s="215"/>
      <c r="HYL1" s="215"/>
      <c r="HYM1" s="215"/>
      <c r="HYN1" s="215"/>
      <c r="HYO1" s="215"/>
      <c r="HYP1" s="215"/>
      <c r="HYQ1" s="215"/>
      <c r="HYR1" s="215"/>
      <c r="HYS1" s="215"/>
      <c r="HYT1" s="215"/>
      <c r="HYU1" s="215"/>
      <c r="HYV1" s="215"/>
      <c r="HYW1" s="215"/>
      <c r="HYX1" s="215"/>
      <c r="HYY1" s="215"/>
      <c r="HYZ1" s="215"/>
      <c r="HZA1" s="215"/>
      <c r="HZB1" s="215"/>
      <c r="HZC1" s="215"/>
      <c r="HZD1" s="215"/>
      <c r="HZE1" s="215"/>
      <c r="HZF1" s="215"/>
      <c r="HZG1" s="215"/>
      <c r="HZH1" s="215"/>
      <c r="HZI1" s="215"/>
      <c r="HZJ1" s="215"/>
      <c r="HZK1" s="215"/>
      <c r="HZL1" s="215"/>
      <c r="HZM1" s="215"/>
      <c r="HZN1" s="215"/>
      <c r="HZO1" s="215"/>
      <c r="HZP1" s="215"/>
      <c r="HZQ1" s="215"/>
      <c r="HZR1" s="215"/>
      <c r="HZS1" s="215"/>
      <c r="HZT1" s="215"/>
      <c r="HZU1" s="215"/>
      <c r="HZV1" s="215"/>
      <c r="HZW1" s="215"/>
      <c r="HZX1" s="215"/>
      <c r="HZY1" s="215"/>
      <c r="HZZ1" s="215"/>
      <c r="IAA1" s="215"/>
      <c r="IAB1" s="215"/>
      <c r="IAC1" s="215"/>
      <c r="IAD1" s="215"/>
      <c r="IAE1" s="215"/>
      <c r="IAF1" s="215"/>
      <c r="IAG1" s="215"/>
      <c r="IAH1" s="215"/>
      <c r="IAI1" s="215"/>
      <c r="IAJ1" s="215"/>
      <c r="IAK1" s="215"/>
      <c r="IAL1" s="215"/>
      <c r="IAM1" s="215"/>
      <c r="IAN1" s="215"/>
      <c r="IAO1" s="215"/>
      <c r="IAP1" s="215"/>
      <c r="IAQ1" s="215"/>
      <c r="IAR1" s="215"/>
      <c r="IAS1" s="215"/>
      <c r="IAT1" s="215"/>
      <c r="IAU1" s="215"/>
      <c r="IAV1" s="215"/>
      <c r="IAW1" s="215"/>
      <c r="IAX1" s="215"/>
      <c r="IAY1" s="215"/>
      <c r="IAZ1" s="215"/>
      <c r="IBA1" s="215"/>
      <c r="IBB1" s="215"/>
      <c r="IBC1" s="215"/>
      <c r="IBD1" s="215"/>
      <c r="IBE1" s="215"/>
      <c r="IBF1" s="215"/>
      <c r="IBG1" s="215"/>
      <c r="IBH1" s="215"/>
      <c r="IBI1" s="215"/>
      <c r="IBJ1" s="215"/>
      <c r="IBK1" s="215"/>
      <c r="IBL1" s="215"/>
      <c r="IBM1" s="215"/>
      <c r="IBN1" s="215"/>
      <c r="IBO1" s="215"/>
      <c r="IBP1" s="215"/>
      <c r="IBQ1" s="215"/>
      <c r="IBR1" s="215"/>
      <c r="IBS1" s="215"/>
      <c r="IBT1" s="215"/>
      <c r="IBU1" s="215"/>
      <c r="IBV1" s="215"/>
      <c r="IBW1" s="215"/>
      <c r="IBX1" s="215"/>
      <c r="IBY1" s="215"/>
      <c r="IBZ1" s="215"/>
      <c r="ICA1" s="215"/>
      <c r="ICB1" s="215"/>
      <c r="ICC1" s="215"/>
      <c r="ICD1" s="215"/>
      <c r="ICE1" s="215"/>
      <c r="ICF1" s="215"/>
      <c r="ICG1" s="215"/>
      <c r="ICH1" s="215"/>
      <c r="ICI1" s="215"/>
      <c r="ICJ1" s="215"/>
      <c r="ICK1" s="215"/>
      <c r="ICL1" s="215"/>
      <c r="ICM1" s="215"/>
      <c r="ICN1" s="215"/>
      <c r="ICO1" s="215"/>
      <c r="ICP1" s="215"/>
      <c r="ICQ1" s="215"/>
      <c r="ICR1" s="215"/>
      <c r="ICS1" s="215"/>
      <c r="ICT1" s="215"/>
      <c r="ICU1" s="215"/>
      <c r="ICV1" s="215"/>
      <c r="ICW1" s="215"/>
      <c r="ICX1" s="215"/>
      <c r="ICY1" s="215"/>
      <c r="ICZ1" s="215"/>
      <c r="IDA1" s="215"/>
      <c r="IDB1" s="215"/>
      <c r="IDC1" s="215"/>
      <c r="IDD1" s="215"/>
      <c r="IDE1" s="215"/>
      <c r="IDF1" s="215"/>
      <c r="IDG1" s="215"/>
      <c r="IDH1" s="215"/>
      <c r="IDI1" s="215"/>
      <c r="IDJ1" s="215"/>
      <c r="IDK1" s="215"/>
      <c r="IDL1" s="215"/>
      <c r="IDM1" s="215"/>
      <c r="IDN1" s="215"/>
      <c r="IDO1" s="215"/>
      <c r="IDP1" s="215"/>
      <c r="IDQ1" s="215"/>
      <c r="IDR1" s="215"/>
      <c r="IDS1" s="215"/>
      <c r="IDT1" s="215"/>
      <c r="IDU1" s="215"/>
      <c r="IDV1" s="215"/>
      <c r="IDW1" s="215"/>
      <c r="IDX1" s="215"/>
      <c r="IDY1" s="215"/>
      <c r="IDZ1" s="215"/>
      <c r="IEA1" s="215"/>
      <c r="IEB1" s="215"/>
      <c r="IEC1" s="215"/>
      <c r="IED1" s="215"/>
      <c r="IEE1" s="215"/>
      <c r="IEF1" s="215"/>
      <c r="IEG1" s="215"/>
      <c r="IEH1" s="215"/>
      <c r="IEI1" s="215"/>
      <c r="IEJ1" s="215"/>
      <c r="IEK1" s="215"/>
      <c r="IEL1" s="215"/>
      <c r="IEM1" s="215"/>
      <c r="IEN1" s="215"/>
      <c r="IEO1" s="215"/>
      <c r="IEP1" s="215"/>
      <c r="IEQ1" s="215"/>
      <c r="IER1" s="215"/>
      <c r="IES1" s="215"/>
      <c r="IET1" s="215"/>
      <c r="IEU1" s="215"/>
      <c r="IEV1" s="215"/>
      <c r="IEW1" s="215"/>
      <c r="IEX1" s="215"/>
      <c r="IEY1" s="215"/>
      <c r="IEZ1" s="215"/>
      <c r="IFA1" s="215"/>
      <c r="IFB1" s="215"/>
      <c r="IFC1" s="215"/>
      <c r="IFD1" s="215"/>
      <c r="IFE1" s="215"/>
      <c r="IFF1" s="215"/>
      <c r="IFG1" s="215"/>
      <c r="IFH1" s="215"/>
      <c r="IFI1" s="215"/>
      <c r="IFJ1" s="215"/>
      <c r="IFK1" s="215"/>
      <c r="IFL1" s="215"/>
      <c r="IFM1" s="215"/>
      <c r="IFN1" s="215"/>
      <c r="IFO1" s="215"/>
      <c r="IFP1" s="215"/>
      <c r="IFQ1" s="215"/>
      <c r="IFR1" s="215"/>
      <c r="IFS1" s="215"/>
      <c r="IFT1" s="215"/>
      <c r="IFU1" s="215"/>
      <c r="IFV1" s="215"/>
      <c r="IFW1" s="215"/>
      <c r="IFX1" s="215"/>
      <c r="IFY1" s="215"/>
      <c r="IFZ1" s="215"/>
      <c r="IGA1" s="215"/>
      <c r="IGB1" s="215"/>
      <c r="IGC1" s="215"/>
      <c r="IGD1" s="215"/>
      <c r="IGE1" s="215"/>
      <c r="IGF1" s="215"/>
      <c r="IGG1" s="215"/>
      <c r="IGH1" s="215"/>
      <c r="IGI1" s="215"/>
      <c r="IGJ1" s="215"/>
      <c r="IGK1" s="215"/>
      <c r="IGL1" s="215"/>
      <c r="IGM1" s="215"/>
      <c r="IGN1" s="215"/>
      <c r="IGO1" s="215"/>
      <c r="IGP1" s="215"/>
      <c r="IGQ1" s="215"/>
      <c r="IGR1" s="215"/>
      <c r="IGS1" s="215"/>
      <c r="IGT1" s="215"/>
      <c r="IGU1" s="215"/>
      <c r="IGV1" s="215"/>
      <c r="IGW1" s="215"/>
      <c r="IGX1" s="215"/>
      <c r="IGY1" s="215"/>
      <c r="IGZ1" s="215"/>
      <c r="IHA1" s="215"/>
      <c r="IHB1" s="215"/>
      <c r="IHC1" s="215"/>
      <c r="IHD1" s="215"/>
      <c r="IHE1" s="215"/>
      <c r="IHF1" s="215"/>
      <c r="IHG1" s="215"/>
      <c r="IHH1" s="215"/>
      <c r="IHI1" s="215"/>
      <c r="IHJ1" s="215"/>
      <c r="IHK1" s="215"/>
      <c r="IHL1" s="215"/>
      <c r="IHM1" s="215"/>
      <c r="IHN1" s="215"/>
      <c r="IHO1" s="215"/>
      <c r="IHP1" s="215"/>
      <c r="IHQ1" s="215"/>
      <c r="IHR1" s="215"/>
      <c r="IHS1" s="215"/>
      <c r="IHT1" s="215"/>
      <c r="IHU1" s="215"/>
      <c r="IHV1" s="215"/>
      <c r="IHW1" s="215"/>
      <c r="IHX1" s="215"/>
      <c r="IHY1" s="215"/>
      <c r="IHZ1" s="215"/>
      <c r="IIA1" s="215"/>
      <c r="IIB1" s="215"/>
      <c r="IIC1" s="215"/>
      <c r="IID1" s="215"/>
      <c r="IIE1" s="215"/>
      <c r="IIF1" s="215"/>
      <c r="IIG1" s="215"/>
      <c r="IIH1" s="215"/>
      <c r="III1" s="215"/>
      <c r="IIJ1" s="215"/>
      <c r="IIK1" s="215"/>
      <c r="IIL1" s="215"/>
      <c r="IIM1" s="215"/>
      <c r="IIN1" s="215"/>
      <c r="IIO1" s="215"/>
      <c r="IIP1" s="215"/>
      <c r="IIQ1" s="215"/>
      <c r="IIR1" s="215"/>
      <c r="IIS1" s="215"/>
      <c r="IIT1" s="215"/>
      <c r="IIU1" s="215"/>
      <c r="IIV1" s="215"/>
      <c r="IIW1" s="215"/>
      <c r="IIX1" s="215"/>
      <c r="IIY1" s="215"/>
      <c r="IIZ1" s="215"/>
      <c r="IJA1" s="215"/>
      <c r="IJB1" s="215"/>
      <c r="IJC1" s="215"/>
      <c r="IJD1" s="215"/>
      <c r="IJE1" s="215"/>
      <c r="IJF1" s="215"/>
      <c r="IJG1" s="215"/>
      <c r="IJH1" s="215"/>
      <c r="IJI1" s="215"/>
      <c r="IJJ1" s="215"/>
      <c r="IJK1" s="215"/>
      <c r="IJL1" s="215"/>
      <c r="IJM1" s="215"/>
      <c r="IJN1" s="215"/>
      <c r="IJO1" s="215"/>
      <c r="IJP1" s="215"/>
      <c r="IJQ1" s="215"/>
      <c r="IJR1" s="215"/>
      <c r="IJS1" s="215"/>
      <c r="IJT1" s="215"/>
      <c r="IJU1" s="215"/>
      <c r="IJV1" s="215"/>
      <c r="IJW1" s="215"/>
      <c r="IJX1" s="215"/>
      <c r="IJY1" s="215"/>
      <c r="IJZ1" s="215"/>
      <c r="IKA1" s="215"/>
      <c r="IKB1" s="215"/>
      <c r="IKC1" s="215"/>
      <c r="IKD1" s="215"/>
      <c r="IKE1" s="215"/>
      <c r="IKF1" s="215"/>
      <c r="IKG1" s="215"/>
      <c r="IKH1" s="215"/>
      <c r="IKI1" s="215"/>
      <c r="IKJ1" s="215"/>
      <c r="IKK1" s="215"/>
      <c r="IKL1" s="215"/>
      <c r="IKM1" s="215"/>
      <c r="IKN1" s="215"/>
      <c r="IKO1" s="215"/>
      <c r="IKP1" s="215"/>
      <c r="IKQ1" s="215"/>
      <c r="IKR1" s="215"/>
      <c r="IKS1" s="215"/>
      <c r="IKT1" s="215"/>
      <c r="IKU1" s="215"/>
      <c r="IKV1" s="215"/>
      <c r="IKW1" s="215"/>
      <c r="IKX1" s="215"/>
      <c r="IKY1" s="215"/>
      <c r="IKZ1" s="215"/>
      <c r="ILA1" s="215"/>
      <c r="ILB1" s="215"/>
      <c r="ILC1" s="215"/>
      <c r="ILD1" s="215"/>
      <c r="ILE1" s="215"/>
      <c r="ILF1" s="215"/>
      <c r="ILG1" s="215"/>
      <c r="ILH1" s="215"/>
      <c r="ILI1" s="215"/>
      <c r="ILJ1" s="215"/>
      <c r="ILK1" s="215"/>
      <c r="ILL1" s="215"/>
      <c r="ILM1" s="215"/>
      <c r="ILN1" s="215"/>
      <c r="ILO1" s="215"/>
      <c r="ILP1" s="215"/>
      <c r="ILQ1" s="215"/>
      <c r="ILR1" s="215"/>
      <c r="ILS1" s="215"/>
      <c r="ILT1" s="215"/>
      <c r="ILU1" s="215"/>
      <c r="ILV1" s="215"/>
      <c r="ILW1" s="215"/>
      <c r="ILX1" s="215"/>
      <c r="ILY1" s="215"/>
      <c r="ILZ1" s="215"/>
      <c r="IMA1" s="215"/>
      <c r="IMB1" s="215"/>
      <c r="IMC1" s="215"/>
      <c r="IMD1" s="215"/>
      <c r="IME1" s="215"/>
      <c r="IMF1" s="215"/>
      <c r="IMG1" s="215"/>
      <c r="IMH1" s="215"/>
      <c r="IMI1" s="215"/>
      <c r="IMJ1" s="215"/>
      <c r="IMK1" s="215"/>
      <c r="IML1" s="215"/>
      <c r="IMM1" s="215"/>
      <c r="IMN1" s="215"/>
      <c r="IMO1" s="215"/>
      <c r="IMP1" s="215"/>
      <c r="IMQ1" s="215"/>
      <c r="IMR1" s="215"/>
      <c r="IMS1" s="215"/>
      <c r="IMT1" s="215"/>
      <c r="IMU1" s="215"/>
      <c r="IMV1" s="215"/>
      <c r="IMW1" s="215"/>
      <c r="IMX1" s="215"/>
      <c r="IMY1" s="215"/>
      <c r="IMZ1" s="215"/>
      <c r="INA1" s="215"/>
      <c r="INB1" s="215"/>
      <c r="INC1" s="215"/>
      <c r="IND1" s="215"/>
      <c r="INE1" s="215"/>
      <c r="INF1" s="215"/>
      <c r="ING1" s="215"/>
      <c r="INH1" s="215"/>
      <c r="INI1" s="215"/>
      <c r="INJ1" s="215"/>
      <c r="INK1" s="215"/>
      <c r="INL1" s="215"/>
      <c r="INM1" s="215"/>
      <c r="INN1" s="215"/>
      <c r="INO1" s="215"/>
      <c r="INP1" s="215"/>
      <c r="INQ1" s="215"/>
      <c r="INR1" s="215"/>
      <c r="INS1" s="215"/>
      <c r="INT1" s="215"/>
      <c r="INU1" s="215"/>
      <c r="INV1" s="215"/>
      <c r="INW1" s="215"/>
      <c r="INX1" s="215"/>
      <c r="INY1" s="215"/>
      <c r="INZ1" s="215"/>
      <c r="IOA1" s="215"/>
      <c r="IOB1" s="215"/>
      <c r="IOC1" s="215"/>
      <c r="IOD1" s="215"/>
      <c r="IOE1" s="215"/>
      <c r="IOF1" s="215"/>
      <c r="IOG1" s="215"/>
      <c r="IOH1" s="215"/>
      <c r="IOI1" s="215"/>
      <c r="IOJ1" s="215"/>
      <c r="IOK1" s="215"/>
      <c r="IOL1" s="215"/>
      <c r="IOM1" s="215"/>
      <c r="ION1" s="215"/>
      <c r="IOO1" s="215"/>
      <c r="IOP1" s="215"/>
      <c r="IOQ1" s="215"/>
      <c r="IOR1" s="215"/>
      <c r="IOS1" s="215"/>
      <c r="IOT1" s="215"/>
      <c r="IOU1" s="215"/>
      <c r="IOV1" s="215"/>
      <c r="IOW1" s="215"/>
      <c r="IOX1" s="215"/>
      <c r="IOY1" s="215"/>
      <c r="IOZ1" s="215"/>
      <c r="IPA1" s="215"/>
      <c r="IPB1" s="215"/>
      <c r="IPC1" s="215"/>
      <c r="IPD1" s="215"/>
      <c r="IPE1" s="215"/>
      <c r="IPF1" s="215"/>
      <c r="IPG1" s="215"/>
      <c r="IPH1" s="215"/>
      <c r="IPI1" s="215"/>
      <c r="IPJ1" s="215"/>
      <c r="IPK1" s="215"/>
      <c r="IPL1" s="215"/>
      <c r="IPM1" s="215"/>
      <c r="IPN1" s="215"/>
      <c r="IPO1" s="215"/>
      <c r="IPP1" s="215"/>
      <c r="IPQ1" s="215"/>
      <c r="IPR1" s="215"/>
      <c r="IPS1" s="215"/>
      <c r="IPT1" s="215"/>
      <c r="IPU1" s="215"/>
      <c r="IPV1" s="215"/>
      <c r="IPW1" s="215"/>
      <c r="IPX1" s="215"/>
      <c r="IPY1" s="215"/>
      <c r="IPZ1" s="215"/>
      <c r="IQA1" s="215"/>
      <c r="IQB1" s="215"/>
      <c r="IQC1" s="215"/>
      <c r="IQD1" s="215"/>
      <c r="IQE1" s="215"/>
      <c r="IQF1" s="215"/>
      <c r="IQG1" s="215"/>
      <c r="IQH1" s="215"/>
      <c r="IQI1" s="215"/>
      <c r="IQJ1" s="215"/>
      <c r="IQK1" s="215"/>
      <c r="IQL1" s="215"/>
      <c r="IQM1" s="215"/>
      <c r="IQN1" s="215"/>
      <c r="IQO1" s="215"/>
      <c r="IQP1" s="215"/>
      <c r="IQQ1" s="215"/>
      <c r="IQR1" s="215"/>
      <c r="IQS1" s="215"/>
      <c r="IQT1" s="215"/>
      <c r="IQU1" s="215"/>
      <c r="IQV1" s="215"/>
      <c r="IQW1" s="215"/>
      <c r="IQX1" s="215"/>
      <c r="IQY1" s="215"/>
      <c r="IQZ1" s="215"/>
      <c r="IRA1" s="215"/>
      <c r="IRB1" s="215"/>
      <c r="IRC1" s="215"/>
      <c r="IRD1" s="215"/>
      <c r="IRE1" s="215"/>
      <c r="IRF1" s="215"/>
      <c r="IRG1" s="215"/>
      <c r="IRH1" s="215"/>
      <c r="IRI1" s="215"/>
      <c r="IRJ1" s="215"/>
      <c r="IRK1" s="215"/>
      <c r="IRL1" s="215"/>
      <c r="IRM1" s="215"/>
      <c r="IRN1" s="215"/>
      <c r="IRO1" s="215"/>
      <c r="IRP1" s="215"/>
      <c r="IRQ1" s="215"/>
      <c r="IRR1" s="215"/>
      <c r="IRS1" s="215"/>
      <c r="IRT1" s="215"/>
      <c r="IRU1" s="215"/>
      <c r="IRV1" s="215"/>
      <c r="IRW1" s="215"/>
      <c r="IRX1" s="215"/>
      <c r="IRY1" s="215"/>
      <c r="IRZ1" s="215"/>
      <c r="ISA1" s="215"/>
      <c r="ISB1" s="215"/>
      <c r="ISC1" s="215"/>
      <c r="ISD1" s="215"/>
      <c r="ISE1" s="215"/>
      <c r="ISF1" s="215"/>
      <c r="ISG1" s="215"/>
      <c r="ISH1" s="215"/>
      <c r="ISI1" s="215"/>
      <c r="ISJ1" s="215"/>
      <c r="ISK1" s="215"/>
      <c r="ISL1" s="215"/>
      <c r="ISM1" s="215"/>
      <c r="ISN1" s="215"/>
      <c r="ISO1" s="215"/>
      <c r="ISP1" s="215"/>
      <c r="ISQ1" s="215"/>
      <c r="ISR1" s="215"/>
      <c r="ISS1" s="215"/>
      <c r="IST1" s="215"/>
      <c r="ISU1" s="215"/>
      <c r="ISV1" s="215"/>
      <c r="ISW1" s="215"/>
      <c r="ISX1" s="215"/>
      <c r="ISY1" s="215"/>
      <c r="ISZ1" s="215"/>
      <c r="ITA1" s="215"/>
      <c r="ITB1" s="215"/>
      <c r="ITC1" s="215"/>
      <c r="ITD1" s="215"/>
      <c r="ITE1" s="215"/>
      <c r="ITF1" s="215"/>
      <c r="ITG1" s="215"/>
      <c r="ITH1" s="215"/>
      <c r="ITI1" s="215"/>
      <c r="ITJ1" s="215"/>
      <c r="ITK1" s="215"/>
      <c r="ITL1" s="215"/>
      <c r="ITM1" s="215"/>
      <c r="ITN1" s="215"/>
      <c r="ITO1" s="215"/>
      <c r="ITP1" s="215"/>
      <c r="ITQ1" s="215"/>
      <c r="ITR1" s="215"/>
      <c r="ITS1" s="215"/>
      <c r="ITT1" s="215"/>
      <c r="ITU1" s="215"/>
      <c r="ITV1" s="215"/>
      <c r="ITW1" s="215"/>
      <c r="ITX1" s="215"/>
      <c r="ITY1" s="215"/>
      <c r="ITZ1" s="215"/>
      <c r="IUA1" s="215"/>
      <c r="IUB1" s="215"/>
      <c r="IUC1" s="215"/>
      <c r="IUD1" s="215"/>
      <c r="IUE1" s="215"/>
      <c r="IUF1" s="215"/>
      <c r="IUG1" s="215"/>
      <c r="IUH1" s="215"/>
      <c r="IUI1" s="215"/>
      <c r="IUJ1" s="215"/>
      <c r="IUK1" s="215"/>
      <c r="IUL1" s="215"/>
      <c r="IUM1" s="215"/>
      <c r="IUN1" s="215"/>
      <c r="IUO1" s="215"/>
      <c r="IUP1" s="215"/>
      <c r="IUQ1" s="215"/>
      <c r="IUR1" s="215"/>
      <c r="IUS1" s="215"/>
      <c r="IUT1" s="215"/>
      <c r="IUU1" s="215"/>
      <c r="IUV1" s="215"/>
      <c r="IUW1" s="215"/>
      <c r="IUX1" s="215"/>
      <c r="IUY1" s="215"/>
      <c r="IUZ1" s="215"/>
      <c r="IVA1" s="215"/>
      <c r="IVB1" s="215"/>
      <c r="IVC1" s="215"/>
      <c r="IVD1" s="215"/>
      <c r="IVE1" s="215"/>
      <c r="IVF1" s="215"/>
      <c r="IVG1" s="215"/>
      <c r="IVH1" s="215"/>
      <c r="IVI1" s="215"/>
      <c r="IVJ1" s="215"/>
      <c r="IVK1" s="215"/>
      <c r="IVL1" s="215"/>
      <c r="IVM1" s="215"/>
      <c r="IVN1" s="215"/>
      <c r="IVO1" s="215"/>
      <c r="IVP1" s="215"/>
      <c r="IVQ1" s="215"/>
      <c r="IVR1" s="215"/>
      <c r="IVS1" s="215"/>
      <c r="IVT1" s="215"/>
      <c r="IVU1" s="215"/>
      <c r="IVV1" s="215"/>
      <c r="IVW1" s="215"/>
      <c r="IVX1" s="215"/>
      <c r="IVY1" s="215"/>
      <c r="IVZ1" s="215"/>
      <c r="IWA1" s="215"/>
      <c r="IWB1" s="215"/>
      <c r="IWC1" s="215"/>
      <c r="IWD1" s="215"/>
      <c r="IWE1" s="215"/>
      <c r="IWF1" s="215"/>
      <c r="IWG1" s="215"/>
      <c r="IWH1" s="215"/>
      <c r="IWI1" s="215"/>
      <c r="IWJ1" s="215"/>
      <c r="IWK1" s="215"/>
      <c r="IWL1" s="215"/>
      <c r="IWM1" s="215"/>
      <c r="IWN1" s="215"/>
      <c r="IWO1" s="215"/>
      <c r="IWP1" s="215"/>
      <c r="IWQ1" s="215"/>
      <c r="IWR1" s="215"/>
      <c r="IWS1" s="215"/>
      <c r="IWT1" s="215"/>
      <c r="IWU1" s="215"/>
      <c r="IWV1" s="215"/>
      <c r="IWW1" s="215"/>
      <c r="IWX1" s="215"/>
      <c r="IWY1" s="215"/>
      <c r="IWZ1" s="215"/>
      <c r="IXA1" s="215"/>
      <c r="IXB1" s="215"/>
      <c r="IXC1" s="215"/>
      <c r="IXD1" s="215"/>
      <c r="IXE1" s="215"/>
      <c r="IXF1" s="215"/>
      <c r="IXG1" s="215"/>
      <c r="IXH1" s="215"/>
      <c r="IXI1" s="215"/>
      <c r="IXJ1" s="215"/>
      <c r="IXK1" s="215"/>
      <c r="IXL1" s="215"/>
      <c r="IXM1" s="215"/>
      <c r="IXN1" s="215"/>
      <c r="IXO1" s="215"/>
      <c r="IXP1" s="215"/>
      <c r="IXQ1" s="215"/>
      <c r="IXR1" s="215"/>
      <c r="IXS1" s="215"/>
      <c r="IXT1" s="215"/>
      <c r="IXU1" s="215"/>
      <c r="IXV1" s="215"/>
      <c r="IXW1" s="215"/>
      <c r="IXX1" s="215"/>
      <c r="IXY1" s="215"/>
      <c r="IXZ1" s="215"/>
      <c r="IYA1" s="215"/>
      <c r="IYB1" s="215"/>
      <c r="IYC1" s="215"/>
      <c r="IYD1" s="215"/>
      <c r="IYE1" s="215"/>
      <c r="IYF1" s="215"/>
      <c r="IYG1" s="215"/>
      <c r="IYH1" s="215"/>
      <c r="IYI1" s="215"/>
      <c r="IYJ1" s="215"/>
      <c r="IYK1" s="215"/>
      <c r="IYL1" s="215"/>
      <c r="IYM1" s="215"/>
      <c r="IYN1" s="215"/>
      <c r="IYO1" s="215"/>
      <c r="IYP1" s="215"/>
      <c r="IYQ1" s="215"/>
      <c r="IYR1" s="215"/>
      <c r="IYS1" s="215"/>
      <c r="IYT1" s="215"/>
      <c r="IYU1" s="215"/>
      <c r="IYV1" s="215"/>
      <c r="IYW1" s="215"/>
      <c r="IYX1" s="215"/>
      <c r="IYY1" s="215"/>
      <c r="IYZ1" s="215"/>
      <c r="IZA1" s="215"/>
      <c r="IZB1" s="215"/>
      <c r="IZC1" s="215"/>
      <c r="IZD1" s="215"/>
      <c r="IZE1" s="215"/>
      <c r="IZF1" s="215"/>
      <c r="IZG1" s="215"/>
      <c r="IZH1" s="215"/>
      <c r="IZI1" s="215"/>
      <c r="IZJ1" s="215"/>
      <c r="IZK1" s="215"/>
      <c r="IZL1" s="215"/>
      <c r="IZM1" s="215"/>
      <c r="IZN1" s="215"/>
      <c r="IZO1" s="215"/>
      <c r="IZP1" s="215"/>
      <c r="IZQ1" s="215"/>
      <c r="IZR1" s="215"/>
      <c r="IZS1" s="215"/>
      <c r="IZT1" s="215"/>
      <c r="IZU1" s="215"/>
      <c r="IZV1" s="215"/>
      <c r="IZW1" s="215"/>
      <c r="IZX1" s="215"/>
      <c r="IZY1" s="215"/>
      <c r="IZZ1" s="215"/>
      <c r="JAA1" s="215"/>
      <c r="JAB1" s="215"/>
      <c r="JAC1" s="215"/>
      <c r="JAD1" s="215"/>
      <c r="JAE1" s="215"/>
      <c r="JAF1" s="215"/>
      <c r="JAG1" s="215"/>
      <c r="JAH1" s="215"/>
      <c r="JAI1" s="215"/>
      <c r="JAJ1" s="215"/>
      <c r="JAK1" s="215"/>
      <c r="JAL1" s="215"/>
      <c r="JAM1" s="215"/>
      <c r="JAN1" s="215"/>
      <c r="JAO1" s="215"/>
      <c r="JAP1" s="215"/>
      <c r="JAQ1" s="215"/>
      <c r="JAR1" s="215"/>
      <c r="JAS1" s="215"/>
      <c r="JAT1" s="215"/>
      <c r="JAU1" s="215"/>
      <c r="JAV1" s="215"/>
      <c r="JAW1" s="215"/>
      <c r="JAX1" s="215"/>
      <c r="JAY1" s="215"/>
      <c r="JAZ1" s="215"/>
      <c r="JBA1" s="215"/>
      <c r="JBB1" s="215"/>
      <c r="JBC1" s="215"/>
      <c r="JBD1" s="215"/>
      <c r="JBE1" s="215"/>
      <c r="JBF1" s="215"/>
      <c r="JBG1" s="215"/>
      <c r="JBH1" s="215"/>
      <c r="JBI1" s="215"/>
      <c r="JBJ1" s="215"/>
      <c r="JBK1" s="215"/>
      <c r="JBL1" s="215"/>
      <c r="JBM1" s="215"/>
      <c r="JBN1" s="215"/>
      <c r="JBO1" s="215"/>
      <c r="JBP1" s="215"/>
      <c r="JBQ1" s="215"/>
      <c r="JBR1" s="215"/>
      <c r="JBS1" s="215"/>
      <c r="JBT1" s="215"/>
      <c r="JBU1" s="215"/>
      <c r="JBV1" s="215"/>
      <c r="JBW1" s="215"/>
      <c r="JBX1" s="215"/>
      <c r="JBY1" s="215"/>
      <c r="JBZ1" s="215"/>
      <c r="JCA1" s="215"/>
      <c r="JCB1" s="215"/>
      <c r="JCC1" s="215"/>
      <c r="JCD1" s="215"/>
      <c r="JCE1" s="215"/>
      <c r="JCF1" s="215"/>
      <c r="JCG1" s="215"/>
      <c r="JCH1" s="215"/>
      <c r="JCI1" s="215"/>
      <c r="JCJ1" s="215"/>
      <c r="JCK1" s="215"/>
      <c r="JCL1" s="215"/>
      <c r="JCM1" s="215"/>
      <c r="JCN1" s="215"/>
      <c r="JCO1" s="215"/>
      <c r="JCP1" s="215"/>
      <c r="JCQ1" s="215"/>
      <c r="JCR1" s="215"/>
      <c r="JCS1" s="215"/>
      <c r="JCT1" s="215"/>
      <c r="JCU1" s="215"/>
      <c r="JCV1" s="215"/>
      <c r="JCW1" s="215"/>
      <c r="JCX1" s="215"/>
      <c r="JCY1" s="215"/>
      <c r="JCZ1" s="215"/>
      <c r="JDA1" s="215"/>
      <c r="JDB1" s="215"/>
      <c r="JDC1" s="215"/>
      <c r="JDD1" s="215"/>
      <c r="JDE1" s="215"/>
      <c r="JDF1" s="215"/>
      <c r="JDG1" s="215"/>
      <c r="JDH1" s="215"/>
      <c r="JDI1" s="215"/>
      <c r="JDJ1" s="215"/>
      <c r="JDK1" s="215"/>
      <c r="JDL1" s="215"/>
      <c r="JDM1" s="215"/>
      <c r="JDN1" s="215"/>
      <c r="JDO1" s="215"/>
      <c r="JDP1" s="215"/>
      <c r="JDQ1" s="215"/>
      <c r="JDR1" s="215"/>
      <c r="JDS1" s="215"/>
      <c r="JDT1" s="215"/>
      <c r="JDU1" s="215"/>
      <c r="JDV1" s="215"/>
      <c r="JDW1" s="215"/>
      <c r="JDX1" s="215"/>
      <c r="JDY1" s="215"/>
      <c r="JDZ1" s="215"/>
      <c r="JEA1" s="215"/>
      <c r="JEB1" s="215"/>
      <c r="JEC1" s="215"/>
      <c r="JED1" s="215"/>
      <c r="JEE1" s="215"/>
      <c r="JEF1" s="215"/>
      <c r="JEG1" s="215"/>
      <c r="JEH1" s="215"/>
      <c r="JEI1" s="215"/>
      <c r="JEJ1" s="215"/>
      <c r="JEK1" s="215"/>
      <c r="JEL1" s="215"/>
      <c r="JEM1" s="215"/>
      <c r="JEN1" s="215"/>
      <c r="JEO1" s="215"/>
      <c r="JEP1" s="215"/>
      <c r="JEQ1" s="215"/>
      <c r="JER1" s="215"/>
      <c r="JES1" s="215"/>
      <c r="JET1" s="215"/>
      <c r="JEU1" s="215"/>
      <c r="JEV1" s="215"/>
      <c r="JEW1" s="215"/>
      <c r="JEX1" s="215"/>
      <c r="JEY1" s="215"/>
      <c r="JEZ1" s="215"/>
      <c r="JFA1" s="215"/>
      <c r="JFB1" s="215"/>
      <c r="JFC1" s="215"/>
      <c r="JFD1" s="215"/>
      <c r="JFE1" s="215"/>
      <c r="JFF1" s="215"/>
      <c r="JFG1" s="215"/>
      <c r="JFH1" s="215"/>
      <c r="JFI1" s="215"/>
      <c r="JFJ1" s="215"/>
      <c r="JFK1" s="215"/>
      <c r="JFL1" s="215"/>
      <c r="JFM1" s="215"/>
      <c r="JFN1" s="215"/>
      <c r="JFO1" s="215"/>
      <c r="JFP1" s="215"/>
      <c r="JFQ1" s="215"/>
      <c r="JFR1" s="215"/>
      <c r="JFS1" s="215"/>
      <c r="JFT1" s="215"/>
      <c r="JFU1" s="215"/>
      <c r="JFV1" s="215"/>
      <c r="JFW1" s="215"/>
      <c r="JFX1" s="215"/>
      <c r="JFY1" s="215"/>
      <c r="JFZ1" s="215"/>
      <c r="JGA1" s="215"/>
      <c r="JGB1" s="215"/>
      <c r="JGC1" s="215"/>
      <c r="JGD1" s="215"/>
      <c r="JGE1" s="215"/>
      <c r="JGF1" s="215"/>
      <c r="JGG1" s="215"/>
      <c r="JGH1" s="215"/>
      <c r="JGI1" s="215"/>
      <c r="JGJ1" s="215"/>
      <c r="JGK1" s="215"/>
      <c r="JGL1" s="215"/>
      <c r="JGM1" s="215"/>
      <c r="JGN1" s="215"/>
      <c r="JGO1" s="215"/>
      <c r="JGP1" s="215"/>
      <c r="JGQ1" s="215"/>
      <c r="JGR1" s="215"/>
      <c r="JGS1" s="215"/>
      <c r="JGT1" s="215"/>
      <c r="JGU1" s="215"/>
      <c r="JGV1" s="215"/>
      <c r="JGW1" s="215"/>
      <c r="JGX1" s="215"/>
      <c r="JGY1" s="215"/>
      <c r="JGZ1" s="215"/>
      <c r="JHA1" s="215"/>
      <c r="JHB1" s="215"/>
      <c r="JHC1" s="215"/>
      <c r="JHD1" s="215"/>
      <c r="JHE1" s="215"/>
      <c r="JHF1" s="215"/>
      <c r="JHG1" s="215"/>
      <c r="JHH1" s="215"/>
      <c r="JHI1" s="215"/>
      <c r="JHJ1" s="215"/>
      <c r="JHK1" s="215"/>
      <c r="JHL1" s="215"/>
      <c r="JHM1" s="215"/>
      <c r="JHN1" s="215"/>
      <c r="JHO1" s="215"/>
      <c r="JHP1" s="215"/>
      <c r="JHQ1" s="215"/>
      <c r="JHR1" s="215"/>
      <c r="JHS1" s="215"/>
      <c r="JHT1" s="215"/>
      <c r="JHU1" s="215"/>
      <c r="JHV1" s="215"/>
      <c r="JHW1" s="215"/>
      <c r="JHX1" s="215"/>
      <c r="JHY1" s="215"/>
      <c r="JHZ1" s="215"/>
      <c r="JIA1" s="215"/>
      <c r="JIB1" s="215"/>
      <c r="JIC1" s="215"/>
      <c r="JID1" s="215"/>
      <c r="JIE1" s="215"/>
      <c r="JIF1" s="215"/>
      <c r="JIG1" s="215"/>
      <c r="JIH1" s="215"/>
      <c r="JII1" s="215"/>
      <c r="JIJ1" s="215"/>
      <c r="JIK1" s="215"/>
      <c r="JIL1" s="215"/>
      <c r="JIM1" s="215"/>
      <c r="JIN1" s="215"/>
      <c r="JIO1" s="215"/>
      <c r="JIP1" s="215"/>
      <c r="JIQ1" s="215"/>
      <c r="JIR1" s="215"/>
      <c r="JIS1" s="215"/>
      <c r="JIT1" s="215"/>
      <c r="JIU1" s="215"/>
      <c r="JIV1" s="215"/>
      <c r="JIW1" s="215"/>
      <c r="JIX1" s="215"/>
      <c r="JIY1" s="215"/>
      <c r="JIZ1" s="215"/>
      <c r="JJA1" s="215"/>
      <c r="JJB1" s="215"/>
      <c r="JJC1" s="215"/>
      <c r="JJD1" s="215"/>
      <c r="JJE1" s="215"/>
      <c r="JJF1" s="215"/>
      <c r="JJG1" s="215"/>
      <c r="JJH1" s="215"/>
      <c r="JJI1" s="215"/>
      <c r="JJJ1" s="215"/>
      <c r="JJK1" s="215"/>
      <c r="JJL1" s="215"/>
      <c r="JJM1" s="215"/>
      <c r="JJN1" s="215"/>
      <c r="JJO1" s="215"/>
      <c r="JJP1" s="215"/>
      <c r="JJQ1" s="215"/>
      <c r="JJR1" s="215"/>
      <c r="JJS1" s="215"/>
      <c r="JJT1" s="215"/>
      <c r="JJU1" s="215"/>
      <c r="JJV1" s="215"/>
      <c r="JJW1" s="215"/>
      <c r="JJX1" s="215"/>
      <c r="JJY1" s="215"/>
      <c r="JJZ1" s="215"/>
      <c r="JKA1" s="215"/>
      <c r="JKB1" s="215"/>
      <c r="JKC1" s="215"/>
      <c r="JKD1" s="215"/>
      <c r="JKE1" s="215"/>
      <c r="JKF1" s="215"/>
      <c r="JKG1" s="215"/>
      <c r="JKH1" s="215"/>
      <c r="JKI1" s="215"/>
      <c r="JKJ1" s="215"/>
      <c r="JKK1" s="215"/>
      <c r="JKL1" s="215"/>
      <c r="JKM1" s="215"/>
      <c r="JKN1" s="215"/>
      <c r="JKO1" s="215"/>
      <c r="JKP1" s="215"/>
      <c r="JKQ1" s="215"/>
      <c r="JKR1" s="215"/>
      <c r="JKS1" s="215"/>
      <c r="JKT1" s="215"/>
      <c r="JKU1" s="215"/>
      <c r="JKV1" s="215"/>
      <c r="JKW1" s="215"/>
      <c r="JKX1" s="215"/>
      <c r="JKY1" s="215"/>
      <c r="JKZ1" s="215"/>
      <c r="JLA1" s="215"/>
      <c r="JLB1" s="215"/>
      <c r="JLC1" s="215"/>
      <c r="JLD1" s="215"/>
      <c r="JLE1" s="215"/>
      <c r="JLF1" s="215"/>
      <c r="JLG1" s="215"/>
      <c r="JLH1" s="215"/>
      <c r="JLI1" s="215"/>
      <c r="JLJ1" s="215"/>
      <c r="JLK1" s="215"/>
      <c r="JLL1" s="215"/>
      <c r="JLM1" s="215"/>
      <c r="JLN1" s="215"/>
      <c r="JLO1" s="215"/>
      <c r="JLP1" s="215"/>
      <c r="JLQ1" s="215"/>
      <c r="JLR1" s="215"/>
      <c r="JLS1" s="215"/>
      <c r="JLT1" s="215"/>
      <c r="JLU1" s="215"/>
      <c r="JLV1" s="215"/>
      <c r="JLW1" s="215"/>
      <c r="JLX1" s="215"/>
      <c r="JLY1" s="215"/>
      <c r="JLZ1" s="215"/>
      <c r="JMA1" s="215"/>
      <c r="JMB1" s="215"/>
      <c r="JMC1" s="215"/>
      <c r="JMD1" s="215"/>
      <c r="JME1" s="215"/>
      <c r="JMF1" s="215"/>
      <c r="JMG1" s="215"/>
      <c r="JMH1" s="215"/>
      <c r="JMI1" s="215"/>
      <c r="JMJ1" s="215"/>
      <c r="JMK1" s="215"/>
      <c r="JML1" s="215"/>
      <c r="JMM1" s="215"/>
      <c r="JMN1" s="215"/>
      <c r="JMO1" s="215"/>
      <c r="JMP1" s="215"/>
      <c r="JMQ1" s="215"/>
      <c r="JMR1" s="215"/>
      <c r="JMS1" s="215"/>
      <c r="JMT1" s="215"/>
      <c r="JMU1" s="215"/>
      <c r="JMV1" s="215"/>
      <c r="JMW1" s="215"/>
      <c r="JMX1" s="215"/>
      <c r="JMY1" s="215"/>
      <c r="JMZ1" s="215"/>
      <c r="JNA1" s="215"/>
      <c r="JNB1" s="215"/>
      <c r="JNC1" s="215"/>
      <c r="JND1" s="215"/>
      <c r="JNE1" s="215"/>
      <c r="JNF1" s="215"/>
      <c r="JNG1" s="215"/>
      <c r="JNH1" s="215"/>
      <c r="JNI1" s="215"/>
      <c r="JNJ1" s="215"/>
      <c r="JNK1" s="215"/>
      <c r="JNL1" s="215"/>
      <c r="JNM1" s="215"/>
      <c r="JNN1" s="215"/>
      <c r="JNO1" s="215"/>
      <c r="JNP1" s="215"/>
      <c r="JNQ1" s="215"/>
      <c r="JNR1" s="215"/>
      <c r="JNS1" s="215"/>
      <c r="JNT1" s="215"/>
      <c r="JNU1" s="215"/>
      <c r="JNV1" s="215"/>
      <c r="JNW1" s="215"/>
      <c r="JNX1" s="215"/>
      <c r="JNY1" s="215"/>
      <c r="JNZ1" s="215"/>
      <c r="JOA1" s="215"/>
      <c r="JOB1" s="215"/>
      <c r="JOC1" s="215"/>
      <c r="JOD1" s="215"/>
      <c r="JOE1" s="215"/>
      <c r="JOF1" s="215"/>
      <c r="JOG1" s="215"/>
      <c r="JOH1" s="215"/>
      <c r="JOI1" s="215"/>
      <c r="JOJ1" s="215"/>
      <c r="JOK1" s="215"/>
      <c r="JOL1" s="215"/>
      <c r="JOM1" s="215"/>
      <c r="JON1" s="215"/>
      <c r="JOO1" s="215"/>
      <c r="JOP1" s="215"/>
      <c r="JOQ1" s="215"/>
      <c r="JOR1" s="215"/>
      <c r="JOS1" s="215"/>
      <c r="JOT1" s="215"/>
      <c r="JOU1" s="215"/>
      <c r="JOV1" s="215"/>
      <c r="JOW1" s="215"/>
      <c r="JOX1" s="215"/>
      <c r="JOY1" s="215"/>
      <c r="JOZ1" s="215"/>
      <c r="JPA1" s="215"/>
      <c r="JPB1" s="215"/>
      <c r="JPC1" s="215"/>
      <c r="JPD1" s="215"/>
      <c r="JPE1" s="215"/>
      <c r="JPF1" s="215"/>
      <c r="JPG1" s="215"/>
      <c r="JPH1" s="215"/>
      <c r="JPI1" s="215"/>
      <c r="JPJ1" s="215"/>
      <c r="JPK1" s="215"/>
      <c r="JPL1" s="215"/>
      <c r="JPM1" s="215"/>
      <c r="JPN1" s="215"/>
      <c r="JPO1" s="215"/>
      <c r="JPP1" s="215"/>
      <c r="JPQ1" s="215"/>
      <c r="JPR1" s="215"/>
      <c r="JPS1" s="215"/>
      <c r="JPT1" s="215"/>
      <c r="JPU1" s="215"/>
      <c r="JPV1" s="215"/>
      <c r="JPW1" s="215"/>
      <c r="JPX1" s="215"/>
      <c r="JPY1" s="215"/>
      <c r="JPZ1" s="215"/>
      <c r="JQA1" s="215"/>
      <c r="JQB1" s="215"/>
      <c r="JQC1" s="215"/>
      <c r="JQD1" s="215"/>
      <c r="JQE1" s="215"/>
      <c r="JQF1" s="215"/>
      <c r="JQG1" s="215"/>
      <c r="JQH1" s="215"/>
      <c r="JQI1" s="215"/>
      <c r="JQJ1" s="215"/>
      <c r="JQK1" s="215"/>
      <c r="JQL1" s="215"/>
      <c r="JQM1" s="215"/>
      <c r="JQN1" s="215"/>
      <c r="JQO1" s="215"/>
      <c r="JQP1" s="215"/>
      <c r="JQQ1" s="215"/>
      <c r="JQR1" s="215"/>
      <c r="JQS1" s="215"/>
      <c r="JQT1" s="215"/>
      <c r="JQU1" s="215"/>
      <c r="JQV1" s="215"/>
      <c r="JQW1" s="215"/>
      <c r="JQX1" s="215"/>
      <c r="JQY1" s="215"/>
      <c r="JQZ1" s="215"/>
      <c r="JRA1" s="215"/>
      <c r="JRB1" s="215"/>
      <c r="JRC1" s="215"/>
      <c r="JRD1" s="215"/>
      <c r="JRE1" s="215"/>
      <c r="JRF1" s="215"/>
      <c r="JRG1" s="215"/>
      <c r="JRH1" s="215"/>
      <c r="JRI1" s="215"/>
      <c r="JRJ1" s="215"/>
      <c r="JRK1" s="215"/>
      <c r="JRL1" s="215"/>
      <c r="JRM1" s="215"/>
      <c r="JRN1" s="215"/>
      <c r="JRO1" s="215"/>
      <c r="JRP1" s="215"/>
      <c r="JRQ1" s="215"/>
      <c r="JRR1" s="215"/>
      <c r="JRS1" s="215"/>
      <c r="JRT1" s="215"/>
      <c r="JRU1" s="215"/>
      <c r="JRV1" s="215"/>
      <c r="JRW1" s="215"/>
      <c r="JRX1" s="215"/>
      <c r="JRY1" s="215"/>
      <c r="JRZ1" s="215"/>
      <c r="JSA1" s="215"/>
      <c r="JSB1" s="215"/>
      <c r="JSC1" s="215"/>
      <c r="JSD1" s="215"/>
      <c r="JSE1" s="215"/>
      <c r="JSF1" s="215"/>
      <c r="JSG1" s="215"/>
      <c r="JSH1" s="215"/>
      <c r="JSI1" s="215"/>
      <c r="JSJ1" s="215"/>
      <c r="JSK1" s="215"/>
      <c r="JSL1" s="215"/>
      <c r="JSM1" s="215"/>
      <c r="JSN1" s="215"/>
      <c r="JSO1" s="215"/>
      <c r="JSP1" s="215"/>
      <c r="JSQ1" s="215"/>
      <c r="JSR1" s="215"/>
      <c r="JSS1" s="215"/>
      <c r="JST1" s="215"/>
      <c r="JSU1" s="215"/>
      <c r="JSV1" s="215"/>
      <c r="JSW1" s="215"/>
      <c r="JSX1" s="215"/>
      <c r="JSY1" s="215"/>
      <c r="JSZ1" s="215"/>
      <c r="JTA1" s="215"/>
      <c r="JTB1" s="215"/>
      <c r="JTC1" s="215"/>
      <c r="JTD1" s="215"/>
      <c r="JTE1" s="215"/>
      <c r="JTF1" s="215"/>
      <c r="JTG1" s="215"/>
      <c r="JTH1" s="215"/>
      <c r="JTI1" s="215"/>
      <c r="JTJ1" s="215"/>
      <c r="JTK1" s="215"/>
      <c r="JTL1" s="215"/>
      <c r="JTM1" s="215"/>
      <c r="JTN1" s="215"/>
      <c r="JTO1" s="215"/>
      <c r="JTP1" s="215"/>
      <c r="JTQ1" s="215"/>
      <c r="JTR1" s="215"/>
      <c r="JTS1" s="215"/>
      <c r="JTT1" s="215"/>
      <c r="JTU1" s="215"/>
      <c r="JTV1" s="215"/>
      <c r="JTW1" s="215"/>
      <c r="JTX1" s="215"/>
      <c r="JTY1" s="215"/>
      <c r="JTZ1" s="215"/>
      <c r="JUA1" s="215"/>
      <c r="JUB1" s="215"/>
      <c r="JUC1" s="215"/>
      <c r="JUD1" s="215"/>
      <c r="JUE1" s="215"/>
      <c r="JUF1" s="215"/>
      <c r="JUG1" s="215"/>
      <c r="JUH1" s="215"/>
      <c r="JUI1" s="215"/>
      <c r="JUJ1" s="215"/>
      <c r="JUK1" s="215"/>
      <c r="JUL1" s="215"/>
      <c r="JUM1" s="215"/>
      <c r="JUN1" s="215"/>
      <c r="JUO1" s="215"/>
      <c r="JUP1" s="215"/>
      <c r="JUQ1" s="215"/>
      <c r="JUR1" s="215"/>
      <c r="JUS1" s="215"/>
      <c r="JUT1" s="215"/>
      <c r="JUU1" s="215"/>
      <c r="JUV1" s="215"/>
      <c r="JUW1" s="215"/>
      <c r="JUX1" s="215"/>
      <c r="JUY1" s="215"/>
      <c r="JUZ1" s="215"/>
      <c r="JVA1" s="215"/>
      <c r="JVB1" s="215"/>
      <c r="JVC1" s="215"/>
      <c r="JVD1" s="215"/>
      <c r="JVE1" s="215"/>
      <c r="JVF1" s="215"/>
      <c r="JVG1" s="215"/>
      <c r="JVH1" s="215"/>
      <c r="JVI1" s="215"/>
      <c r="JVJ1" s="215"/>
      <c r="JVK1" s="215"/>
      <c r="JVL1" s="215"/>
      <c r="JVM1" s="215"/>
      <c r="JVN1" s="215"/>
      <c r="JVO1" s="215"/>
      <c r="JVP1" s="215"/>
      <c r="JVQ1" s="215"/>
      <c r="JVR1" s="215"/>
      <c r="JVS1" s="215"/>
      <c r="JVT1" s="215"/>
      <c r="JVU1" s="215"/>
      <c r="JVV1" s="215"/>
      <c r="JVW1" s="215"/>
      <c r="JVX1" s="215"/>
      <c r="JVY1" s="215"/>
      <c r="JVZ1" s="215"/>
      <c r="JWA1" s="215"/>
      <c r="JWB1" s="215"/>
      <c r="JWC1" s="215"/>
      <c r="JWD1" s="215"/>
      <c r="JWE1" s="215"/>
      <c r="JWF1" s="215"/>
      <c r="JWG1" s="215"/>
      <c r="JWH1" s="215"/>
      <c r="JWI1" s="215"/>
      <c r="JWJ1" s="215"/>
      <c r="JWK1" s="215"/>
      <c r="JWL1" s="215"/>
      <c r="JWM1" s="215"/>
      <c r="JWN1" s="215"/>
      <c r="JWO1" s="215"/>
      <c r="JWP1" s="215"/>
      <c r="JWQ1" s="215"/>
      <c r="JWR1" s="215"/>
      <c r="JWS1" s="215"/>
      <c r="JWT1" s="215"/>
      <c r="JWU1" s="215"/>
      <c r="JWV1" s="215"/>
      <c r="JWW1" s="215"/>
      <c r="JWX1" s="215"/>
      <c r="JWY1" s="215"/>
      <c r="JWZ1" s="215"/>
      <c r="JXA1" s="215"/>
      <c r="JXB1" s="215"/>
      <c r="JXC1" s="215"/>
      <c r="JXD1" s="215"/>
      <c r="JXE1" s="215"/>
      <c r="JXF1" s="215"/>
      <c r="JXG1" s="215"/>
      <c r="JXH1" s="215"/>
      <c r="JXI1" s="215"/>
      <c r="JXJ1" s="215"/>
      <c r="JXK1" s="215"/>
      <c r="JXL1" s="215"/>
      <c r="JXM1" s="215"/>
      <c r="JXN1" s="215"/>
      <c r="JXO1" s="215"/>
      <c r="JXP1" s="215"/>
      <c r="JXQ1" s="215"/>
      <c r="JXR1" s="215"/>
      <c r="JXS1" s="215"/>
      <c r="JXT1" s="215"/>
      <c r="JXU1" s="215"/>
      <c r="JXV1" s="215"/>
      <c r="JXW1" s="215"/>
      <c r="JXX1" s="215"/>
      <c r="JXY1" s="215"/>
      <c r="JXZ1" s="215"/>
      <c r="JYA1" s="215"/>
      <c r="JYB1" s="215"/>
      <c r="JYC1" s="215"/>
      <c r="JYD1" s="215"/>
      <c r="JYE1" s="215"/>
      <c r="JYF1" s="215"/>
      <c r="JYG1" s="215"/>
      <c r="JYH1" s="215"/>
      <c r="JYI1" s="215"/>
      <c r="JYJ1" s="215"/>
      <c r="JYK1" s="215"/>
      <c r="JYL1" s="215"/>
      <c r="JYM1" s="215"/>
      <c r="JYN1" s="215"/>
      <c r="JYO1" s="215"/>
      <c r="JYP1" s="215"/>
      <c r="JYQ1" s="215"/>
      <c r="JYR1" s="215"/>
      <c r="JYS1" s="215"/>
      <c r="JYT1" s="215"/>
      <c r="JYU1" s="215"/>
      <c r="JYV1" s="215"/>
      <c r="JYW1" s="215"/>
      <c r="JYX1" s="215"/>
      <c r="JYY1" s="215"/>
      <c r="JYZ1" s="215"/>
      <c r="JZA1" s="215"/>
      <c r="JZB1" s="215"/>
      <c r="JZC1" s="215"/>
      <c r="JZD1" s="215"/>
      <c r="JZE1" s="215"/>
      <c r="JZF1" s="215"/>
      <c r="JZG1" s="215"/>
      <c r="JZH1" s="215"/>
      <c r="JZI1" s="215"/>
      <c r="JZJ1" s="215"/>
      <c r="JZK1" s="215"/>
      <c r="JZL1" s="215"/>
      <c r="JZM1" s="215"/>
      <c r="JZN1" s="215"/>
      <c r="JZO1" s="215"/>
      <c r="JZP1" s="215"/>
      <c r="JZQ1" s="215"/>
      <c r="JZR1" s="215"/>
      <c r="JZS1" s="215"/>
      <c r="JZT1" s="215"/>
      <c r="JZU1" s="215"/>
      <c r="JZV1" s="215"/>
      <c r="JZW1" s="215"/>
      <c r="JZX1" s="215"/>
      <c r="JZY1" s="215"/>
      <c r="JZZ1" s="215"/>
      <c r="KAA1" s="215"/>
      <c r="KAB1" s="215"/>
      <c r="KAC1" s="215"/>
      <c r="KAD1" s="215"/>
      <c r="KAE1" s="215"/>
      <c r="KAF1" s="215"/>
      <c r="KAG1" s="215"/>
      <c r="KAH1" s="215"/>
      <c r="KAI1" s="215"/>
      <c r="KAJ1" s="215"/>
      <c r="KAK1" s="215"/>
      <c r="KAL1" s="215"/>
      <c r="KAM1" s="215"/>
      <c r="KAN1" s="215"/>
      <c r="KAO1" s="215"/>
      <c r="KAP1" s="215"/>
      <c r="KAQ1" s="215"/>
      <c r="KAR1" s="215"/>
      <c r="KAS1" s="215"/>
      <c r="KAT1" s="215"/>
      <c r="KAU1" s="215"/>
      <c r="KAV1" s="215"/>
      <c r="KAW1" s="215"/>
      <c r="KAX1" s="215"/>
      <c r="KAY1" s="215"/>
      <c r="KAZ1" s="215"/>
      <c r="KBA1" s="215"/>
      <c r="KBB1" s="215"/>
      <c r="KBC1" s="215"/>
      <c r="KBD1" s="215"/>
      <c r="KBE1" s="215"/>
      <c r="KBF1" s="215"/>
      <c r="KBG1" s="215"/>
      <c r="KBH1" s="215"/>
      <c r="KBI1" s="215"/>
      <c r="KBJ1" s="215"/>
      <c r="KBK1" s="215"/>
      <c r="KBL1" s="215"/>
      <c r="KBM1" s="215"/>
      <c r="KBN1" s="215"/>
      <c r="KBO1" s="215"/>
      <c r="KBP1" s="215"/>
      <c r="KBQ1" s="215"/>
      <c r="KBR1" s="215"/>
      <c r="KBS1" s="215"/>
      <c r="KBT1" s="215"/>
      <c r="KBU1" s="215"/>
      <c r="KBV1" s="215"/>
      <c r="KBW1" s="215"/>
      <c r="KBX1" s="215"/>
      <c r="KBY1" s="215"/>
      <c r="KBZ1" s="215"/>
      <c r="KCA1" s="215"/>
      <c r="KCB1" s="215"/>
      <c r="KCC1" s="215"/>
      <c r="KCD1" s="215"/>
      <c r="KCE1" s="215"/>
      <c r="KCF1" s="215"/>
      <c r="KCG1" s="215"/>
      <c r="KCH1" s="215"/>
      <c r="KCI1" s="215"/>
      <c r="KCJ1" s="215"/>
      <c r="KCK1" s="215"/>
      <c r="KCL1" s="215"/>
      <c r="KCM1" s="215"/>
      <c r="KCN1" s="215"/>
      <c r="KCO1" s="215"/>
      <c r="KCP1" s="215"/>
      <c r="KCQ1" s="215"/>
      <c r="KCR1" s="215"/>
      <c r="KCS1" s="215"/>
      <c r="KCT1" s="215"/>
      <c r="KCU1" s="215"/>
      <c r="KCV1" s="215"/>
      <c r="KCW1" s="215"/>
      <c r="KCX1" s="215"/>
      <c r="KCY1" s="215"/>
      <c r="KCZ1" s="215"/>
      <c r="KDA1" s="215"/>
      <c r="KDB1" s="215"/>
      <c r="KDC1" s="215"/>
      <c r="KDD1" s="215"/>
      <c r="KDE1" s="215"/>
      <c r="KDF1" s="215"/>
      <c r="KDG1" s="215"/>
      <c r="KDH1" s="215"/>
      <c r="KDI1" s="215"/>
      <c r="KDJ1" s="215"/>
      <c r="KDK1" s="215"/>
      <c r="KDL1" s="215"/>
      <c r="KDM1" s="215"/>
      <c r="KDN1" s="215"/>
      <c r="KDO1" s="215"/>
      <c r="KDP1" s="215"/>
      <c r="KDQ1" s="215"/>
      <c r="KDR1" s="215"/>
      <c r="KDS1" s="215"/>
      <c r="KDT1" s="215"/>
      <c r="KDU1" s="215"/>
      <c r="KDV1" s="215"/>
      <c r="KDW1" s="215"/>
      <c r="KDX1" s="215"/>
      <c r="KDY1" s="215"/>
      <c r="KDZ1" s="215"/>
      <c r="KEA1" s="215"/>
      <c r="KEB1" s="215"/>
      <c r="KEC1" s="215"/>
      <c r="KED1" s="215"/>
      <c r="KEE1" s="215"/>
      <c r="KEF1" s="215"/>
      <c r="KEG1" s="215"/>
      <c r="KEH1" s="215"/>
      <c r="KEI1" s="215"/>
      <c r="KEJ1" s="215"/>
      <c r="KEK1" s="215"/>
      <c r="KEL1" s="215"/>
      <c r="KEM1" s="215"/>
      <c r="KEN1" s="215"/>
      <c r="KEO1" s="215"/>
      <c r="KEP1" s="215"/>
      <c r="KEQ1" s="215"/>
      <c r="KER1" s="215"/>
      <c r="KES1" s="215"/>
      <c r="KET1" s="215"/>
      <c r="KEU1" s="215"/>
      <c r="KEV1" s="215"/>
      <c r="KEW1" s="215"/>
      <c r="KEX1" s="215"/>
      <c r="KEY1" s="215"/>
      <c r="KEZ1" s="215"/>
      <c r="KFA1" s="215"/>
      <c r="KFB1" s="215"/>
      <c r="KFC1" s="215"/>
      <c r="KFD1" s="215"/>
      <c r="KFE1" s="215"/>
      <c r="KFF1" s="215"/>
      <c r="KFG1" s="215"/>
      <c r="KFH1" s="215"/>
      <c r="KFI1" s="215"/>
      <c r="KFJ1" s="215"/>
      <c r="KFK1" s="215"/>
      <c r="KFL1" s="215"/>
      <c r="KFM1" s="215"/>
      <c r="KFN1" s="215"/>
      <c r="KFO1" s="215"/>
      <c r="KFP1" s="215"/>
      <c r="KFQ1" s="215"/>
      <c r="KFR1" s="215"/>
      <c r="KFS1" s="215"/>
      <c r="KFT1" s="215"/>
      <c r="KFU1" s="215"/>
      <c r="KFV1" s="215"/>
      <c r="KFW1" s="215"/>
      <c r="KFX1" s="215"/>
      <c r="KFY1" s="215"/>
      <c r="KFZ1" s="215"/>
      <c r="KGA1" s="215"/>
      <c r="KGB1" s="215"/>
      <c r="KGC1" s="215"/>
      <c r="KGD1" s="215"/>
      <c r="KGE1" s="215"/>
      <c r="KGF1" s="215"/>
      <c r="KGG1" s="215"/>
      <c r="KGH1" s="215"/>
      <c r="KGI1" s="215"/>
      <c r="KGJ1" s="215"/>
      <c r="KGK1" s="215"/>
      <c r="KGL1" s="215"/>
      <c r="KGM1" s="215"/>
      <c r="KGN1" s="215"/>
      <c r="KGO1" s="215"/>
      <c r="KGP1" s="215"/>
      <c r="KGQ1" s="215"/>
      <c r="KGR1" s="215"/>
      <c r="KGS1" s="215"/>
      <c r="KGT1" s="215"/>
      <c r="KGU1" s="215"/>
      <c r="KGV1" s="215"/>
      <c r="KGW1" s="215"/>
      <c r="KGX1" s="215"/>
      <c r="KGY1" s="215"/>
      <c r="KGZ1" s="215"/>
      <c r="KHA1" s="215"/>
      <c r="KHB1" s="215"/>
      <c r="KHC1" s="215"/>
      <c r="KHD1" s="215"/>
      <c r="KHE1" s="215"/>
      <c r="KHF1" s="215"/>
      <c r="KHG1" s="215"/>
      <c r="KHH1" s="215"/>
      <c r="KHI1" s="215"/>
      <c r="KHJ1" s="215"/>
      <c r="KHK1" s="215"/>
      <c r="KHL1" s="215"/>
      <c r="KHM1" s="215"/>
      <c r="KHN1" s="215"/>
      <c r="KHO1" s="215"/>
      <c r="KHP1" s="215"/>
      <c r="KHQ1" s="215"/>
      <c r="KHR1" s="215"/>
      <c r="KHS1" s="215"/>
      <c r="KHT1" s="215"/>
      <c r="KHU1" s="215"/>
      <c r="KHV1" s="215"/>
      <c r="KHW1" s="215"/>
      <c r="KHX1" s="215"/>
      <c r="KHY1" s="215"/>
      <c r="KHZ1" s="215"/>
      <c r="KIA1" s="215"/>
      <c r="KIB1" s="215"/>
      <c r="KIC1" s="215"/>
      <c r="KID1" s="215"/>
      <c r="KIE1" s="215"/>
      <c r="KIF1" s="215"/>
      <c r="KIG1" s="215"/>
      <c r="KIH1" s="215"/>
      <c r="KII1" s="215"/>
      <c r="KIJ1" s="215"/>
      <c r="KIK1" s="215"/>
      <c r="KIL1" s="215"/>
      <c r="KIM1" s="215"/>
      <c r="KIN1" s="215"/>
      <c r="KIO1" s="215"/>
      <c r="KIP1" s="215"/>
      <c r="KIQ1" s="215"/>
      <c r="KIR1" s="215"/>
      <c r="KIS1" s="215"/>
      <c r="KIT1" s="215"/>
      <c r="KIU1" s="215"/>
      <c r="KIV1" s="215"/>
      <c r="KIW1" s="215"/>
      <c r="KIX1" s="215"/>
      <c r="KIY1" s="215"/>
      <c r="KIZ1" s="215"/>
      <c r="KJA1" s="215"/>
      <c r="KJB1" s="215"/>
      <c r="KJC1" s="215"/>
      <c r="KJD1" s="215"/>
      <c r="KJE1" s="215"/>
      <c r="KJF1" s="215"/>
      <c r="KJG1" s="215"/>
      <c r="KJH1" s="215"/>
      <c r="KJI1" s="215"/>
      <c r="KJJ1" s="215"/>
      <c r="KJK1" s="215"/>
      <c r="KJL1" s="215"/>
      <c r="KJM1" s="215"/>
      <c r="KJN1" s="215"/>
      <c r="KJO1" s="215"/>
      <c r="KJP1" s="215"/>
      <c r="KJQ1" s="215"/>
      <c r="KJR1" s="215"/>
      <c r="KJS1" s="215"/>
      <c r="KJT1" s="215"/>
      <c r="KJU1" s="215"/>
      <c r="KJV1" s="215"/>
      <c r="KJW1" s="215"/>
      <c r="KJX1" s="215"/>
      <c r="KJY1" s="215"/>
      <c r="KJZ1" s="215"/>
      <c r="KKA1" s="215"/>
      <c r="KKB1" s="215"/>
      <c r="KKC1" s="215"/>
      <c r="KKD1" s="215"/>
      <c r="KKE1" s="215"/>
      <c r="KKF1" s="215"/>
      <c r="KKG1" s="215"/>
      <c r="KKH1" s="215"/>
      <c r="KKI1" s="215"/>
      <c r="KKJ1" s="215"/>
      <c r="KKK1" s="215"/>
      <c r="KKL1" s="215"/>
      <c r="KKM1" s="215"/>
      <c r="KKN1" s="215"/>
      <c r="KKO1" s="215"/>
      <c r="KKP1" s="215"/>
      <c r="KKQ1" s="215"/>
      <c r="KKR1" s="215"/>
      <c r="KKS1" s="215"/>
      <c r="KKT1" s="215"/>
      <c r="KKU1" s="215"/>
      <c r="KKV1" s="215"/>
      <c r="KKW1" s="215"/>
      <c r="KKX1" s="215"/>
      <c r="KKY1" s="215"/>
      <c r="KKZ1" s="215"/>
      <c r="KLA1" s="215"/>
      <c r="KLB1" s="215"/>
      <c r="KLC1" s="215"/>
      <c r="KLD1" s="215"/>
      <c r="KLE1" s="215"/>
      <c r="KLF1" s="215"/>
      <c r="KLG1" s="215"/>
      <c r="KLH1" s="215"/>
      <c r="KLI1" s="215"/>
      <c r="KLJ1" s="215"/>
      <c r="KLK1" s="215"/>
      <c r="KLL1" s="215"/>
      <c r="KLM1" s="215"/>
      <c r="KLN1" s="215"/>
      <c r="KLO1" s="215"/>
      <c r="KLP1" s="215"/>
      <c r="KLQ1" s="215"/>
      <c r="KLR1" s="215"/>
      <c r="KLS1" s="215"/>
      <c r="KLT1" s="215"/>
      <c r="KLU1" s="215"/>
      <c r="KLV1" s="215"/>
      <c r="KLW1" s="215"/>
      <c r="KLX1" s="215"/>
      <c r="KLY1" s="215"/>
      <c r="KLZ1" s="215"/>
      <c r="KMA1" s="215"/>
      <c r="KMB1" s="215"/>
      <c r="KMC1" s="215"/>
      <c r="KMD1" s="215"/>
      <c r="KME1" s="215"/>
      <c r="KMF1" s="215"/>
      <c r="KMG1" s="215"/>
      <c r="KMH1" s="215"/>
      <c r="KMI1" s="215"/>
      <c r="KMJ1" s="215"/>
      <c r="KMK1" s="215"/>
      <c r="KML1" s="215"/>
      <c r="KMM1" s="215"/>
      <c r="KMN1" s="215"/>
      <c r="KMO1" s="215"/>
      <c r="KMP1" s="215"/>
      <c r="KMQ1" s="215"/>
      <c r="KMR1" s="215"/>
      <c r="KMS1" s="215"/>
      <c r="KMT1" s="215"/>
      <c r="KMU1" s="215"/>
      <c r="KMV1" s="215"/>
      <c r="KMW1" s="215"/>
      <c r="KMX1" s="215"/>
      <c r="KMY1" s="215"/>
      <c r="KMZ1" s="215"/>
      <c r="KNA1" s="215"/>
      <c r="KNB1" s="215"/>
      <c r="KNC1" s="215"/>
      <c r="KND1" s="215"/>
      <c r="KNE1" s="215"/>
      <c r="KNF1" s="215"/>
      <c r="KNG1" s="215"/>
      <c r="KNH1" s="215"/>
      <c r="KNI1" s="215"/>
      <c r="KNJ1" s="215"/>
      <c r="KNK1" s="215"/>
      <c r="KNL1" s="215"/>
      <c r="KNM1" s="215"/>
      <c r="KNN1" s="215"/>
      <c r="KNO1" s="215"/>
      <c r="KNP1" s="215"/>
      <c r="KNQ1" s="215"/>
      <c r="KNR1" s="215"/>
      <c r="KNS1" s="215"/>
      <c r="KNT1" s="215"/>
      <c r="KNU1" s="215"/>
      <c r="KNV1" s="215"/>
      <c r="KNW1" s="215"/>
      <c r="KNX1" s="215"/>
      <c r="KNY1" s="215"/>
      <c r="KNZ1" s="215"/>
      <c r="KOA1" s="215"/>
      <c r="KOB1" s="215"/>
      <c r="KOC1" s="215"/>
      <c r="KOD1" s="215"/>
      <c r="KOE1" s="215"/>
      <c r="KOF1" s="215"/>
      <c r="KOG1" s="215"/>
      <c r="KOH1" s="215"/>
      <c r="KOI1" s="215"/>
      <c r="KOJ1" s="215"/>
      <c r="KOK1" s="215"/>
      <c r="KOL1" s="215"/>
      <c r="KOM1" s="215"/>
      <c r="KON1" s="215"/>
      <c r="KOO1" s="215"/>
      <c r="KOP1" s="215"/>
      <c r="KOQ1" s="215"/>
      <c r="KOR1" s="215"/>
      <c r="KOS1" s="215"/>
      <c r="KOT1" s="215"/>
      <c r="KOU1" s="215"/>
      <c r="KOV1" s="215"/>
      <c r="KOW1" s="215"/>
      <c r="KOX1" s="215"/>
      <c r="KOY1" s="215"/>
      <c r="KOZ1" s="215"/>
      <c r="KPA1" s="215"/>
      <c r="KPB1" s="215"/>
      <c r="KPC1" s="215"/>
      <c r="KPD1" s="215"/>
      <c r="KPE1" s="215"/>
      <c r="KPF1" s="215"/>
      <c r="KPG1" s="215"/>
      <c r="KPH1" s="215"/>
      <c r="KPI1" s="215"/>
      <c r="KPJ1" s="215"/>
      <c r="KPK1" s="215"/>
      <c r="KPL1" s="215"/>
      <c r="KPM1" s="215"/>
      <c r="KPN1" s="215"/>
      <c r="KPO1" s="215"/>
      <c r="KPP1" s="215"/>
      <c r="KPQ1" s="215"/>
      <c r="KPR1" s="215"/>
      <c r="KPS1" s="215"/>
      <c r="KPT1" s="215"/>
      <c r="KPU1" s="215"/>
      <c r="KPV1" s="215"/>
      <c r="KPW1" s="215"/>
      <c r="KPX1" s="215"/>
      <c r="KPY1" s="215"/>
      <c r="KPZ1" s="215"/>
      <c r="KQA1" s="215"/>
      <c r="KQB1" s="215"/>
      <c r="KQC1" s="215"/>
      <c r="KQD1" s="215"/>
      <c r="KQE1" s="215"/>
      <c r="KQF1" s="215"/>
      <c r="KQG1" s="215"/>
      <c r="KQH1" s="215"/>
      <c r="KQI1" s="215"/>
      <c r="KQJ1" s="215"/>
      <c r="KQK1" s="215"/>
      <c r="KQL1" s="215"/>
      <c r="KQM1" s="215"/>
      <c r="KQN1" s="215"/>
      <c r="KQO1" s="215"/>
      <c r="KQP1" s="215"/>
      <c r="KQQ1" s="215"/>
      <c r="KQR1" s="215"/>
      <c r="KQS1" s="215"/>
      <c r="KQT1" s="215"/>
      <c r="KQU1" s="215"/>
      <c r="KQV1" s="215"/>
      <c r="KQW1" s="215"/>
      <c r="KQX1" s="215"/>
      <c r="KQY1" s="215"/>
      <c r="KQZ1" s="215"/>
      <c r="KRA1" s="215"/>
      <c r="KRB1" s="215"/>
      <c r="KRC1" s="215"/>
      <c r="KRD1" s="215"/>
      <c r="KRE1" s="215"/>
      <c r="KRF1" s="215"/>
      <c r="KRG1" s="215"/>
      <c r="KRH1" s="215"/>
      <c r="KRI1" s="215"/>
      <c r="KRJ1" s="215"/>
      <c r="KRK1" s="215"/>
      <c r="KRL1" s="215"/>
      <c r="KRM1" s="215"/>
      <c r="KRN1" s="215"/>
      <c r="KRO1" s="215"/>
      <c r="KRP1" s="215"/>
      <c r="KRQ1" s="215"/>
      <c r="KRR1" s="215"/>
      <c r="KRS1" s="215"/>
      <c r="KRT1" s="215"/>
      <c r="KRU1" s="215"/>
      <c r="KRV1" s="215"/>
      <c r="KRW1" s="215"/>
      <c r="KRX1" s="215"/>
      <c r="KRY1" s="215"/>
      <c r="KRZ1" s="215"/>
      <c r="KSA1" s="215"/>
      <c r="KSB1" s="215"/>
      <c r="KSC1" s="215"/>
      <c r="KSD1" s="215"/>
      <c r="KSE1" s="215"/>
      <c r="KSF1" s="215"/>
      <c r="KSG1" s="215"/>
      <c r="KSH1" s="215"/>
      <c r="KSI1" s="215"/>
      <c r="KSJ1" s="215"/>
      <c r="KSK1" s="215"/>
      <c r="KSL1" s="215"/>
      <c r="KSM1" s="215"/>
      <c r="KSN1" s="215"/>
      <c r="KSO1" s="215"/>
      <c r="KSP1" s="215"/>
      <c r="KSQ1" s="215"/>
      <c r="KSR1" s="215"/>
      <c r="KSS1" s="215"/>
      <c r="KST1" s="215"/>
      <c r="KSU1" s="215"/>
      <c r="KSV1" s="215"/>
      <c r="KSW1" s="215"/>
      <c r="KSX1" s="215"/>
      <c r="KSY1" s="215"/>
      <c r="KSZ1" s="215"/>
      <c r="KTA1" s="215"/>
      <c r="KTB1" s="215"/>
      <c r="KTC1" s="215"/>
      <c r="KTD1" s="215"/>
      <c r="KTE1" s="215"/>
      <c r="KTF1" s="215"/>
      <c r="KTG1" s="215"/>
      <c r="KTH1" s="215"/>
      <c r="KTI1" s="215"/>
      <c r="KTJ1" s="215"/>
      <c r="KTK1" s="215"/>
      <c r="KTL1" s="215"/>
      <c r="KTM1" s="215"/>
      <c r="KTN1" s="215"/>
      <c r="KTO1" s="215"/>
      <c r="KTP1" s="215"/>
      <c r="KTQ1" s="215"/>
      <c r="KTR1" s="215"/>
      <c r="KTS1" s="215"/>
      <c r="KTT1" s="215"/>
      <c r="KTU1" s="215"/>
      <c r="KTV1" s="215"/>
      <c r="KTW1" s="215"/>
      <c r="KTX1" s="215"/>
      <c r="KTY1" s="215"/>
      <c r="KTZ1" s="215"/>
      <c r="KUA1" s="215"/>
      <c r="KUB1" s="215"/>
      <c r="KUC1" s="215"/>
      <c r="KUD1" s="215"/>
      <c r="KUE1" s="215"/>
      <c r="KUF1" s="215"/>
      <c r="KUG1" s="215"/>
      <c r="KUH1" s="215"/>
      <c r="KUI1" s="215"/>
      <c r="KUJ1" s="215"/>
      <c r="KUK1" s="215"/>
      <c r="KUL1" s="215"/>
      <c r="KUM1" s="215"/>
      <c r="KUN1" s="215"/>
      <c r="KUO1" s="215"/>
      <c r="KUP1" s="215"/>
      <c r="KUQ1" s="215"/>
      <c r="KUR1" s="215"/>
      <c r="KUS1" s="215"/>
      <c r="KUT1" s="215"/>
      <c r="KUU1" s="215"/>
      <c r="KUV1" s="215"/>
      <c r="KUW1" s="215"/>
      <c r="KUX1" s="215"/>
      <c r="KUY1" s="215"/>
      <c r="KUZ1" s="215"/>
      <c r="KVA1" s="215"/>
      <c r="KVB1" s="215"/>
      <c r="KVC1" s="215"/>
      <c r="KVD1" s="215"/>
      <c r="KVE1" s="215"/>
      <c r="KVF1" s="215"/>
      <c r="KVG1" s="215"/>
      <c r="KVH1" s="215"/>
      <c r="KVI1" s="215"/>
      <c r="KVJ1" s="215"/>
      <c r="KVK1" s="215"/>
      <c r="KVL1" s="215"/>
      <c r="KVM1" s="215"/>
      <c r="KVN1" s="215"/>
      <c r="KVO1" s="215"/>
      <c r="KVP1" s="215"/>
      <c r="KVQ1" s="215"/>
      <c r="KVR1" s="215"/>
      <c r="KVS1" s="215"/>
      <c r="KVT1" s="215"/>
      <c r="KVU1" s="215"/>
      <c r="KVV1" s="215"/>
      <c r="KVW1" s="215"/>
      <c r="KVX1" s="215"/>
      <c r="KVY1" s="215"/>
      <c r="KVZ1" s="215"/>
      <c r="KWA1" s="215"/>
      <c r="KWB1" s="215"/>
      <c r="KWC1" s="215"/>
      <c r="KWD1" s="215"/>
      <c r="KWE1" s="215"/>
      <c r="KWF1" s="215"/>
      <c r="KWG1" s="215"/>
      <c r="KWH1" s="215"/>
      <c r="KWI1" s="215"/>
      <c r="KWJ1" s="215"/>
      <c r="KWK1" s="215"/>
      <c r="KWL1" s="215"/>
      <c r="KWM1" s="215"/>
      <c r="KWN1" s="215"/>
      <c r="KWO1" s="215"/>
      <c r="KWP1" s="215"/>
      <c r="KWQ1" s="215"/>
      <c r="KWR1" s="215"/>
      <c r="KWS1" s="215"/>
      <c r="KWT1" s="215"/>
      <c r="KWU1" s="215"/>
      <c r="KWV1" s="215"/>
      <c r="KWW1" s="215"/>
      <c r="KWX1" s="215"/>
      <c r="KWY1" s="215"/>
      <c r="KWZ1" s="215"/>
      <c r="KXA1" s="215"/>
      <c r="KXB1" s="215"/>
      <c r="KXC1" s="215"/>
      <c r="KXD1" s="215"/>
      <c r="KXE1" s="215"/>
      <c r="KXF1" s="215"/>
      <c r="KXG1" s="215"/>
      <c r="KXH1" s="215"/>
      <c r="KXI1" s="215"/>
      <c r="KXJ1" s="215"/>
      <c r="KXK1" s="215"/>
      <c r="KXL1" s="215"/>
      <c r="KXM1" s="215"/>
      <c r="KXN1" s="215"/>
      <c r="KXO1" s="215"/>
      <c r="KXP1" s="215"/>
      <c r="KXQ1" s="215"/>
      <c r="KXR1" s="215"/>
      <c r="KXS1" s="215"/>
      <c r="KXT1" s="215"/>
      <c r="KXU1" s="215"/>
      <c r="KXV1" s="215"/>
      <c r="KXW1" s="215"/>
      <c r="KXX1" s="215"/>
      <c r="KXY1" s="215"/>
      <c r="KXZ1" s="215"/>
      <c r="KYA1" s="215"/>
      <c r="KYB1" s="215"/>
      <c r="KYC1" s="215"/>
      <c r="KYD1" s="215"/>
      <c r="KYE1" s="215"/>
      <c r="KYF1" s="215"/>
      <c r="KYG1" s="215"/>
      <c r="KYH1" s="215"/>
      <c r="KYI1" s="215"/>
      <c r="KYJ1" s="215"/>
      <c r="KYK1" s="215"/>
      <c r="KYL1" s="215"/>
      <c r="KYM1" s="215"/>
      <c r="KYN1" s="215"/>
      <c r="KYO1" s="215"/>
      <c r="KYP1" s="215"/>
      <c r="KYQ1" s="215"/>
      <c r="KYR1" s="215"/>
      <c r="KYS1" s="215"/>
      <c r="KYT1" s="215"/>
      <c r="KYU1" s="215"/>
      <c r="KYV1" s="215"/>
      <c r="KYW1" s="215"/>
      <c r="KYX1" s="215"/>
      <c r="KYY1" s="215"/>
      <c r="KYZ1" s="215"/>
      <c r="KZA1" s="215"/>
      <c r="KZB1" s="215"/>
      <c r="KZC1" s="215"/>
      <c r="KZD1" s="215"/>
      <c r="KZE1" s="215"/>
      <c r="KZF1" s="215"/>
      <c r="KZG1" s="215"/>
      <c r="KZH1" s="215"/>
      <c r="KZI1" s="215"/>
      <c r="KZJ1" s="215"/>
      <c r="KZK1" s="215"/>
      <c r="KZL1" s="215"/>
      <c r="KZM1" s="215"/>
      <c r="KZN1" s="215"/>
      <c r="KZO1" s="215"/>
      <c r="KZP1" s="215"/>
      <c r="KZQ1" s="215"/>
      <c r="KZR1" s="215"/>
      <c r="KZS1" s="215"/>
      <c r="KZT1" s="215"/>
      <c r="KZU1" s="215"/>
      <c r="KZV1" s="215"/>
      <c r="KZW1" s="215"/>
      <c r="KZX1" s="215"/>
      <c r="KZY1" s="215"/>
      <c r="KZZ1" s="215"/>
      <c r="LAA1" s="215"/>
      <c r="LAB1" s="215"/>
      <c r="LAC1" s="215"/>
      <c r="LAD1" s="215"/>
      <c r="LAE1" s="215"/>
      <c r="LAF1" s="215"/>
      <c r="LAG1" s="215"/>
      <c r="LAH1" s="215"/>
      <c r="LAI1" s="215"/>
      <c r="LAJ1" s="215"/>
      <c r="LAK1" s="215"/>
      <c r="LAL1" s="215"/>
      <c r="LAM1" s="215"/>
      <c r="LAN1" s="215"/>
      <c r="LAO1" s="215"/>
      <c r="LAP1" s="215"/>
      <c r="LAQ1" s="215"/>
      <c r="LAR1" s="215"/>
      <c r="LAS1" s="215"/>
      <c r="LAT1" s="215"/>
      <c r="LAU1" s="215"/>
      <c r="LAV1" s="215"/>
      <c r="LAW1" s="215"/>
      <c r="LAX1" s="215"/>
      <c r="LAY1" s="215"/>
      <c r="LAZ1" s="215"/>
      <c r="LBA1" s="215"/>
      <c r="LBB1" s="215"/>
      <c r="LBC1" s="215"/>
      <c r="LBD1" s="215"/>
      <c r="LBE1" s="215"/>
      <c r="LBF1" s="215"/>
      <c r="LBG1" s="215"/>
      <c r="LBH1" s="215"/>
      <c r="LBI1" s="215"/>
      <c r="LBJ1" s="215"/>
      <c r="LBK1" s="215"/>
      <c r="LBL1" s="215"/>
      <c r="LBM1" s="215"/>
      <c r="LBN1" s="215"/>
      <c r="LBO1" s="215"/>
      <c r="LBP1" s="215"/>
      <c r="LBQ1" s="215"/>
      <c r="LBR1" s="215"/>
      <c r="LBS1" s="215"/>
      <c r="LBT1" s="215"/>
      <c r="LBU1" s="215"/>
      <c r="LBV1" s="215"/>
      <c r="LBW1" s="215"/>
      <c r="LBX1" s="215"/>
      <c r="LBY1" s="215"/>
      <c r="LBZ1" s="215"/>
      <c r="LCA1" s="215"/>
      <c r="LCB1" s="215"/>
      <c r="LCC1" s="215"/>
      <c r="LCD1" s="215"/>
      <c r="LCE1" s="215"/>
      <c r="LCF1" s="215"/>
      <c r="LCG1" s="215"/>
      <c r="LCH1" s="215"/>
      <c r="LCI1" s="215"/>
      <c r="LCJ1" s="215"/>
      <c r="LCK1" s="215"/>
      <c r="LCL1" s="215"/>
      <c r="LCM1" s="215"/>
      <c r="LCN1" s="215"/>
      <c r="LCO1" s="215"/>
      <c r="LCP1" s="215"/>
      <c r="LCQ1" s="215"/>
      <c r="LCR1" s="215"/>
      <c r="LCS1" s="215"/>
      <c r="LCT1" s="215"/>
      <c r="LCU1" s="215"/>
      <c r="LCV1" s="215"/>
      <c r="LCW1" s="215"/>
      <c r="LCX1" s="215"/>
      <c r="LCY1" s="215"/>
      <c r="LCZ1" s="215"/>
      <c r="LDA1" s="215"/>
      <c r="LDB1" s="215"/>
      <c r="LDC1" s="215"/>
      <c r="LDD1" s="215"/>
      <c r="LDE1" s="215"/>
      <c r="LDF1" s="215"/>
      <c r="LDG1" s="215"/>
      <c r="LDH1" s="215"/>
      <c r="LDI1" s="215"/>
      <c r="LDJ1" s="215"/>
      <c r="LDK1" s="215"/>
      <c r="LDL1" s="215"/>
      <c r="LDM1" s="215"/>
      <c r="LDN1" s="215"/>
      <c r="LDO1" s="215"/>
      <c r="LDP1" s="215"/>
      <c r="LDQ1" s="215"/>
      <c r="LDR1" s="215"/>
      <c r="LDS1" s="215"/>
      <c r="LDT1" s="215"/>
      <c r="LDU1" s="215"/>
      <c r="LDV1" s="215"/>
      <c r="LDW1" s="215"/>
      <c r="LDX1" s="215"/>
      <c r="LDY1" s="215"/>
      <c r="LDZ1" s="215"/>
      <c r="LEA1" s="215"/>
      <c r="LEB1" s="215"/>
      <c r="LEC1" s="215"/>
      <c r="LED1" s="215"/>
      <c r="LEE1" s="215"/>
      <c r="LEF1" s="215"/>
      <c r="LEG1" s="215"/>
      <c r="LEH1" s="215"/>
      <c r="LEI1" s="215"/>
      <c r="LEJ1" s="215"/>
      <c r="LEK1" s="215"/>
      <c r="LEL1" s="215"/>
      <c r="LEM1" s="215"/>
      <c r="LEN1" s="215"/>
      <c r="LEO1" s="215"/>
      <c r="LEP1" s="215"/>
      <c r="LEQ1" s="215"/>
      <c r="LER1" s="215"/>
      <c r="LES1" s="215"/>
      <c r="LET1" s="215"/>
      <c r="LEU1" s="215"/>
      <c r="LEV1" s="215"/>
      <c r="LEW1" s="215"/>
      <c r="LEX1" s="215"/>
      <c r="LEY1" s="215"/>
      <c r="LEZ1" s="215"/>
      <c r="LFA1" s="215"/>
      <c r="LFB1" s="215"/>
      <c r="LFC1" s="215"/>
      <c r="LFD1" s="215"/>
      <c r="LFE1" s="215"/>
      <c r="LFF1" s="215"/>
      <c r="LFG1" s="215"/>
      <c r="LFH1" s="215"/>
      <c r="LFI1" s="215"/>
      <c r="LFJ1" s="215"/>
      <c r="LFK1" s="215"/>
      <c r="LFL1" s="215"/>
      <c r="LFM1" s="215"/>
      <c r="LFN1" s="215"/>
      <c r="LFO1" s="215"/>
      <c r="LFP1" s="215"/>
      <c r="LFQ1" s="215"/>
      <c r="LFR1" s="215"/>
      <c r="LFS1" s="215"/>
      <c r="LFT1" s="215"/>
      <c r="LFU1" s="215"/>
      <c r="LFV1" s="215"/>
      <c r="LFW1" s="215"/>
      <c r="LFX1" s="215"/>
      <c r="LFY1" s="215"/>
      <c r="LFZ1" s="215"/>
      <c r="LGA1" s="215"/>
      <c r="LGB1" s="215"/>
      <c r="LGC1" s="215"/>
      <c r="LGD1" s="215"/>
      <c r="LGE1" s="215"/>
      <c r="LGF1" s="215"/>
      <c r="LGG1" s="215"/>
      <c r="LGH1" s="215"/>
      <c r="LGI1" s="215"/>
      <c r="LGJ1" s="215"/>
      <c r="LGK1" s="215"/>
      <c r="LGL1" s="215"/>
      <c r="LGM1" s="215"/>
      <c r="LGN1" s="215"/>
      <c r="LGO1" s="215"/>
      <c r="LGP1" s="215"/>
      <c r="LGQ1" s="215"/>
      <c r="LGR1" s="215"/>
      <c r="LGS1" s="215"/>
      <c r="LGT1" s="215"/>
      <c r="LGU1" s="215"/>
      <c r="LGV1" s="215"/>
      <c r="LGW1" s="215"/>
      <c r="LGX1" s="215"/>
      <c r="LGY1" s="215"/>
      <c r="LGZ1" s="215"/>
      <c r="LHA1" s="215"/>
      <c r="LHB1" s="215"/>
      <c r="LHC1" s="215"/>
      <c r="LHD1" s="215"/>
      <c r="LHE1" s="215"/>
      <c r="LHF1" s="215"/>
      <c r="LHG1" s="215"/>
      <c r="LHH1" s="215"/>
      <c r="LHI1" s="215"/>
      <c r="LHJ1" s="215"/>
      <c r="LHK1" s="215"/>
      <c r="LHL1" s="215"/>
      <c r="LHM1" s="215"/>
      <c r="LHN1" s="215"/>
      <c r="LHO1" s="215"/>
      <c r="LHP1" s="215"/>
      <c r="LHQ1" s="215"/>
      <c r="LHR1" s="215"/>
      <c r="LHS1" s="215"/>
      <c r="LHT1" s="215"/>
      <c r="LHU1" s="215"/>
      <c r="LHV1" s="215"/>
      <c r="LHW1" s="215"/>
      <c r="LHX1" s="215"/>
      <c r="LHY1" s="215"/>
      <c r="LHZ1" s="215"/>
      <c r="LIA1" s="215"/>
      <c r="LIB1" s="215"/>
      <c r="LIC1" s="215"/>
      <c r="LID1" s="215"/>
      <c r="LIE1" s="215"/>
      <c r="LIF1" s="215"/>
      <c r="LIG1" s="215"/>
      <c r="LIH1" s="215"/>
      <c r="LII1" s="215"/>
      <c r="LIJ1" s="215"/>
      <c r="LIK1" s="215"/>
      <c r="LIL1" s="215"/>
      <c r="LIM1" s="215"/>
      <c r="LIN1" s="215"/>
      <c r="LIO1" s="215"/>
      <c r="LIP1" s="215"/>
      <c r="LIQ1" s="215"/>
      <c r="LIR1" s="215"/>
      <c r="LIS1" s="215"/>
      <c r="LIT1" s="215"/>
      <c r="LIU1" s="215"/>
      <c r="LIV1" s="215"/>
      <c r="LIW1" s="215"/>
      <c r="LIX1" s="215"/>
      <c r="LIY1" s="215"/>
      <c r="LIZ1" s="215"/>
      <c r="LJA1" s="215"/>
      <c r="LJB1" s="215"/>
      <c r="LJC1" s="215"/>
      <c r="LJD1" s="215"/>
      <c r="LJE1" s="215"/>
      <c r="LJF1" s="215"/>
      <c r="LJG1" s="215"/>
      <c r="LJH1" s="215"/>
      <c r="LJI1" s="215"/>
      <c r="LJJ1" s="215"/>
      <c r="LJK1" s="215"/>
      <c r="LJL1" s="215"/>
      <c r="LJM1" s="215"/>
      <c r="LJN1" s="215"/>
      <c r="LJO1" s="215"/>
      <c r="LJP1" s="215"/>
      <c r="LJQ1" s="215"/>
      <c r="LJR1" s="215"/>
      <c r="LJS1" s="215"/>
      <c r="LJT1" s="215"/>
      <c r="LJU1" s="215"/>
      <c r="LJV1" s="215"/>
      <c r="LJW1" s="215"/>
      <c r="LJX1" s="215"/>
      <c r="LJY1" s="215"/>
      <c r="LJZ1" s="215"/>
      <c r="LKA1" s="215"/>
      <c r="LKB1" s="215"/>
      <c r="LKC1" s="215"/>
      <c r="LKD1" s="215"/>
      <c r="LKE1" s="215"/>
      <c r="LKF1" s="215"/>
      <c r="LKG1" s="215"/>
      <c r="LKH1" s="215"/>
      <c r="LKI1" s="215"/>
      <c r="LKJ1" s="215"/>
      <c r="LKK1" s="215"/>
      <c r="LKL1" s="215"/>
      <c r="LKM1" s="215"/>
      <c r="LKN1" s="215"/>
      <c r="LKO1" s="215"/>
      <c r="LKP1" s="215"/>
      <c r="LKQ1" s="215"/>
      <c r="LKR1" s="215"/>
      <c r="LKS1" s="215"/>
      <c r="LKT1" s="215"/>
      <c r="LKU1" s="215"/>
      <c r="LKV1" s="215"/>
      <c r="LKW1" s="215"/>
      <c r="LKX1" s="215"/>
      <c r="LKY1" s="215"/>
      <c r="LKZ1" s="215"/>
      <c r="LLA1" s="215"/>
      <c r="LLB1" s="215"/>
      <c r="LLC1" s="215"/>
      <c r="LLD1" s="215"/>
      <c r="LLE1" s="215"/>
      <c r="LLF1" s="215"/>
      <c r="LLG1" s="215"/>
      <c r="LLH1" s="215"/>
      <c r="LLI1" s="215"/>
      <c r="LLJ1" s="215"/>
      <c r="LLK1" s="215"/>
      <c r="LLL1" s="215"/>
      <c r="LLM1" s="215"/>
      <c r="LLN1" s="215"/>
      <c r="LLO1" s="215"/>
      <c r="LLP1" s="215"/>
      <c r="LLQ1" s="215"/>
      <c r="LLR1" s="215"/>
      <c r="LLS1" s="215"/>
      <c r="LLT1" s="215"/>
      <c r="LLU1" s="215"/>
      <c r="LLV1" s="215"/>
      <c r="LLW1" s="215"/>
      <c r="LLX1" s="215"/>
      <c r="LLY1" s="215"/>
      <c r="LLZ1" s="215"/>
      <c r="LMA1" s="215"/>
      <c r="LMB1" s="215"/>
      <c r="LMC1" s="215"/>
      <c r="LMD1" s="215"/>
      <c r="LME1" s="215"/>
      <c r="LMF1" s="215"/>
      <c r="LMG1" s="215"/>
      <c r="LMH1" s="215"/>
      <c r="LMI1" s="215"/>
      <c r="LMJ1" s="215"/>
      <c r="LMK1" s="215"/>
      <c r="LML1" s="215"/>
      <c r="LMM1" s="215"/>
      <c r="LMN1" s="215"/>
      <c r="LMO1" s="215"/>
      <c r="LMP1" s="215"/>
      <c r="LMQ1" s="215"/>
      <c r="LMR1" s="215"/>
      <c r="LMS1" s="215"/>
      <c r="LMT1" s="215"/>
      <c r="LMU1" s="215"/>
      <c r="LMV1" s="215"/>
      <c r="LMW1" s="215"/>
      <c r="LMX1" s="215"/>
      <c r="LMY1" s="215"/>
      <c r="LMZ1" s="215"/>
      <c r="LNA1" s="215"/>
      <c r="LNB1" s="215"/>
      <c r="LNC1" s="215"/>
      <c r="LND1" s="215"/>
      <c r="LNE1" s="215"/>
      <c r="LNF1" s="215"/>
      <c r="LNG1" s="215"/>
      <c r="LNH1" s="215"/>
      <c r="LNI1" s="215"/>
      <c r="LNJ1" s="215"/>
      <c r="LNK1" s="215"/>
      <c r="LNL1" s="215"/>
      <c r="LNM1" s="215"/>
      <c r="LNN1" s="215"/>
      <c r="LNO1" s="215"/>
      <c r="LNP1" s="215"/>
      <c r="LNQ1" s="215"/>
      <c r="LNR1" s="215"/>
      <c r="LNS1" s="215"/>
      <c r="LNT1" s="215"/>
      <c r="LNU1" s="215"/>
      <c r="LNV1" s="215"/>
      <c r="LNW1" s="215"/>
      <c r="LNX1" s="215"/>
      <c r="LNY1" s="215"/>
      <c r="LNZ1" s="215"/>
      <c r="LOA1" s="215"/>
      <c r="LOB1" s="215"/>
      <c r="LOC1" s="215"/>
      <c r="LOD1" s="215"/>
      <c r="LOE1" s="215"/>
      <c r="LOF1" s="215"/>
      <c r="LOG1" s="215"/>
      <c r="LOH1" s="215"/>
      <c r="LOI1" s="215"/>
      <c r="LOJ1" s="215"/>
      <c r="LOK1" s="215"/>
      <c r="LOL1" s="215"/>
      <c r="LOM1" s="215"/>
      <c r="LON1" s="215"/>
      <c r="LOO1" s="215"/>
      <c r="LOP1" s="215"/>
      <c r="LOQ1" s="215"/>
      <c r="LOR1" s="215"/>
      <c r="LOS1" s="215"/>
      <c r="LOT1" s="215"/>
      <c r="LOU1" s="215"/>
      <c r="LOV1" s="215"/>
      <c r="LOW1" s="215"/>
      <c r="LOX1" s="215"/>
      <c r="LOY1" s="215"/>
      <c r="LOZ1" s="215"/>
      <c r="LPA1" s="215"/>
      <c r="LPB1" s="215"/>
      <c r="LPC1" s="215"/>
      <c r="LPD1" s="215"/>
      <c r="LPE1" s="215"/>
      <c r="LPF1" s="215"/>
      <c r="LPG1" s="215"/>
      <c r="LPH1" s="215"/>
      <c r="LPI1" s="215"/>
      <c r="LPJ1" s="215"/>
      <c r="LPK1" s="215"/>
      <c r="LPL1" s="215"/>
      <c r="LPM1" s="215"/>
      <c r="LPN1" s="215"/>
      <c r="LPO1" s="215"/>
      <c r="LPP1" s="215"/>
      <c r="LPQ1" s="215"/>
      <c r="LPR1" s="215"/>
      <c r="LPS1" s="215"/>
      <c r="LPT1" s="215"/>
      <c r="LPU1" s="215"/>
      <c r="LPV1" s="215"/>
      <c r="LPW1" s="215"/>
      <c r="LPX1" s="215"/>
      <c r="LPY1" s="215"/>
      <c r="LPZ1" s="215"/>
      <c r="LQA1" s="215"/>
      <c r="LQB1" s="215"/>
      <c r="LQC1" s="215"/>
      <c r="LQD1" s="215"/>
      <c r="LQE1" s="215"/>
      <c r="LQF1" s="215"/>
      <c r="LQG1" s="215"/>
      <c r="LQH1" s="215"/>
      <c r="LQI1" s="215"/>
      <c r="LQJ1" s="215"/>
      <c r="LQK1" s="215"/>
      <c r="LQL1" s="215"/>
      <c r="LQM1" s="215"/>
      <c r="LQN1" s="215"/>
      <c r="LQO1" s="215"/>
      <c r="LQP1" s="215"/>
      <c r="LQQ1" s="215"/>
      <c r="LQR1" s="215"/>
      <c r="LQS1" s="215"/>
      <c r="LQT1" s="215"/>
      <c r="LQU1" s="215"/>
      <c r="LQV1" s="215"/>
      <c r="LQW1" s="215"/>
      <c r="LQX1" s="215"/>
      <c r="LQY1" s="215"/>
      <c r="LQZ1" s="215"/>
      <c r="LRA1" s="215"/>
      <c r="LRB1" s="215"/>
      <c r="LRC1" s="215"/>
      <c r="LRD1" s="215"/>
      <c r="LRE1" s="215"/>
      <c r="LRF1" s="215"/>
      <c r="LRG1" s="215"/>
      <c r="LRH1" s="215"/>
      <c r="LRI1" s="215"/>
      <c r="LRJ1" s="215"/>
      <c r="LRK1" s="215"/>
      <c r="LRL1" s="215"/>
      <c r="LRM1" s="215"/>
      <c r="LRN1" s="215"/>
      <c r="LRO1" s="215"/>
      <c r="LRP1" s="215"/>
      <c r="LRQ1" s="215"/>
      <c r="LRR1" s="215"/>
      <c r="LRS1" s="215"/>
      <c r="LRT1" s="215"/>
      <c r="LRU1" s="215"/>
      <c r="LRV1" s="215"/>
      <c r="LRW1" s="215"/>
      <c r="LRX1" s="215"/>
      <c r="LRY1" s="215"/>
      <c r="LRZ1" s="215"/>
      <c r="LSA1" s="215"/>
      <c r="LSB1" s="215"/>
      <c r="LSC1" s="215"/>
      <c r="LSD1" s="215"/>
      <c r="LSE1" s="215"/>
      <c r="LSF1" s="215"/>
      <c r="LSG1" s="215"/>
      <c r="LSH1" s="215"/>
      <c r="LSI1" s="215"/>
      <c r="LSJ1" s="215"/>
      <c r="LSK1" s="215"/>
      <c r="LSL1" s="215"/>
      <c r="LSM1" s="215"/>
      <c r="LSN1" s="215"/>
      <c r="LSO1" s="215"/>
      <c r="LSP1" s="215"/>
      <c r="LSQ1" s="215"/>
      <c r="LSR1" s="215"/>
      <c r="LSS1" s="215"/>
      <c r="LST1" s="215"/>
      <c r="LSU1" s="215"/>
      <c r="LSV1" s="215"/>
      <c r="LSW1" s="215"/>
      <c r="LSX1" s="215"/>
      <c r="LSY1" s="215"/>
      <c r="LSZ1" s="215"/>
      <c r="LTA1" s="215"/>
      <c r="LTB1" s="215"/>
      <c r="LTC1" s="215"/>
      <c r="LTD1" s="215"/>
      <c r="LTE1" s="215"/>
      <c r="LTF1" s="215"/>
      <c r="LTG1" s="215"/>
      <c r="LTH1" s="215"/>
      <c r="LTI1" s="215"/>
      <c r="LTJ1" s="215"/>
      <c r="LTK1" s="215"/>
      <c r="LTL1" s="215"/>
      <c r="LTM1" s="215"/>
      <c r="LTN1" s="215"/>
      <c r="LTO1" s="215"/>
      <c r="LTP1" s="215"/>
      <c r="LTQ1" s="215"/>
      <c r="LTR1" s="215"/>
      <c r="LTS1" s="215"/>
      <c r="LTT1" s="215"/>
      <c r="LTU1" s="215"/>
      <c r="LTV1" s="215"/>
      <c r="LTW1" s="215"/>
      <c r="LTX1" s="215"/>
      <c r="LTY1" s="215"/>
      <c r="LTZ1" s="215"/>
      <c r="LUA1" s="215"/>
      <c r="LUB1" s="215"/>
      <c r="LUC1" s="215"/>
      <c r="LUD1" s="215"/>
      <c r="LUE1" s="215"/>
      <c r="LUF1" s="215"/>
      <c r="LUG1" s="215"/>
      <c r="LUH1" s="215"/>
      <c r="LUI1" s="215"/>
      <c r="LUJ1" s="215"/>
      <c r="LUK1" s="215"/>
      <c r="LUL1" s="215"/>
      <c r="LUM1" s="215"/>
      <c r="LUN1" s="215"/>
      <c r="LUO1" s="215"/>
      <c r="LUP1" s="215"/>
      <c r="LUQ1" s="215"/>
      <c r="LUR1" s="215"/>
      <c r="LUS1" s="215"/>
      <c r="LUT1" s="215"/>
      <c r="LUU1" s="215"/>
      <c r="LUV1" s="215"/>
      <c r="LUW1" s="215"/>
      <c r="LUX1" s="215"/>
      <c r="LUY1" s="215"/>
      <c r="LUZ1" s="215"/>
      <c r="LVA1" s="215"/>
      <c r="LVB1" s="215"/>
      <c r="LVC1" s="215"/>
      <c r="LVD1" s="215"/>
      <c r="LVE1" s="215"/>
      <c r="LVF1" s="215"/>
      <c r="LVG1" s="215"/>
      <c r="LVH1" s="215"/>
      <c r="LVI1" s="215"/>
      <c r="LVJ1" s="215"/>
      <c r="LVK1" s="215"/>
      <c r="LVL1" s="215"/>
      <c r="LVM1" s="215"/>
      <c r="LVN1" s="215"/>
      <c r="LVO1" s="215"/>
      <c r="LVP1" s="215"/>
      <c r="LVQ1" s="215"/>
      <c r="LVR1" s="215"/>
      <c r="LVS1" s="215"/>
      <c r="LVT1" s="215"/>
      <c r="LVU1" s="215"/>
      <c r="LVV1" s="215"/>
      <c r="LVW1" s="215"/>
      <c r="LVX1" s="215"/>
      <c r="LVY1" s="215"/>
      <c r="LVZ1" s="215"/>
      <c r="LWA1" s="215"/>
      <c r="LWB1" s="215"/>
      <c r="LWC1" s="215"/>
      <c r="LWD1" s="215"/>
      <c r="LWE1" s="215"/>
      <c r="LWF1" s="215"/>
      <c r="LWG1" s="215"/>
      <c r="LWH1" s="215"/>
      <c r="LWI1" s="215"/>
      <c r="LWJ1" s="215"/>
      <c r="LWK1" s="215"/>
      <c r="LWL1" s="215"/>
      <c r="LWM1" s="215"/>
      <c r="LWN1" s="215"/>
      <c r="LWO1" s="215"/>
      <c r="LWP1" s="215"/>
      <c r="LWQ1" s="215"/>
      <c r="LWR1" s="215"/>
      <c r="LWS1" s="215"/>
      <c r="LWT1" s="215"/>
      <c r="LWU1" s="215"/>
      <c r="LWV1" s="215"/>
      <c r="LWW1" s="215"/>
      <c r="LWX1" s="215"/>
      <c r="LWY1" s="215"/>
      <c r="LWZ1" s="215"/>
      <c r="LXA1" s="215"/>
      <c r="LXB1" s="215"/>
      <c r="LXC1" s="215"/>
      <c r="LXD1" s="215"/>
      <c r="LXE1" s="215"/>
      <c r="LXF1" s="215"/>
      <c r="LXG1" s="215"/>
      <c r="LXH1" s="215"/>
      <c r="LXI1" s="215"/>
      <c r="LXJ1" s="215"/>
      <c r="LXK1" s="215"/>
      <c r="LXL1" s="215"/>
      <c r="LXM1" s="215"/>
      <c r="LXN1" s="215"/>
      <c r="LXO1" s="215"/>
      <c r="LXP1" s="215"/>
      <c r="LXQ1" s="215"/>
      <c r="LXR1" s="215"/>
      <c r="LXS1" s="215"/>
      <c r="LXT1" s="215"/>
      <c r="LXU1" s="215"/>
      <c r="LXV1" s="215"/>
      <c r="LXW1" s="215"/>
      <c r="LXX1" s="215"/>
      <c r="LXY1" s="215"/>
      <c r="LXZ1" s="215"/>
      <c r="LYA1" s="215"/>
      <c r="LYB1" s="215"/>
      <c r="LYC1" s="215"/>
      <c r="LYD1" s="215"/>
      <c r="LYE1" s="215"/>
      <c r="LYF1" s="215"/>
      <c r="LYG1" s="215"/>
      <c r="LYH1" s="215"/>
      <c r="LYI1" s="215"/>
      <c r="LYJ1" s="215"/>
      <c r="LYK1" s="215"/>
      <c r="LYL1" s="215"/>
      <c r="LYM1" s="215"/>
      <c r="LYN1" s="215"/>
      <c r="LYO1" s="215"/>
      <c r="LYP1" s="215"/>
      <c r="LYQ1" s="215"/>
      <c r="LYR1" s="215"/>
      <c r="LYS1" s="215"/>
      <c r="LYT1" s="215"/>
      <c r="LYU1" s="215"/>
      <c r="LYV1" s="215"/>
      <c r="LYW1" s="215"/>
      <c r="LYX1" s="215"/>
      <c r="LYY1" s="215"/>
      <c r="LYZ1" s="215"/>
      <c r="LZA1" s="215"/>
      <c r="LZB1" s="215"/>
      <c r="LZC1" s="215"/>
      <c r="LZD1" s="215"/>
      <c r="LZE1" s="215"/>
      <c r="LZF1" s="215"/>
      <c r="LZG1" s="215"/>
      <c r="LZH1" s="215"/>
      <c r="LZI1" s="215"/>
      <c r="LZJ1" s="215"/>
      <c r="LZK1" s="215"/>
      <c r="LZL1" s="215"/>
      <c r="LZM1" s="215"/>
      <c r="LZN1" s="215"/>
      <c r="LZO1" s="215"/>
      <c r="LZP1" s="215"/>
      <c r="LZQ1" s="215"/>
      <c r="LZR1" s="215"/>
      <c r="LZS1" s="215"/>
      <c r="LZT1" s="215"/>
      <c r="LZU1" s="215"/>
      <c r="LZV1" s="215"/>
      <c r="LZW1" s="215"/>
      <c r="LZX1" s="215"/>
      <c r="LZY1" s="215"/>
      <c r="LZZ1" s="215"/>
      <c r="MAA1" s="215"/>
      <c r="MAB1" s="215"/>
      <c r="MAC1" s="215"/>
      <c r="MAD1" s="215"/>
      <c r="MAE1" s="215"/>
      <c r="MAF1" s="215"/>
      <c r="MAG1" s="215"/>
      <c r="MAH1" s="215"/>
      <c r="MAI1" s="215"/>
      <c r="MAJ1" s="215"/>
      <c r="MAK1" s="215"/>
      <c r="MAL1" s="215"/>
      <c r="MAM1" s="215"/>
      <c r="MAN1" s="215"/>
      <c r="MAO1" s="215"/>
      <c r="MAP1" s="215"/>
      <c r="MAQ1" s="215"/>
      <c r="MAR1" s="215"/>
      <c r="MAS1" s="215"/>
      <c r="MAT1" s="215"/>
      <c r="MAU1" s="215"/>
      <c r="MAV1" s="215"/>
      <c r="MAW1" s="215"/>
      <c r="MAX1" s="215"/>
      <c r="MAY1" s="215"/>
      <c r="MAZ1" s="215"/>
      <c r="MBA1" s="215"/>
      <c r="MBB1" s="215"/>
      <c r="MBC1" s="215"/>
      <c r="MBD1" s="215"/>
      <c r="MBE1" s="215"/>
      <c r="MBF1" s="215"/>
      <c r="MBG1" s="215"/>
      <c r="MBH1" s="215"/>
      <c r="MBI1" s="215"/>
      <c r="MBJ1" s="215"/>
      <c r="MBK1" s="215"/>
      <c r="MBL1" s="215"/>
      <c r="MBM1" s="215"/>
      <c r="MBN1" s="215"/>
      <c r="MBO1" s="215"/>
      <c r="MBP1" s="215"/>
      <c r="MBQ1" s="215"/>
      <c r="MBR1" s="215"/>
      <c r="MBS1" s="215"/>
      <c r="MBT1" s="215"/>
      <c r="MBU1" s="215"/>
      <c r="MBV1" s="215"/>
      <c r="MBW1" s="215"/>
      <c r="MBX1" s="215"/>
      <c r="MBY1" s="215"/>
      <c r="MBZ1" s="215"/>
      <c r="MCA1" s="215"/>
      <c r="MCB1" s="215"/>
      <c r="MCC1" s="215"/>
      <c r="MCD1" s="215"/>
      <c r="MCE1" s="215"/>
      <c r="MCF1" s="215"/>
      <c r="MCG1" s="215"/>
      <c r="MCH1" s="215"/>
      <c r="MCI1" s="215"/>
      <c r="MCJ1" s="215"/>
      <c r="MCK1" s="215"/>
      <c r="MCL1" s="215"/>
      <c r="MCM1" s="215"/>
      <c r="MCN1" s="215"/>
      <c r="MCO1" s="215"/>
      <c r="MCP1" s="215"/>
      <c r="MCQ1" s="215"/>
      <c r="MCR1" s="215"/>
      <c r="MCS1" s="215"/>
      <c r="MCT1" s="215"/>
      <c r="MCU1" s="215"/>
      <c r="MCV1" s="215"/>
      <c r="MCW1" s="215"/>
      <c r="MCX1" s="215"/>
      <c r="MCY1" s="215"/>
      <c r="MCZ1" s="215"/>
      <c r="MDA1" s="215"/>
      <c r="MDB1" s="215"/>
      <c r="MDC1" s="215"/>
      <c r="MDD1" s="215"/>
      <c r="MDE1" s="215"/>
      <c r="MDF1" s="215"/>
      <c r="MDG1" s="215"/>
      <c r="MDH1" s="215"/>
      <c r="MDI1" s="215"/>
      <c r="MDJ1" s="215"/>
      <c r="MDK1" s="215"/>
      <c r="MDL1" s="215"/>
      <c r="MDM1" s="215"/>
      <c r="MDN1" s="215"/>
      <c r="MDO1" s="215"/>
      <c r="MDP1" s="215"/>
      <c r="MDQ1" s="215"/>
      <c r="MDR1" s="215"/>
      <c r="MDS1" s="215"/>
      <c r="MDT1" s="215"/>
      <c r="MDU1" s="215"/>
      <c r="MDV1" s="215"/>
      <c r="MDW1" s="215"/>
      <c r="MDX1" s="215"/>
      <c r="MDY1" s="215"/>
      <c r="MDZ1" s="215"/>
      <c r="MEA1" s="215"/>
      <c r="MEB1" s="215"/>
      <c r="MEC1" s="215"/>
      <c r="MED1" s="215"/>
      <c r="MEE1" s="215"/>
      <c r="MEF1" s="215"/>
      <c r="MEG1" s="215"/>
      <c r="MEH1" s="215"/>
      <c r="MEI1" s="215"/>
      <c r="MEJ1" s="215"/>
      <c r="MEK1" s="215"/>
      <c r="MEL1" s="215"/>
      <c r="MEM1" s="215"/>
      <c r="MEN1" s="215"/>
      <c r="MEO1" s="215"/>
      <c r="MEP1" s="215"/>
      <c r="MEQ1" s="215"/>
      <c r="MER1" s="215"/>
      <c r="MES1" s="215"/>
      <c r="MET1" s="215"/>
      <c r="MEU1" s="215"/>
      <c r="MEV1" s="215"/>
      <c r="MEW1" s="215"/>
      <c r="MEX1" s="215"/>
      <c r="MEY1" s="215"/>
      <c r="MEZ1" s="215"/>
      <c r="MFA1" s="215"/>
      <c r="MFB1" s="215"/>
      <c r="MFC1" s="215"/>
      <c r="MFD1" s="215"/>
      <c r="MFE1" s="215"/>
      <c r="MFF1" s="215"/>
      <c r="MFG1" s="215"/>
      <c r="MFH1" s="215"/>
      <c r="MFI1" s="215"/>
      <c r="MFJ1" s="215"/>
      <c r="MFK1" s="215"/>
      <c r="MFL1" s="215"/>
      <c r="MFM1" s="215"/>
      <c r="MFN1" s="215"/>
      <c r="MFO1" s="215"/>
      <c r="MFP1" s="215"/>
      <c r="MFQ1" s="215"/>
      <c r="MFR1" s="215"/>
      <c r="MFS1" s="215"/>
      <c r="MFT1" s="215"/>
      <c r="MFU1" s="215"/>
      <c r="MFV1" s="215"/>
      <c r="MFW1" s="215"/>
      <c r="MFX1" s="215"/>
      <c r="MFY1" s="215"/>
      <c r="MFZ1" s="215"/>
      <c r="MGA1" s="215"/>
      <c r="MGB1" s="215"/>
      <c r="MGC1" s="215"/>
      <c r="MGD1" s="215"/>
      <c r="MGE1" s="215"/>
      <c r="MGF1" s="215"/>
      <c r="MGG1" s="215"/>
      <c r="MGH1" s="215"/>
      <c r="MGI1" s="215"/>
      <c r="MGJ1" s="215"/>
      <c r="MGK1" s="215"/>
      <c r="MGL1" s="215"/>
      <c r="MGM1" s="215"/>
      <c r="MGN1" s="215"/>
      <c r="MGO1" s="215"/>
      <c r="MGP1" s="215"/>
      <c r="MGQ1" s="215"/>
      <c r="MGR1" s="215"/>
      <c r="MGS1" s="215"/>
      <c r="MGT1" s="215"/>
      <c r="MGU1" s="215"/>
      <c r="MGV1" s="215"/>
      <c r="MGW1" s="215"/>
      <c r="MGX1" s="215"/>
      <c r="MGY1" s="215"/>
      <c r="MGZ1" s="215"/>
      <c r="MHA1" s="215"/>
      <c r="MHB1" s="215"/>
      <c r="MHC1" s="215"/>
      <c r="MHD1" s="215"/>
      <c r="MHE1" s="215"/>
      <c r="MHF1" s="215"/>
      <c r="MHG1" s="215"/>
      <c r="MHH1" s="215"/>
      <c r="MHI1" s="215"/>
      <c r="MHJ1" s="215"/>
      <c r="MHK1" s="215"/>
      <c r="MHL1" s="215"/>
      <c r="MHM1" s="215"/>
      <c r="MHN1" s="215"/>
      <c r="MHO1" s="215"/>
      <c r="MHP1" s="215"/>
      <c r="MHQ1" s="215"/>
      <c r="MHR1" s="215"/>
      <c r="MHS1" s="215"/>
      <c r="MHT1" s="215"/>
      <c r="MHU1" s="215"/>
      <c r="MHV1" s="215"/>
      <c r="MHW1" s="215"/>
      <c r="MHX1" s="215"/>
      <c r="MHY1" s="215"/>
      <c r="MHZ1" s="215"/>
      <c r="MIA1" s="215"/>
      <c r="MIB1" s="215"/>
      <c r="MIC1" s="215"/>
      <c r="MID1" s="215"/>
      <c r="MIE1" s="215"/>
      <c r="MIF1" s="215"/>
      <c r="MIG1" s="215"/>
      <c r="MIH1" s="215"/>
      <c r="MII1" s="215"/>
      <c r="MIJ1" s="215"/>
      <c r="MIK1" s="215"/>
      <c r="MIL1" s="215"/>
      <c r="MIM1" s="215"/>
      <c r="MIN1" s="215"/>
      <c r="MIO1" s="215"/>
      <c r="MIP1" s="215"/>
      <c r="MIQ1" s="215"/>
      <c r="MIR1" s="215"/>
      <c r="MIS1" s="215"/>
      <c r="MIT1" s="215"/>
      <c r="MIU1" s="215"/>
      <c r="MIV1" s="215"/>
      <c r="MIW1" s="215"/>
      <c r="MIX1" s="215"/>
      <c r="MIY1" s="215"/>
      <c r="MIZ1" s="215"/>
      <c r="MJA1" s="215"/>
      <c r="MJB1" s="215"/>
      <c r="MJC1" s="215"/>
      <c r="MJD1" s="215"/>
      <c r="MJE1" s="215"/>
      <c r="MJF1" s="215"/>
      <c r="MJG1" s="215"/>
      <c r="MJH1" s="215"/>
      <c r="MJI1" s="215"/>
      <c r="MJJ1" s="215"/>
      <c r="MJK1" s="215"/>
      <c r="MJL1" s="215"/>
      <c r="MJM1" s="215"/>
      <c r="MJN1" s="215"/>
      <c r="MJO1" s="215"/>
      <c r="MJP1" s="215"/>
      <c r="MJQ1" s="215"/>
      <c r="MJR1" s="215"/>
      <c r="MJS1" s="215"/>
      <c r="MJT1" s="215"/>
      <c r="MJU1" s="215"/>
      <c r="MJV1" s="215"/>
      <c r="MJW1" s="215"/>
      <c r="MJX1" s="215"/>
      <c r="MJY1" s="215"/>
      <c r="MJZ1" s="215"/>
      <c r="MKA1" s="215"/>
      <c r="MKB1" s="215"/>
      <c r="MKC1" s="215"/>
      <c r="MKD1" s="215"/>
      <c r="MKE1" s="215"/>
      <c r="MKF1" s="215"/>
      <c r="MKG1" s="215"/>
      <c r="MKH1" s="215"/>
      <c r="MKI1" s="215"/>
      <c r="MKJ1" s="215"/>
      <c r="MKK1" s="215"/>
      <c r="MKL1" s="215"/>
      <c r="MKM1" s="215"/>
      <c r="MKN1" s="215"/>
      <c r="MKO1" s="215"/>
      <c r="MKP1" s="215"/>
      <c r="MKQ1" s="215"/>
      <c r="MKR1" s="215"/>
      <c r="MKS1" s="215"/>
      <c r="MKT1" s="215"/>
      <c r="MKU1" s="215"/>
      <c r="MKV1" s="215"/>
      <c r="MKW1" s="215"/>
      <c r="MKX1" s="215"/>
      <c r="MKY1" s="215"/>
      <c r="MKZ1" s="215"/>
      <c r="MLA1" s="215"/>
      <c r="MLB1" s="215"/>
      <c r="MLC1" s="215"/>
      <c r="MLD1" s="215"/>
      <c r="MLE1" s="215"/>
      <c r="MLF1" s="215"/>
      <c r="MLG1" s="215"/>
      <c r="MLH1" s="215"/>
      <c r="MLI1" s="215"/>
      <c r="MLJ1" s="215"/>
      <c r="MLK1" s="215"/>
      <c r="MLL1" s="215"/>
      <c r="MLM1" s="215"/>
      <c r="MLN1" s="215"/>
      <c r="MLO1" s="215"/>
      <c r="MLP1" s="215"/>
      <c r="MLQ1" s="215"/>
      <c r="MLR1" s="215"/>
      <c r="MLS1" s="215"/>
      <c r="MLT1" s="215"/>
      <c r="MLU1" s="215"/>
      <c r="MLV1" s="215"/>
      <c r="MLW1" s="215"/>
      <c r="MLX1" s="215"/>
      <c r="MLY1" s="215"/>
      <c r="MLZ1" s="215"/>
      <c r="MMA1" s="215"/>
      <c r="MMB1" s="215"/>
      <c r="MMC1" s="215"/>
      <c r="MMD1" s="215"/>
      <c r="MME1" s="215"/>
      <c r="MMF1" s="215"/>
      <c r="MMG1" s="215"/>
      <c r="MMH1" s="215"/>
      <c r="MMI1" s="215"/>
      <c r="MMJ1" s="215"/>
      <c r="MMK1" s="215"/>
      <c r="MML1" s="215"/>
      <c r="MMM1" s="215"/>
      <c r="MMN1" s="215"/>
      <c r="MMO1" s="215"/>
      <c r="MMP1" s="215"/>
      <c r="MMQ1" s="215"/>
      <c r="MMR1" s="215"/>
      <c r="MMS1" s="215"/>
      <c r="MMT1" s="215"/>
      <c r="MMU1" s="215"/>
      <c r="MMV1" s="215"/>
      <c r="MMW1" s="215"/>
      <c r="MMX1" s="215"/>
      <c r="MMY1" s="215"/>
      <c r="MMZ1" s="215"/>
      <c r="MNA1" s="215"/>
      <c r="MNB1" s="215"/>
      <c r="MNC1" s="215"/>
      <c r="MND1" s="215"/>
      <c r="MNE1" s="215"/>
      <c r="MNF1" s="215"/>
      <c r="MNG1" s="215"/>
      <c r="MNH1" s="215"/>
      <c r="MNI1" s="215"/>
      <c r="MNJ1" s="215"/>
      <c r="MNK1" s="215"/>
      <c r="MNL1" s="215"/>
      <c r="MNM1" s="215"/>
      <c r="MNN1" s="215"/>
      <c r="MNO1" s="215"/>
      <c r="MNP1" s="215"/>
      <c r="MNQ1" s="215"/>
      <c r="MNR1" s="215"/>
      <c r="MNS1" s="215"/>
      <c r="MNT1" s="215"/>
      <c r="MNU1" s="215"/>
      <c r="MNV1" s="215"/>
      <c r="MNW1" s="215"/>
      <c r="MNX1" s="215"/>
      <c r="MNY1" s="215"/>
      <c r="MNZ1" s="215"/>
      <c r="MOA1" s="215"/>
      <c r="MOB1" s="215"/>
      <c r="MOC1" s="215"/>
      <c r="MOD1" s="215"/>
      <c r="MOE1" s="215"/>
      <c r="MOF1" s="215"/>
      <c r="MOG1" s="215"/>
      <c r="MOH1" s="215"/>
      <c r="MOI1" s="215"/>
      <c r="MOJ1" s="215"/>
      <c r="MOK1" s="215"/>
      <c r="MOL1" s="215"/>
      <c r="MOM1" s="215"/>
      <c r="MON1" s="215"/>
      <c r="MOO1" s="215"/>
      <c r="MOP1" s="215"/>
      <c r="MOQ1" s="215"/>
      <c r="MOR1" s="215"/>
      <c r="MOS1" s="215"/>
      <c r="MOT1" s="215"/>
      <c r="MOU1" s="215"/>
      <c r="MOV1" s="215"/>
      <c r="MOW1" s="215"/>
      <c r="MOX1" s="215"/>
      <c r="MOY1" s="215"/>
      <c r="MOZ1" s="215"/>
      <c r="MPA1" s="215"/>
      <c r="MPB1" s="215"/>
      <c r="MPC1" s="215"/>
      <c r="MPD1" s="215"/>
      <c r="MPE1" s="215"/>
      <c r="MPF1" s="215"/>
      <c r="MPG1" s="215"/>
      <c r="MPH1" s="215"/>
      <c r="MPI1" s="215"/>
      <c r="MPJ1" s="215"/>
      <c r="MPK1" s="215"/>
      <c r="MPL1" s="215"/>
      <c r="MPM1" s="215"/>
      <c r="MPN1" s="215"/>
      <c r="MPO1" s="215"/>
      <c r="MPP1" s="215"/>
      <c r="MPQ1" s="215"/>
      <c r="MPR1" s="215"/>
      <c r="MPS1" s="215"/>
      <c r="MPT1" s="215"/>
      <c r="MPU1" s="215"/>
      <c r="MPV1" s="215"/>
      <c r="MPW1" s="215"/>
      <c r="MPX1" s="215"/>
      <c r="MPY1" s="215"/>
      <c r="MPZ1" s="215"/>
      <c r="MQA1" s="215"/>
      <c r="MQB1" s="215"/>
      <c r="MQC1" s="215"/>
      <c r="MQD1" s="215"/>
      <c r="MQE1" s="215"/>
      <c r="MQF1" s="215"/>
      <c r="MQG1" s="215"/>
      <c r="MQH1" s="215"/>
      <c r="MQI1" s="215"/>
      <c r="MQJ1" s="215"/>
      <c r="MQK1" s="215"/>
      <c r="MQL1" s="215"/>
      <c r="MQM1" s="215"/>
      <c r="MQN1" s="215"/>
      <c r="MQO1" s="215"/>
      <c r="MQP1" s="215"/>
      <c r="MQQ1" s="215"/>
      <c r="MQR1" s="215"/>
      <c r="MQS1" s="215"/>
      <c r="MQT1" s="215"/>
      <c r="MQU1" s="215"/>
      <c r="MQV1" s="215"/>
      <c r="MQW1" s="215"/>
      <c r="MQX1" s="215"/>
      <c r="MQY1" s="215"/>
      <c r="MQZ1" s="215"/>
      <c r="MRA1" s="215"/>
      <c r="MRB1" s="215"/>
      <c r="MRC1" s="215"/>
      <c r="MRD1" s="215"/>
      <c r="MRE1" s="215"/>
      <c r="MRF1" s="215"/>
      <c r="MRG1" s="215"/>
      <c r="MRH1" s="215"/>
      <c r="MRI1" s="215"/>
      <c r="MRJ1" s="215"/>
      <c r="MRK1" s="215"/>
      <c r="MRL1" s="215"/>
      <c r="MRM1" s="215"/>
      <c r="MRN1" s="215"/>
      <c r="MRO1" s="215"/>
      <c r="MRP1" s="215"/>
      <c r="MRQ1" s="215"/>
      <c r="MRR1" s="215"/>
      <c r="MRS1" s="215"/>
      <c r="MRT1" s="215"/>
      <c r="MRU1" s="215"/>
      <c r="MRV1" s="215"/>
      <c r="MRW1" s="215"/>
      <c r="MRX1" s="215"/>
      <c r="MRY1" s="215"/>
      <c r="MRZ1" s="215"/>
      <c r="MSA1" s="215"/>
      <c r="MSB1" s="215"/>
      <c r="MSC1" s="215"/>
      <c r="MSD1" s="215"/>
      <c r="MSE1" s="215"/>
      <c r="MSF1" s="215"/>
      <c r="MSG1" s="215"/>
      <c r="MSH1" s="215"/>
      <c r="MSI1" s="215"/>
      <c r="MSJ1" s="215"/>
      <c r="MSK1" s="215"/>
      <c r="MSL1" s="215"/>
      <c r="MSM1" s="215"/>
      <c r="MSN1" s="215"/>
      <c r="MSO1" s="215"/>
      <c r="MSP1" s="215"/>
      <c r="MSQ1" s="215"/>
      <c r="MSR1" s="215"/>
      <c r="MSS1" s="215"/>
      <c r="MST1" s="215"/>
      <c r="MSU1" s="215"/>
      <c r="MSV1" s="215"/>
      <c r="MSW1" s="215"/>
      <c r="MSX1" s="215"/>
      <c r="MSY1" s="215"/>
      <c r="MSZ1" s="215"/>
      <c r="MTA1" s="215"/>
      <c r="MTB1" s="215"/>
      <c r="MTC1" s="215"/>
      <c r="MTD1" s="215"/>
      <c r="MTE1" s="215"/>
      <c r="MTF1" s="215"/>
      <c r="MTG1" s="215"/>
      <c r="MTH1" s="215"/>
      <c r="MTI1" s="215"/>
      <c r="MTJ1" s="215"/>
      <c r="MTK1" s="215"/>
      <c r="MTL1" s="215"/>
      <c r="MTM1" s="215"/>
      <c r="MTN1" s="215"/>
      <c r="MTO1" s="215"/>
      <c r="MTP1" s="215"/>
      <c r="MTQ1" s="215"/>
      <c r="MTR1" s="215"/>
      <c r="MTS1" s="215"/>
      <c r="MTT1" s="215"/>
      <c r="MTU1" s="215"/>
      <c r="MTV1" s="215"/>
      <c r="MTW1" s="215"/>
      <c r="MTX1" s="215"/>
      <c r="MTY1" s="215"/>
      <c r="MTZ1" s="215"/>
      <c r="MUA1" s="215"/>
      <c r="MUB1" s="215"/>
      <c r="MUC1" s="215"/>
      <c r="MUD1" s="215"/>
      <c r="MUE1" s="215"/>
      <c r="MUF1" s="215"/>
      <c r="MUG1" s="215"/>
      <c r="MUH1" s="215"/>
      <c r="MUI1" s="215"/>
      <c r="MUJ1" s="215"/>
      <c r="MUK1" s="215"/>
      <c r="MUL1" s="215"/>
      <c r="MUM1" s="215"/>
      <c r="MUN1" s="215"/>
      <c r="MUO1" s="215"/>
      <c r="MUP1" s="215"/>
      <c r="MUQ1" s="215"/>
      <c r="MUR1" s="215"/>
      <c r="MUS1" s="215"/>
      <c r="MUT1" s="215"/>
      <c r="MUU1" s="215"/>
      <c r="MUV1" s="215"/>
      <c r="MUW1" s="215"/>
      <c r="MUX1" s="215"/>
      <c r="MUY1" s="215"/>
      <c r="MUZ1" s="215"/>
      <c r="MVA1" s="215"/>
      <c r="MVB1" s="215"/>
      <c r="MVC1" s="215"/>
      <c r="MVD1" s="215"/>
      <c r="MVE1" s="215"/>
      <c r="MVF1" s="215"/>
      <c r="MVG1" s="215"/>
      <c r="MVH1" s="215"/>
      <c r="MVI1" s="215"/>
      <c r="MVJ1" s="215"/>
      <c r="MVK1" s="215"/>
      <c r="MVL1" s="215"/>
      <c r="MVM1" s="215"/>
      <c r="MVN1" s="215"/>
      <c r="MVO1" s="215"/>
      <c r="MVP1" s="215"/>
      <c r="MVQ1" s="215"/>
      <c r="MVR1" s="215"/>
      <c r="MVS1" s="215"/>
      <c r="MVT1" s="215"/>
      <c r="MVU1" s="215"/>
      <c r="MVV1" s="215"/>
      <c r="MVW1" s="215"/>
      <c r="MVX1" s="215"/>
      <c r="MVY1" s="215"/>
      <c r="MVZ1" s="215"/>
      <c r="MWA1" s="215"/>
      <c r="MWB1" s="215"/>
      <c r="MWC1" s="215"/>
      <c r="MWD1" s="215"/>
      <c r="MWE1" s="215"/>
      <c r="MWF1" s="215"/>
      <c r="MWG1" s="215"/>
      <c r="MWH1" s="215"/>
      <c r="MWI1" s="215"/>
      <c r="MWJ1" s="215"/>
      <c r="MWK1" s="215"/>
      <c r="MWL1" s="215"/>
      <c r="MWM1" s="215"/>
      <c r="MWN1" s="215"/>
      <c r="MWO1" s="215"/>
      <c r="MWP1" s="215"/>
      <c r="MWQ1" s="215"/>
      <c r="MWR1" s="215"/>
      <c r="MWS1" s="215"/>
      <c r="MWT1" s="215"/>
      <c r="MWU1" s="215"/>
      <c r="MWV1" s="215"/>
      <c r="MWW1" s="215"/>
      <c r="MWX1" s="215"/>
      <c r="MWY1" s="215"/>
      <c r="MWZ1" s="215"/>
      <c r="MXA1" s="215"/>
      <c r="MXB1" s="215"/>
      <c r="MXC1" s="215"/>
      <c r="MXD1" s="215"/>
      <c r="MXE1" s="215"/>
      <c r="MXF1" s="215"/>
      <c r="MXG1" s="215"/>
      <c r="MXH1" s="215"/>
      <c r="MXI1" s="215"/>
      <c r="MXJ1" s="215"/>
      <c r="MXK1" s="215"/>
      <c r="MXL1" s="215"/>
      <c r="MXM1" s="215"/>
      <c r="MXN1" s="215"/>
      <c r="MXO1" s="215"/>
      <c r="MXP1" s="215"/>
      <c r="MXQ1" s="215"/>
      <c r="MXR1" s="215"/>
      <c r="MXS1" s="215"/>
      <c r="MXT1" s="215"/>
      <c r="MXU1" s="215"/>
      <c r="MXV1" s="215"/>
      <c r="MXW1" s="215"/>
      <c r="MXX1" s="215"/>
      <c r="MXY1" s="215"/>
      <c r="MXZ1" s="215"/>
      <c r="MYA1" s="215"/>
      <c r="MYB1" s="215"/>
      <c r="MYC1" s="215"/>
      <c r="MYD1" s="215"/>
      <c r="MYE1" s="215"/>
      <c r="MYF1" s="215"/>
      <c r="MYG1" s="215"/>
      <c r="MYH1" s="215"/>
      <c r="MYI1" s="215"/>
      <c r="MYJ1" s="215"/>
      <c r="MYK1" s="215"/>
      <c r="MYL1" s="215"/>
      <c r="MYM1" s="215"/>
      <c r="MYN1" s="215"/>
      <c r="MYO1" s="215"/>
      <c r="MYP1" s="215"/>
      <c r="MYQ1" s="215"/>
      <c r="MYR1" s="215"/>
      <c r="MYS1" s="215"/>
      <c r="MYT1" s="215"/>
      <c r="MYU1" s="215"/>
      <c r="MYV1" s="215"/>
      <c r="MYW1" s="215"/>
      <c r="MYX1" s="215"/>
      <c r="MYY1" s="215"/>
      <c r="MYZ1" s="215"/>
      <c r="MZA1" s="215"/>
      <c r="MZB1" s="215"/>
      <c r="MZC1" s="215"/>
      <c r="MZD1" s="215"/>
      <c r="MZE1" s="215"/>
      <c r="MZF1" s="215"/>
      <c r="MZG1" s="215"/>
      <c r="MZH1" s="215"/>
      <c r="MZI1" s="215"/>
      <c r="MZJ1" s="215"/>
      <c r="MZK1" s="215"/>
      <c r="MZL1" s="215"/>
      <c r="MZM1" s="215"/>
      <c r="MZN1" s="215"/>
      <c r="MZO1" s="215"/>
      <c r="MZP1" s="215"/>
      <c r="MZQ1" s="215"/>
      <c r="MZR1" s="215"/>
      <c r="MZS1" s="215"/>
      <c r="MZT1" s="215"/>
      <c r="MZU1" s="215"/>
      <c r="MZV1" s="215"/>
      <c r="MZW1" s="215"/>
      <c r="MZX1" s="215"/>
      <c r="MZY1" s="215"/>
      <c r="MZZ1" s="215"/>
      <c r="NAA1" s="215"/>
      <c r="NAB1" s="215"/>
      <c r="NAC1" s="215"/>
      <c r="NAD1" s="215"/>
      <c r="NAE1" s="215"/>
      <c r="NAF1" s="215"/>
      <c r="NAG1" s="215"/>
      <c r="NAH1" s="215"/>
      <c r="NAI1" s="215"/>
      <c r="NAJ1" s="215"/>
      <c r="NAK1" s="215"/>
      <c r="NAL1" s="215"/>
      <c r="NAM1" s="215"/>
      <c r="NAN1" s="215"/>
      <c r="NAO1" s="215"/>
      <c r="NAP1" s="215"/>
      <c r="NAQ1" s="215"/>
      <c r="NAR1" s="215"/>
      <c r="NAS1" s="215"/>
      <c r="NAT1" s="215"/>
      <c r="NAU1" s="215"/>
      <c r="NAV1" s="215"/>
      <c r="NAW1" s="215"/>
      <c r="NAX1" s="215"/>
      <c r="NAY1" s="215"/>
      <c r="NAZ1" s="215"/>
      <c r="NBA1" s="215"/>
      <c r="NBB1" s="215"/>
      <c r="NBC1" s="215"/>
      <c r="NBD1" s="215"/>
      <c r="NBE1" s="215"/>
      <c r="NBF1" s="215"/>
      <c r="NBG1" s="215"/>
      <c r="NBH1" s="215"/>
      <c r="NBI1" s="215"/>
      <c r="NBJ1" s="215"/>
      <c r="NBK1" s="215"/>
      <c r="NBL1" s="215"/>
      <c r="NBM1" s="215"/>
      <c r="NBN1" s="215"/>
      <c r="NBO1" s="215"/>
      <c r="NBP1" s="215"/>
      <c r="NBQ1" s="215"/>
      <c r="NBR1" s="215"/>
      <c r="NBS1" s="215"/>
      <c r="NBT1" s="215"/>
      <c r="NBU1" s="215"/>
      <c r="NBV1" s="215"/>
      <c r="NBW1" s="215"/>
      <c r="NBX1" s="215"/>
      <c r="NBY1" s="215"/>
      <c r="NBZ1" s="215"/>
      <c r="NCA1" s="215"/>
      <c r="NCB1" s="215"/>
      <c r="NCC1" s="215"/>
      <c r="NCD1" s="215"/>
      <c r="NCE1" s="215"/>
      <c r="NCF1" s="215"/>
      <c r="NCG1" s="215"/>
      <c r="NCH1" s="215"/>
      <c r="NCI1" s="215"/>
      <c r="NCJ1" s="215"/>
      <c r="NCK1" s="215"/>
      <c r="NCL1" s="215"/>
      <c r="NCM1" s="215"/>
      <c r="NCN1" s="215"/>
      <c r="NCO1" s="215"/>
      <c r="NCP1" s="215"/>
      <c r="NCQ1" s="215"/>
      <c r="NCR1" s="215"/>
      <c r="NCS1" s="215"/>
      <c r="NCT1" s="215"/>
      <c r="NCU1" s="215"/>
      <c r="NCV1" s="215"/>
      <c r="NCW1" s="215"/>
      <c r="NCX1" s="215"/>
      <c r="NCY1" s="215"/>
      <c r="NCZ1" s="215"/>
      <c r="NDA1" s="215"/>
      <c r="NDB1" s="215"/>
      <c r="NDC1" s="215"/>
      <c r="NDD1" s="215"/>
      <c r="NDE1" s="215"/>
      <c r="NDF1" s="215"/>
      <c r="NDG1" s="215"/>
      <c r="NDH1" s="215"/>
      <c r="NDI1" s="215"/>
      <c r="NDJ1" s="215"/>
      <c r="NDK1" s="215"/>
      <c r="NDL1" s="215"/>
      <c r="NDM1" s="215"/>
      <c r="NDN1" s="215"/>
      <c r="NDO1" s="215"/>
      <c r="NDP1" s="215"/>
      <c r="NDQ1" s="215"/>
      <c r="NDR1" s="215"/>
      <c r="NDS1" s="215"/>
      <c r="NDT1" s="215"/>
      <c r="NDU1" s="215"/>
      <c r="NDV1" s="215"/>
      <c r="NDW1" s="215"/>
      <c r="NDX1" s="215"/>
      <c r="NDY1" s="215"/>
      <c r="NDZ1" s="215"/>
      <c r="NEA1" s="215"/>
      <c r="NEB1" s="215"/>
      <c r="NEC1" s="215"/>
      <c r="NED1" s="215"/>
      <c r="NEE1" s="215"/>
      <c r="NEF1" s="215"/>
      <c r="NEG1" s="215"/>
      <c r="NEH1" s="215"/>
      <c r="NEI1" s="215"/>
      <c r="NEJ1" s="215"/>
      <c r="NEK1" s="215"/>
      <c r="NEL1" s="215"/>
      <c r="NEM1" s="215"/>
      <c r="NEN1" s="215"/>
      <c r="NEO1" s="215"/>
      <c r="NEP1" s="215"/>
      <c r="NEQ1" s="215"/>
      <c r="NER1" s="215"/>
      <c r="NES1" s="215"/>
      <c r="NET1" s="215"/>
      <c r="NEU1" s="215"/>
      <c r="NEV1" s="215"/>
      <c r="NEW1" s="215"/>
      <c r="NEX1" s="215"/>
      <c r="NEY1" s="215"/>
      <c r="NEZ1" s="215"/>
      <c r="NFA1" s="215"/>
      <c r="NFB1" s="215"/>
      <c r="NFC1" s="215"/>
      <c r="NFD1" s="215"/>
      <c r="NFE1" s="215"/>
      <c r="NFF1" s="215"/>
      <c r="NFG1" s="215"/>
      <c r="NFH1" s="215"/>
      <c r="NFI1" s="215"/>
      <c r="NFJ1" s="215"/>
      <c r="NFK1" s="215"/>
      <c r="NFL1" s="215"/>
      <c r="NFM1" s="215"/>
      <c r="NFN1" s="215"/>
      <c r="NFO1" s="215"/>
      <c r="NFP1" s="215"/>
      <c r="NFQ1" s="215"/>
      <c r="NFR1" s="215"/>
      <c r="NFS1" s="215"/>
      <c r="NFT1" s="215"/>
      <c r="NFU1" s="215"/>
      <c r="NFV1" s="215"/>
      <c r="NFW1" s="215"/>
      <c r="NFX1" s="215"/>
      <c r="NFY1" s="215"/>
      <c r="NFZ1" s="215"/>
      <c r="NGA1" s="215"/>
      <c r="NGB1" s="215"/>
      <c r="NGC1" s="215"/>
      <c r="NGD1" s="215"/>
      <c r="NGE1" s="215"/>
      <c r="NGF1" s="215"/>
      <c r="NGG1" s="215"/>
      <c r="NGH1" s="215"/>
      <c r="NGI1" s="215"/>
      <c r="NGJ1" s="215"/>
      <c r="NGK1" s="215"/>
      <c r="NGL1" s="215"/>
      <c r="NGM1" s="215"/>
      <c r="NGN1" s="215"/>
      <c r="NGO1" s="215"/>
      <c r="NGP1" s="215"/>
      <c r="NGQ1" s="215"/>
      <c r="NGR1" s="215"/>
      <c r="NGS1" s="215"/>
      <c r="NGT1" s="215"/>
      <c r="NGU1" s="215"/>
      <c r="NGV1" s="215"/>
      <c r="NGW1" s="215"/>
      <c r="NGX1" s="215"/>
      <c r="NGY1" s="215"/>
      <c r="NGZ1" s="215"/>
      <c r="NHA1" s="215"/>
      <c r="NHB1" s="215"/>
      <c r="NHC1" s="215"/>
      <c r="NHD1" s="215"/>
      <c r="NHE1" s="215"/>
      <c r="NHF1" s="215"/>
      <c r="NHG1" s="215"/>
      <c r="NHH1" s="215"/>
      <c r="NHI1" s="215"/>
      <c r="NHJ1" s="215"/>
      <c r="NHK1" s="215"/>
      <c r="NHL1" s="215"/>
      <c r="NHM1" s="215"/>
      <c r="NHN1" s="215"/>
      <c r="NHO1" s="215"/>
      <c r="NHP1" s="215"/>
      <c r="NHQ1" s="215"/>
      <c r="NHR1" s="215"/>
      <c r="NHS1" s="215"/>
      <c r="NHT1" s="215"/>
      <c r="NHU1" s="215"/>
      <c r="NHV1" s="215"/>
      <c r="NHW1" s="215"/>
      <c r="NHX1" s="215"/>
      <c r="NHY1" s="215"/>
      <c r="NHZ1" s="215"/>
      <c r="NIA1" s="215"/>
      <c r="NIB1" s="215"/>
      <c r="NIC1" s="215"/>
      <c r="NID1" s="215"/>
      <c r="NIE1" s="215"/>
      <c r="NIF1" s="215"/>
      <c r="NIG1" s="215"/>
      <c r="NIH1" s="215"/>
      <c r="NII1" s="215"/>
      <c r="NIJ1" s="215"/>
      <c r="NIK1" s="215"/>
      <c r="NIL1" s="215"/>
      <c r="NIM1" s="215"/>
      <c r="NIN1" s="215"/>
      <c r="NIO1" s="215"/>
      <c r="NIP1" s="215"/>
      <c r="NIQ1" s="215"/>
      <c r="NIR1" s="215"/>
      <c r="NIS1" s="215"/>
      <c r="NIT1" s="215"/>
      <c r="NIU1" s="215"/>
      <c r="NIV1" s="215"/>
      <c r="NIW1" s="215"/>
      <c r="NIX1" s="215"/>
      <c r="NIY1" s="215"/>
      <c r="NIZ1" s="215"/>
      <c r="NJA1" s="215"/>
      <c r="NJB1" s="215"/>
      <c r="NJC1" s="215"/>
      <c r="NJD1" s="215"/>
      <c r="NJE1" s="215"/>
      <c r="NJF1" s="215"/>
      <c r="NJG1" s="215"/>
      <c r="NJH1" s="215"/>
      <c r="NJI1" s="215"/>
      <c r="NJJ1" s="215"/>
      <c r="NJK1" s="215"/>
      <c r="NJL1" s="215"/>
      <c r="NJM1" s="215"/>
      <c r="NJN1" s="215"/>
      <c r="NJO1" s="215"/>
      <c r="NJP1" s="215"/>
      <c r="NJQ1" s="215"/>
      <c r="NJR1" s="215"/>
      <c r="NJS1" s="215"/>
      <c r="NJT1" s="215"/>
      <c r="NJU1" s="215"/>
      <c r="NJV1" s="215"/>
      <c r="NJW1" s="215"/>
      <c r="NJX1" s="215"/>
      <c r="NJY1" s="215"/>
      <c r="NJZ1" s="215"/>
      <c r="NKA1" s="215"/>
      <c r="NKB1" s="215"/>
      <c r="NKC1" s="215"/>
      <c r="NKD1" s="215"/>
      <c r="NKE1" s="215"/>
      <c r="NKF1" s="215"/>
      <c r="NKG1" s="215"/>
      <c r="NKH1" s="215"/>
      <c r="NKI1" s="215"/>
      <c r="NKJ1" s="215"/>
      <c r="NKK1" s="215"/>
      <c r="NKL1" s="215"/>
      <c r="NKM1" s="215"/>
      <c r="NKN1" s="215"/>
      <c r="NKO1" s="215"/>
      <c r="NKP1" s="215"/>
      <c r="NKQ1" s="215"/>
      <c r="NKR1" s="215"/>
      <c r="NKS1" s="215"/>
      <c r="NKT1" s="215"/>
      <c r="NKU1" s="215"/>
      <c r="NKV1" s="215"/>
      <c r="NKW1" s="215"/>
      <c r="NKX1" s="215"/>
      <c r="NKY1" s="215"/>
      <c r="NKZ1" s="215"/>
      <c r="NLA1" s="215"/>
      <c r="NLB1" s="215"/>
      <c r="NLC1" s="215"/>
      <c r="NLD1" s="215"/>
      <c r="NLE1" s="215"/>
      <c r="NLF1" s="215"/>
      <c r="NLG1" s="215"/>
      <c r="NLH1" s="215"/>
      <c r="NLI1" s="215"/>
      <c r="NLJ1" s="215"/>
      <c r="NLK1" s="215"/>
      <c r="NLL1" s="215"/>
      <c r="NLM1" s="215"/>
      <c r="NLN1" s="215"/>
      <c r="NLO1" s="215"/>
      <c r="NLP1" s="215"/>
      <c r="NLQ1" s="215"/>
      <c r="NLR1" s="215"/>
      <c r="NLS1" s="215"/>
      <c r="NLT1" s="215"/>
      <c r="NLU1" s="215"/>
      <c r="NLV1" s="215"/>
      <c r="NLW1" s="215"/>
      <c r="NLX1" s="215"/>
      <c r="NLY1" s="215"/>
      <c r="NLZ1" s="215"/>
      <c r="NMA1" s="215"/>
      <c r="NMB1" s="215"/>
      <c r="NMC1" s="215"/>
      <c r="NMD1" s="215"/>
      <c r="NME1" s="215"/>
      <c r="NMF1" s="215"/>
      <c r="NMG1" s="215"/>
      <c r="NMH1" s="215"/>
      <c r="NMI1" s="215"/>
      <c r="NMJ1" s="215"/>
      <c r="NMK1" s="215"/>
      <c r="NML1" s="215"/>
      <c r="NMM1" s="215"/>
      <c r="NMN1" s="215"/>
      <c r="NMO1" s="215"/>
      <c r="NMP1" s="215"/>
      <c r="NMQ1" s="215"/>
      <c r="NMR1" s="215"/>
      <c r="NMS1" s="215"/>
      <c r="NMT1" s="215"/>
      <c r="NMU1" s="215"/>
      <c r="NMV1" s="215"/>
      <c r="NMW1" s="215"/>
      <c r="NMX1" s="215"/>
      <c r="NMY1" s="215"/>
      <c r="NMZ1" s="215"/>
      <c r="NNA1" s="215"/>
      <c r="NNB1" s="215"/>
      <c r="NNC1" s="215"/>
      <c r="NND1" s="215"/>
      <c r="NNE1" s="215"/>
      <c r="NNF1" s="215"/>
      <c r="NNG1" s="215"/>
      <c r="NNH1" s="215"/>
      <c r="NNI1" s="215"/>
      <c r="NNJ1" s="215"/>
      <c r="NNK1" s="215"/>
      <c r="NNL1" s="215"/>
      <c r="NNM1" s="215"/>
      <c r="NNN1" s="215"/>
      <c r="NNO1" s="215"/>
      <c r="NNP1" s="215"/>
      <c r="NNQ1" s="215"/>
      <c r="NNR1" s="215"/>
      <c r="NNS1" s="215"/>
      <c r="NNT1" s="215"/>
      <c r="NNU1" s="215"/>
      <c r="NNV1" s="215"/>
      <c r="NNW1" s="215"/>
      <c r="NNX1" s="215"/>
      <c r="NNY1" s="215"/>
      <c r="NNZ1" s="215"/>
      <c r="NOA1" s="215"/>
      <c r="NOB1" s="215"/>
      <c r="NOC1" s="215"/>
      <c r="NOD1" s="215"/>
      <c r="NOE1" s="215"/>
      <c r="NOF1" s="215"/>
      <c r="NOG1" s="215"/>
      <c r="NOH1" s="215"/>
      <c r="NOI1" s="215"/>
      <c r="NOJ1" s="215"/>
      <c r="NOK1" s="215"/>
      <c r="NOL1" s="215"/>
      <c r="NOM1" s="215"/>
      <c r="NON1" s="215"/>
      <c r="NOO1" s="215"/>
      <c r="NOP1" s="215"/>
      <c r="NOQ1" s="215"/>
      <c r="NOR1" s="215"/>
      <c r="NOS1" s="215"/>
      <c r="NOT1" s="215"/>
      <c r="NOU1" s="215"/>
      <c r="NOV1" s="215"/>
      <c r="NOW1" s="215"/>
      <c r="NOX1" s="215"/>
      <c r="NOY1" s="215"/>
      <c r="NOZ1" s="215"/>
      <c r="NPA1" s="215"/>
      <c r="NPB1" s="215"/>
      <c r="NPC1" s="215"/>
      <c r="NPD1" s="215"/>
      <c r="NPE1" s="215"/>
      <c r="NPF1" s="215"/>
      <c r="NPG1" s="215"/>
      <c r="NPH1" s="215"/>
      <c r="NPI1" s="215"/>
      <c r="NPJ1" s="215"/>
      <c r="NPK1" s="215"/>
      <c r="NPL1" s="215"/>
      <c r="NPM1" s="215"/>
      <c r="NPN1" s="215"/>
      <c r="NPO1" s="215"/>
      <c r="NPP1" s="215"/>
      <c r="NPQ1" s="215"/>
      <c r="NPR1" s="215"/>
      <c r="NPS1" s="215"/>
      <c r="NPT1" s="215"/>
      <c r="NPU1" s="215"/>
      <c r="NPV1" s="215"/>
      <c r="NPW1" s="215"/>
      <c r="NPX1" s="215"/>
      <c r="NPY1" s="215"/>
      <c r="NPZ1" s="215"/>
      <c r="NQA1" s="215"/>
      <c r="NQB1" s="215"/>
      <c r="NQC1" s="215"/>
      <c r="NQD1" s="215"/>
      <c r="NQE1" s="215"/>
      <c r="NQF1" s="215"/>
      <c r="NQG1" s="215"/>
      <c r="NQH1" s="215"/>
      <c r="NQI1" s="215"/>
      <c r="NQJ1" s="215"/>
      <c r="NQK1" s="215"/>
      <c r="NQL1" s="215"/>
      <c r="NQM1" s="215"/>
      <c r="NQN1" s="215"/>
      <c r="NQO1" s="215"/>
      <c r="NQP1" s="215"/>
      <c r="NQQ1" s="215"/>
      <c r="NQR1" s="215"/>
      <c r="NQS1" s="215"/>
      <c r="NQT1" s="215"/>
      <c r="NQU1" s="215"/>
      <c r="NQV1" s="215"/>
      <c r="NQW1" s="215"/>
      <c r="NQX1" s="215"/>
      <c r="NQY1" s="215"/>
      <c r="NQZ1" s="215"/>
      <c r="NRA1" s="215"/>
      <c r="NRB1" s="215"/>
      <c r="NRC1" s="215"/>
      <c r="NRD1" s="215"/>
      <c r="NRE1" s="215"/>
      <c r="NRF1" s="215"/>
      <c r="NRG1" s="215"/>
      <c r="NRH1" s="215"/>
      <c r="NRI1" s="215"/>
      <c r="NRJ1" s="215"/>
      <c r="NRK1" s="215"/>
      <c r="NRL1" s="215"/>
      <c r="NRM1" s="215"/>
      <c r="NRN1" s="215"/>
      <c r="NRO1" s="215"/>
      <c r="NRP1" s="215"/>
      <c r="NRQ1" s="215"/>
      <c r="NRR1" s="215"/>
      <c r="NRS1" s="215"/>
      <c r="NRT1" s="215"/>
      <c r="NRU1" s="215"/>
      <c r="NRV1" s="215"/>
      <c r="NRW1" s="215"/>
      <c r="NRX1" s="215"/>
      <c r="NRY1" s="215"/>
      <c r="NRZ1" s="215"/>
      <c r="NSA1" s="215"/>
      <c r="NSB1" s="215"/>
      <c r="NSC1" s="215"/>
      <c r="NSD1" s="215"/>
      <c r="NSE1" s="215"/>
      <c r="NSF1" s="215"/>
      <c r="NSG1" s="215"/>
      <c r="NSH1" s="215"/>
      <c r="NSI1" s="215"/>
      <c r="NSJ1" s="215"/>
      <c r="NSK1" s="215"/>
      <c r="NSL1" s="215"/>
      <c r="NSM1" s="215"/>
      <c r="NSN1" s="215"/>
      <c r="NSO1" s="215"/>
      <c r="NSP1" s="215"/>
      <c r="NSQ1" s="215"/>
      <c r="NSR1" s="215"/>
      <c r="NSS1" s="215"/>
      <c r="NST1" s="215"/>
      <c r="NSU1" s="215"/>
      <c r="NSV1" s="215"/>
      <c r="NSW1" s="215"/>
      <c r="NSX1" s="215"/>
      <c r="NSY1" s="215"/>
      <c r="NSZ1" s="215"/>
      <c r="NTA1" s="215"/>
      <c r="NTB1" s="215"/>
      <c r="NTC1" s="215"/>
      <c r="NTD1" s="215"/>
      <c r="NTE1" s="215"/>
      <c r="NTF1" s="215"/>
      <c r="NTG1" s="215"/>
      <c r="NTH1" s="215"/>
      <c r="NTI1" s="215"/>
      <c r="NTJ1" s="215"/>
      <c r="NTK1" s="215"/>
      <c r="NTL1" s="215"/>
      <c r="NTM1" s="215"/>
      <c r="NTN1" s="215"/>
      <c r="NTO1" s="215"/>
      <c r="NTP1" s="215"/>
      <c r="NTQ1" s="215"/>
      <c r="NTR1" s="215"/>
      <c r="NTS1" s="215"/>
      <c r="NTT1" s="215"/>
      <c r="NTU1" s="215"/>
      <c r="NTV1" s="215"/>
      <c r="NTW1" s="215"/>
      <c r="NTX1" s="215"/>
      <c r="NTY1" s="215"/>
      <c r="NTZ1" s="215"/>
      <c r="NUA1" s="215"/>
      <c r="NUB1" s="215"/>
      <c r="NUC1" s="215"/>
      <c r="NUD1" s="215"/>
      <c r="NUE1" s="215"/>
      <c r="NUF1" s="215"/>
      <c r="NUG1" s="215"/>
      <c r="NUH1" s="215"/>
      <c r="NUI1" s="215"/>
      <c r="NUJ1" s="215"/>
      <c r="NUK1" s="215"/>
      <c r="NUL1" s="215"/>
      <c r="NUM1" s="215"/>
      <c r="NUN1" s="215"/>
      <c r="NUO1" s="215"/>
      <c r="NUP1" s="215"/>
      <c r="NUQ1" s="215"/>
      <c r="NUR1" s="215"/>
      <c r="NUS1" s="215"/>
      <c r="NUT1" s="215"/>
      <c r="NUU1" s="215"/>
      <c r="NUV1" s="215"/>
      <c r="NUW1" s="215"/>
      <c r="NUX1" s="215"/>
      <c r="NUY1" s="215"/>
      <c r="NUZ1" s="215"/>
      <c r="NVA1" s="215"/>
      <c r="NVB1" s="215"/>
      <c r="NVC1" s="215"/>
      <c r="NVD1" s="215"/>
      <c r="NVE1" s="215"/>
      <c r="NVF1" s="215"/>
      <c r="NVG1" s="215"/>
      <c r="NVH1" s="215"/>
      <c r="NVI1" s="215"/>
      <c r="NVJ1" s="215"/>
      <c r="NVK1" s="215"/>
      <c r="NVL1" s="215"/>
      <c r="NVM1" s="215"/>
      <c r="NVN1" s="215"/>
      <c r="NVO1" s="215"/>
      <c r="NVP1" s="215"/>
      <c r="NVQ1" s="215"/>
      <c r="NVR1" s="215"/>
      <c r="NVS1" s="215"/>
      <c r="NVT1" s="215"/>
      <c r="NVU1" s="215"/>
      <c r="NVV1" s="215"/>
      <c r="NVW1" s="215"/>
      <c r="NVX1" s="215"/>
      <c r="NVY1" s="215"/>
      <c r="NVZ1" s="215"/>
      <c r="NWA1" s="215"/>
      <c r="NWB1" s="215"/>
      <c r="NWC1" s="215"/>
      <c r="NWD1" s="215"/>
      <c r="NWE1" s="215"/>
      <c r="NWF1" s="215"/>
      <c r="NWG1" s="215"/>
      <c r="NWH1" s="215"/>
      <c r="NWI1" s="215"/>
      <c r="NWJ1" s="215"/>
      <c r="NWK1" s="215"/>
      <c r="NWL1" s="215"/>
      <c r="NWM1" s="215"/>
      <c r="NWN1" s="215"/>
      <c r="NWO1" s="215"/>
      <c r="NWP1" s="215"/>
      <c r="NWQ1" s="215"/>
      <c r="NWR1" s="215"/>
      <c r="NWS1" s="215"/>
      <c r="NWT1" s="215"/>
      <c r="NWU1" s="215"/>
      <c r="NWV1" s="215"/>
      <c r="NWW1" s="215"/>
      <c r="NWX1" s="215"/>
      <c r="NWY1" s="215"/>
      <c r="NWZ1" s="215"/>
      <c r="NXA1" s="215"/>
      <c r="NXB1" s="215"/>
      <c r="NXC1" s="215"/>
      <c r="NXD1" s="215"/>
      <c r="NXE1" s="215"/>
      <c r="NXF1" s="215"/>
      <c r="NXG1" s="215"/>
      <c r="NXH1" s="215"/>
      <c r="NXI1" s="215"/>
      <c r="NXJ1" s="215"/>
      <c r="NXK1" s="215"/>
      <c r="NXL1" s="215"/>
      <c r="NXM1" s="215"/>
      <c r="NXN1" s="215"/>
      <c r="NXO1" s="215"/>
      <c r="NXP1" s="215"/>
      <c r="NXQ1" s="215"/>
      <c r="NXR1" s="215"/>
      <c r="NXS1" s="215"/>
      <c r="NXT1" s="215"/>
      <c r="NXU1" s="215"/>
      <c r="NXV1" s="215"/>
      <c r="NXW1" s="215"/>
      <c r="NXX1" s="215"/>
      <c r="NXY1" s="215"/>
      <c r="NXZ1" s="215"/>
      <c r="NYA1" s="215"/>
      <c r="NYB1" s="215"/>
      <c r="NYC1" s="215"/>
      <c r="NYD1" s="215"/>
      <c r="NYE1" s="215"/>
      <c r="NYF1" s="215"/>
      <c r="NYG1" s="215"/>
      <c r="NYH1" s="215"/>
      <c r="NYI1" s="215"/>
      <c r="NYJ1" s="215"/>
      <c r="NYK1" s="215"/>
      <c r="NYL1" s="215"/>
      <c r="NYM1" s="215"/>
      <c r="NYN1" s="215"/>
      <c r="NYO1" s="215"/>
      <c r="NYP1" s="215"/>
      <c r="NYQ1" s="215"/>
      <c r="NYR1" s="215"/>
      <c r="NYS1" s="215"/>
      <c r="NYT1" s="215"/>
      <c r="NYU1" s="215"/>
      <c r="NYV1" s="215"/>
      <c r="NYW1" s="215"/>
      <c r="NYX1" s="215"/>
      <c r="NYY1" s="215"/>
      <c r="NYZ1" s="215"/>
      <c r="NZA1" s="215"/>
      <c r="NZB1" s="215"/>
      <c r="NZC1" s="215"/>
      <c r="NZD1" s="215"/>
      <c r="NZE1" s="215"/>
      <c r="NZF1" s="215"/>
      <c r="NZG1" s="215"/>
      <c r="NZH1" s="215"/>
      <c r="NZI1" s="215"/>
      <c r="NZJ1" s="215"/>
      <c r="NZK1" s="215"/>
      <c r="NZL1" s="215"/>
      <c r="NZM1" s="215"/>
      <c r="NZN1" s="215"/>
      <c r="NZO1" s="215"/>
      <c r="NZP1" s="215"/>
      <c r="NZQ1" s="215"/>
      <c r="NZR1" s="215"/>
      <c r="NZS1" s="215"/>
      <c r="NZT1" s="215"/>
      <c r="NZU1" s="215"/>
      <c r="NZV1" s="215"/>
      <c r="NZW1" s="215"/>
      <c r="NZX1" s="215"/>
      <c r="NZY1" s="215"/>
      <c r="NZZ1" s="215"/>
      <c r="OAA1" s="215"/>
      <c r="OAB1" s="215"/>
      <c r="OAC1" s="215"/>
      <c r="OAD1" s="215"/>
      <c r="OAE1" s="215"/>
      <c r="OAF1" s="215"/>
      <c r="OAG1" s="215"/>
      <c r="OAH1" s="215"/>
      <c r="OAI1" s="215"/>
      <c r="OAJ1" s="215"/>
      <c r="OAK1" s="215"/>
      <c r="OAL1" s="215"/>
      <c r="OAM1" s="215"/>
      <c r="OAN1" s="215"/>
      <c r="OAO1" s="215"/>
      <c r="OAP1" s="215"/>
      <c r="OAQ1" s="215"/>
      <c r="OAR1" s="215"/>
      <c r="OAS1" s="215"/>
      <c r="OAT1" s="215"/>
      <c r="OAU1" s="215"/>
      <c r="OAV1" s="215"/>
      <c r="OAW1" s="215"/>
      <c r="OAX1" s="215"/>
      <c r="OAY1" s="215"/>
      <c r="OAZ1" s="215"/>
      <c r="OBA1" s="215"/>
      <c r="OBB1" s="215"/>
      <c r="OBC1" s="215"/>
      <c r="OBD1" s="215"/>
      <c r="OBE1" s="215"/>
      <c r="OBF1" s="215"/>
      <c r="OBG1" s="215"/>
      <c r="OBH1" s="215"/>
      <c r="OBI1" s="215"/>
      <c r="OBJ1" s="215"/>
      <c r="OBK1" s="215"/>
      <c r="OBL1" s="215"/>
      <c r="OBM1" s="215"/>
      <c r="OBN1" s="215"/>
      <c r="OBO1" s="215"/>
      <c r="OBP1" s="215"/>
      <c r="OBQ1" s="215"/>
      <c r="OBR1" s="215"/>
      <c r="OBS1" s="215"/>
      <c r="OBT1" s="215"/>
      <c r="OBU1" s="215"/>
      <c r="OBV1" s="215"/>
      <c r="OBW1" s="215"/>
      <c r="OBX1" s="215"/>
      <c r="OBY1" s="215"/>
      <c r="OBZ1" s="215"/>
      <c r="OCA1" s="215"/>
      <c r="OCB1" s="215"/>
      <c r="OCC1" s="215"/>
      <c r="OCD1" s="215"/>
      <c r="OCE1" s="215"/>
      <c r="OCF1" s="215"/>
      <c r="OCG1" s="215"/>
      <c r="OCH1" s="215"/>
      <c r="OCI1" s="215"/>
      <c r="OCJ1" s="215"/>
      <c r="OCK1" s="215"/>
      <c r="OCL1" s="215"/>
      <c r="OCM1" s="215"/>
      <c r="OCN1" s="215"/>
      <c r="OCO1" s="215"/>
      <c r="OCP1" s="215"/>
      <c r="OCQ1" s="215"/>
      <c r="OCR1" s="215"/>
      <c r="OCS1" s="215"/>
      <c r="OCT1" s="215"/>
      <c r="OCU1" s="215"/>
      <c r="OCV1" s="215"/>
      <c r="OCW1" s="215"/>
      <c r="OCX1" s="215"/>
      <c r="OCY1" s="215"/>
      <c r="OCZ1" s="215"/>
      <c r="ODA1" s="215"/>
      <c r="ODB1" s="215"/>
      <c r="ODC1" s="215"/>
      <c r="ODD1" s="215"/>
      <c r="ODE1" s="215"/>
      <c r="ODF1" s="215"/>
      <c r="ODG1" s="215"/>
      <c r="ODH1" s="215"/>
      <c r="ODI1" s="215"/>
      <c r="ODJ1" s="215"/>
      <c r="ODK1" s="215"/>
      <c r="ODL1" s="215"/>
      <c r="ODM1" s="215"/>
      <c r="ODN1" s="215"/>
      <c r="ODO1" s="215"/>
      <c r="ODP1" s="215"/>
      <c r="ODQ1" s="215"/>
      <c r="ODR1" s="215"/>
      <c r="ODS1" s="215"/>
      <c r="ODT1" s="215"/>
      <c r="ODU1" s="215"/>
      <c r="ODV1" s="215"/>
      <c r="ODW1" s="215"/>
      <c r="ODX1" s="215"/>
      <c r="ODY1" s="215"/>
      <c r="ODZ1" s="215"/>
      <c r="OEA1" s="215"/>
      <c r="OEB1" s="215"/>
      <c r="OEC1" s="215"/>
      <c r="OED1" s="215"/>
      <c r="OEE1" s="215"/>
      <c r="OEF1" s="215"/>
      <c r="OEG1" s="215"/>
      <c r="OEH1" s="215"/>
      <c r="OEI1" s="215"/>
      <c r="OEJ1" s="215"/>
      <c r="OEK1" s="215"/>
      <c r="OEL1" s="215"/>
      <c r="OEM1" s="215"/>
      <c r="OEN1" s="215"/>
      <c r="OEO1" s="215"/>
      <c r="OEP1" s="215"/>
      <c r="OEQ1" s="215"/>
      <c r="OER1" s="215"/>
      <c r="OES1" s="215"/>
      <c r="OET1" s="215"/>
      <c r="OEU1" s="215"/>
      <c r="OEV1" s="215"/>
      <c r="OEW1" s="215"/>
      <c r="OEX1" s="215"/>
      <c r="OEY1" s="215"/>
      <c r="OEZ1" s="215"/>
      <c r="OFA1" s="215"/>
      <c r="OFB1" s="215"/>
      <c r="OFC1" s="215"/>
      <c r="OFD1" s="215"/>
      <c r="OFE1" s="215"/>
      <c r="OFF1" s="215"/>
      <c r="OFG1" s="215"/>
      <c r="OFH1" s="215"/>
      <c r="OFI1" s="215"/>
      <c r="OFJ1" s="215"/>
      <c r="OFK1" s="215"/>
      <c r="OFL1" s="215"/>
      <c r="OFM1" s="215"/>
      <c r="OFN1" s="215"/>
      <c r="OFO1" s="215"/>
      <c r="OFP1" s="215"/>
      <c r="OFQ1" s="215"/>
      <c r="OFR1" s="215"/>
      <c r="OFS1" s="215"/>
      <c r="OFT1" s="215"/>
      <c r="OFU1" s="215"/>
      <c r="OFV1" s="215"/>
      <c r="OFW1" s="215"/>
      <c r="OFX1" s="215"/>
      <c r="OFY1" s="215"/>
      <c r="OFZ1" s="215"/>
      <c r="OGA1" s="215"/>
      <c r="OGB1" s="215"/>
      <c r="OGC1" s="215"/>
      <c r="OGD1" s="215"/>
      <c r="OGE1" s="215"/>
      <c r="OGF1" s="215"/>
      <c r="OGG1" s="215"/>
      <c r="OGH1" s="215"/>
      <c r="OGI1" s="215"/>
      <c r="OGJ1" s="215"/>
      <c r="OGK1" s="215"/>
      <c r="OGL1" s="215"/>
      <c r="OGM1" s="215"/>
      <c r="OGN1" s="215"/>
      <c r="OGO1" s="215"/>
      <c r="OGP1" s="215"/>
      <c r="OGQ1" s="215"/>
      <c r="OGR1" s="215"/>
      <c r="OGS1" s="215"/>
      <c r="OGT1" s="215"/>
      <c r="OGU1" s="215"/>
      <c r="OGV1" s="215"/>
      <c r="OGW1" s="215"/>
      <c r="OGX1" s="215"/>
      <c r="OGY1" s="215"/>
      <c r="OGZ1" s="215"/>
      <c r="OHA1" s="215"/>
      <c r="OHB1" s="215"/>
      <c r="OHC1" s="215"/>
      <c r="OHD1" s="215"/>
      <c r="OHE1" s="215"/>
      <c r="OHF1" s="215"/>
      <c r="OHG1" s="215"/>
      <c r="OHH1" s="215"/>
      <c r="OHI1" s="215"/>
      <c r="OHJ1" s="215"/>
      <c r="OHK1" s="215"/>
      <c r="OHL1" s="215"/>
      <c r="OHM1" s="215"/>
      <c r="OHN1" s="215"/>
      <c r="OHO1" s="215"/>
      <c r="OHP1" s="215"/>
      <c r="OHQ1" s="215"/>
      <c r="OHR1" s="215"/>
      <c r="OHS1" s="215"/>
      <c r="OHT1" s="215"/>
      <c r="OHU1" s="215"/>
      <c r="OHV1" s="215"/>
      <c r="OHW1" s="215"/>
      <c r="OHX1" s="215"/>
      <c r="OHY1" s="215"/>
      <c r="OHZ1" s="215"/>
      <c r="OIA1" s="215"/>
      <c r="OIB1" s="215"/>
      <c r="OIC1" s="215"/>
      <c r="OID1" s="215"/>
      <c r="OIE1" s="215"/>
      <c r="OIF1" s="215"/>
      <c r="OIG1" s="215"/>
      <c r="OIH1" s="215"/>
      <c r="OII1" s="215"/>
      <c r="OIJ1" s="215"/>
      <c r="OIK1" s="215"/>
      <c r="OIL1" s="215"/>
      <c r="OIM1" s="215"/>
      <c r="OIN1" s="215"/>
      <c r="OIO1" s="215"/>
      <c r="OIP1" s="215"/>
      <c r="OIQ1" s="215"/>
      <c r="OIR1" s="215"/>
      <c r="OIS1" s="215"/>
      <c r="OIT1" s="215"/>
      <c r="OIU1" s="215"/>
      <c r="OIV1" s="215"/>
      <c r="OIW1" s="215"/>
      <c r="OIX1" s="215"/>
      <c r="OIY1" s="215"/>
      <c r="OIZ1" s="215"/>
      <c r="OJA1" s="215"/>
      <c r="OJB1" s="215"/>
      <c r="OJC1" s="215"/>
      <c r="OJD1" s="215"/>
      <c r="OJE1" s="215"/>
      <c r="OJF1" s="215"/>
      <c r="OJG1" s="215"/>
      <c r="OJH1" s="215"/>
      <c r="OJI1" s="215"/>
      <c r="OJJ1" s="215"/>
      <c r="OJK1" s="215"/>
      <c r="OJL1" s="215"/>
      <c r="OJM1" s="215"/>
      <c r="OJN1" s="215"/>
      <c r="OJO1" s="215"/>
      <c r="OJP1" s="215"/>
      <c r="OJQ1" s="215"/>
      <c r="OJR1" s="215"/>
      <c r="OJS1" s="215"/>
      <c r="OJT1" s="215"/>
      <c r="OJU1" s="215"/>
      <c r="OJV1" s="215"/>
      <c r="OJW1" s="215"/>
      <c r="OJX1" s="215"/>
      <c r="OJY1" s="215"/>
      <c r="OJZ1" s="215"/>
      <c r="OKA1" s="215"/>
      <c r="OKB1" s="215"/>
      <c r="OKC1" s="215"/>
      <c r="OKD1" s="215"/>
      <c r="OKE1" s="215"/>
      <c r="OKF1" s="215"/>
      <c r="OKG1" s="215"/>
      <c r="OKH1" s="215"/>
      <c r="OKI1" s="215"/>
      <c r="OKJ1" s="215"/>
      <c r="OKK1" s="215"/>
      <c r="OKL1" s="215"/>
      <c r="OKM1" s="215"/>
      <c r="OKN1" s="215"/>
      <c r="OKO1" s="215"/>
      <c r="OKP1" s="215"/>
      <c r="OKQ1" s="215"/>
      <c r="OKR1" s="215"/>
      <c r="OKS1" s="215"/>
      <c r="OKT1" s="215"/>
      <c r="OKU1" s="215"/>
      <c r="OKV1" s="215"/>
      <c r="OKW1" s="215"/>
      <c r="OKX1" s="215"/>
      <c r="OKY1" s="215"/>
      <c r="OKZ1" s="215"/>
      <c r="OLA1" s="215"/>
      <c r="OLB1" s="215"/>
      <c r="OLC1" s="215"/>
      <c r="OLD1" s="215"/>
      <c r="OLE1" s="215"/>
      <c r="OLF1" s="215"/>
      <c r="OLG1" s="215"/>
      <c r="OLH1" s="215"/>
      <c r="OLI1" s="215"/>
      <c r="OLJ1" s="215"/>
      <c r="OLK1" s="215"/>
      <c r="OLL1" s="215"/>
      <c r="OLM1" s="215"/>
      <c r="OLN1" s="215"/>
      <c r="OLO1" s="215"/>
      <c r="OLP1" s="215"/>
      <c r="OLQ1" s="215"/>
      <c r="OLR1" s="215"/>
      <c r="OLS1" s="215"/>
      <c r="OLT1" s="215"/>
      <c r="OLU1" s="215"/>
      <c r="OLV1" s="215"/>
      <c r="OLW1" s="215"/>
      <c r="OLX1" s="215"/>
      <c r="OLY1" s="215"/>
      <c r="OLZ1" s="215"/>
      <c r="OMA1" s="215"/>
      <c r="OMB1" s="215"/>
      <c r="OMC1" s="215"/>
      <c r="OMD1" s="215"/>
      <c r="OME1" s="215"/>
      <c r="OMF1" s="215"/>
      <c r="OMG1" s="215"/>
      <c r="OMH1" s="215"/>
      <c r="OMI1" s="215"/>
      <c r="OMJ1" s="215"/>
      <c r="OMK1" s="215"/>
      <c r="OML1" s="215"/>
      <c r="OMM1" s="215"/>
      <c r="OMN1" s="215"/>
      <c r="OMO1" s="215"/>
      <c r="OMP1" s="215"/>
      <c r="OMQ1" s="215"/>
      <c r="OMR1" s="215"/>
      <c r="OMS1" s="215"/>
      <c r="OMT1" s="215"/>
      <c r="OMU1" s="215"/>
      <c r="OMV1" s="215"/>
      <c r="OMW1" s="215"/>
      <c r="OMX1" s="215"/>
      <c r="OMY1" s="215"/>
      <c r="OMZ1" s="215"/>
      <c r="ONA1" s="215"/>
      <c r="ONB1" s="215"/>
      <c r="ONC1" s="215"/>
      <c r="OND1" s="215"/>
      <c r="ONE1" s="215"/>
      <c r="ONF1" s="215"/>
      <c r="ONG1" s="215"/>
      <c r="ONH1" s="215"/>
      <c r="ONI1" s="215"/>
      <c r="ONJ1" s="215"/>
      <c r="ONK1" s="215"/>
      <c r="ONL1" s="215"/>
      <c r="ONM1" s="215"/>
      <c r="ONN1" s="215"/>
      <c r="ONO1" s="215"/>
      <c r="ONP1" s="215"/>
      <c r="ONQ1" s="215"/>
      <c r="ONR1" s="215"/>
      <c r="ONS1" s="215"/>
      <c r="ONT1" s="215"/>
      <c r="ONU1" s="215"/>
      <c r="ONV1" s="215"/>
      <c r="ONW1" s="215"/>
      <c r="ONX1" s="215"/>
      <c r="ONY1" s="215"/>
      <c r="ONZ1" s="215"/>
      <c r="OOA1" s="215"/>
      <c r="OOB1" s="215"/>
      <c r="OOC1" s="215"/>
      <c r="OOD1" s="215"/>
      <c r="OOE1" s="215"/>
      <c r="OOF1" s="215"/>
      <c r="OOG1" s="215"/>
      <c r="OOH1" s="215"/>
      <c r="OOI1" s="215"/>
      <c r="OOJ1" s="215"/>
      <c r="OOK1" s="215"/>
      <c r="OOL1" s="215"/>
      <c r="OOM1" s="215"/>
      <c r="OON1" s="215"/>
      <c r="OOO1" s="215"/>
      <c r="OOP1" s="215"/>
      <c r="OOQ1" s="215"/>
      <c r="OOR1" s="215"/>
      <c r="OOS1" s="215"/>
      <c r="OOT1" s="215"/>
      <c r="OOU1" s="215"/>
      <c r="OOV1" s="215"/>
      <c r="OOW1" s="215"/>
      <c r="OOX1" s="215"/>
      <c r="OOY1" s="215"/>
      <c r="OOZ1" s="215"/>
      <c r="OPA1" s="215"/>
      <c r="OPB1" s="215"/>
      <c r="OPC1" s="215"/>
      <c r="OPD1" s="215"/>
      <c r="OPE1" s="215"/>
      <c r="OPF1" s="215"/>
      <c r="OPG1" s="215"/>
      <c r="OPH1" s="215"/>
      <c r="OPI1" s="215"/>
      <c r="OPJ1" s="215"/>
      <c r="OPK1" s="215"/>
      <c r="OPL1" s="215"/>
      <c r="OPM1" s="215"/>
      <c r="OPN1" s="215"/>
      <c r="OPO1" s="215"/>
      <c r="OPP1" s="215"/>
      <c r="OPQ1" s="215"/>
      <c r="OPR1" s="215"/>
      <c r="OPS1" s="215"/>
      <c r="OPT1" s="215"/>
      <c r="OPU1" s="215"/>
      <c r="OPV1" s="215"/>
      <c r="OPW1" s="215"/>
      <c r="OPX1" s="215"/>
      <c r="OPY1" s="215"/>
      <c r="OPZ1" s="215"/>
      <c r="OQA1" s="215"/>
      <c r="OQB1" s="215"/>
      <c r="OQC1" s="215"/>
      <c r="OQD1" s="215"/>
      <c r="OQE1" s="215"/>
      <c r="OQF1" s="215"/>
      <c r="OQG1" s="215"/>
      <c r="OQH1" s="215"/>
      <c r="OQI1" s="215"/>
      <c r="OQJ1" s="215"/>
      <c r="OQK1" s="215"/>
      <c r="OQL1" s="215"/>
      <c r="OQM1" s="215"/>
      <c r="OQN1" s="215"/>
      <c r="OQO1" s="215"/>
      <c r="OQP1" s="215"/>
      <c r="OQQ1" s="215"/>
      <c r="OQR1" s="215"/>
      <c r="OQS1" s="215"/>
      <c r="OQT1" s="215"/>
      <c r="OQU1" s="215"/>
      <c r="OQV1" s="215"/>
      <c r="OQW1" s="215"/>
      <c r="OQX1" s="215"/>
      <c r="OQY1" s="215"/>
      <c r="OQZ1" s="215"/>
      <c r="ORA1" s="215"/>
      <c r="ORB1" s="215"/>
      <c r="ORC1" s="215"/>
      <c r="ORD1" s="215"/>
      <c r="ORE1" s="215"/>
      <c r="ORF1" s="215"/>
      <c r="ORG1" s="215"/>
      <c r="ORH1" s="215"/>
      <c r="ORI1" s="215"/>
      <c r="ORJ1" s="215"/>
      <c r="ORK1" s="215"/>
      <c r="ORL1" s="215"/>
      <c r="ORM1" s="215"/>
      <c r="ORN1" s="215"/>
      <c r="ORO1" s="215"/>
      <c r="ORP1" s="215"/>
      <c r="ORQ1" s="215"/>
      <c r="ORR1" s="215"/>
      <c r="ORS1" s="215"/>
      <c r="ORT1" s="215"/>
      <c r="ORU1" s="215"/>
      <c r="ORV1" s="215"/>
      <c r="ORW1" s="215"/>
      <c r="ORX1" s="215"/>
      <c r="ORY1" s="215"/>
      <c r="ORZ1" s="215"/>
      <c r="OSA1" s="215"/>
      <c r="OSB1" s="215"/>
      <c r="OSC1" s="215"/>
      <c r="OSD1" s="215"/>
      <c r="OSE1" s="215"/>
      <c r="OSF1" s="215"/>
      <c r="OSG1" s="215"/>
      <c r="OSH1" s="215"/>
      <c r="OSI1" s="215"/>
      <c r="OSJ1" s="215"/>
      <c r="OSK1" s="215"/>
      <c r="OSL1" s="215"/>
      <c r="OSM1" s="215"/>
      <c r="OSN1" s="215"/>
      <c r="OSO1" s="215"/>
      <c r="OSP1" s="215"/>
      <c r="OSQ1" s="215"/>
      <c r="OSR1" s="215"/>
      <c r="OSS1" s="215"/>
      <c r="OST1" s="215"/>
      <c r="OSU1" s="215"/>
      <c r="OSV1" s="215"/>
      <c r="OSW1" s="215"/>
      <c r="OSX1" s="215"/>
      <c r="OSY1" s="215"/>
      <c r="OSZ1" s="215"/>
      <c r="OTA1" s="215"/>
      <c r="OTB1" s="215"/>
      <c r="OTC1" s="215"/>
      <c r="OTD1" s="215"/>
      <c r="OTE1" s="215"/>
      <c r="OTF1" s="215"/>
      <c r="OTG1" s="215"/>
      <c r="OTH1" s="215"/>
      <c r="OTI1" s="215"/>
      <c r="OTJ1" s="215"/>
      <c r="OTK1" s="215"/>
      <c r="OTL1" s="215"/>
      <c r="OTM1" s="215"/>
      <c r="OTN1" s="215"/>
      <c r="OTO1" s="215"/>
      <c r="OTP1" s="215"/>
      <c r="OTQ1" s="215"/>
      <c r="OTR1" s="215"/>
      <c r="OTS1" s="215"/>
      <c r="OTT1" s="215"/>
      <c r="OTU1" s="215"/>
      <c r="OTV1" s="215"/>
      <c r="OTW1" s="215"/>
      <c r="OTX1" s="215"/>
      <c r="OTY1" s="215"/>
      <c r="OTZ1" s="215"/>
      <c r="OUA1" s="215"/>
      <c r="OUB1" s="215"/>
      <c r="OUC1" s="215"/>
      <c r="OUD1" s="215"/>
      <c r="OUE1" s="215"/>
      <c r="OUF1" s="215"/>
      <c r="OUG1" s="215"/>
      <c r="OUH1" s="215"/>
      <c r="OUI1" s="215"/>
      <c r="OUJ1" s="215"/>
      <c r="OUK1" s="215"/>
      <c r="OUL1" s="215"/>
      <c r="OUM1" s="215"/>
      <c r="OUN1" s="215"/>
      <c r="OUO1" s="215"/>
      <c r="OUP1" s="215"/>
      <c r="OUQ1" s="215"/>
      <c r="OUR1" s="215"/>
      <c r="OUS1" s="215"/>
      <c r="OUT1" s="215"/>
      <c r="OUU1" s="215"/>
      <c r="OUV1" s="215"/>
      <c r="OUW1" s="215"/>
      <c r="OUX1" s="215"/>
      <c r="OUY1" s="215"/>
      <c r="OUZ1" s="215"/>
      <c r="OVA1" s="215"/>
      <c r="OVB1" s="215"/>
      <c r="OVC1" s="215"/>
      <c r="OVD1" s="215"/>
      <c r="OVE1" s="215"/>
      <c r="OVF1" s="215"/>
      <c r="OVG1" s="215"/>
      <c r="OVH1" s="215"/>
      <c r="OVI1" s="215"/>
      <c r="OVJ1" s="215"/>
      <c r="OVK1" s="215"/>
      <c r="OVL1" s="215"/>
      <c r="OVM1" s="215"/>
      <c r="OVN1" s="215"/>
      <c r="OVO1" s="215"/>
      <c r="OVP1" s="215"/>
      <c r="OVQ1" s="215"/>
      <c r="OVR1" s="215"/>
      <c r="OVS1" s="215"/>
      <c r="OVT1" s="215"/>
      <c r="OVU1" s="215"/>
      <c r="OVV1" s="215"/>
      <c r="OVW1" s="215"/>
      <c r="OVX1" s="215"/>
      <c r="OVY1" s="215"/>
      <c r="OVZ1" s="215"/>
      <c r="OWA1" s="215"/>
      <c r="OWB1" s="215"/>
      <c r="OWC1" s="215"/>
      <c r="OWD1" s="215"/>
      <c r="OWE1" s="215"/>
      <c r="OWF1" s="215"/>
      <c r="OWG1" s="215"/>
      <c r="OWH1" s="215"/>
      <c r="OWI1" s="215"/>
      <c r="OWJ1" s="215"/>
      <c r="OWK1" s="215"/>
      <c r="OWL1" s="215"/>
      <c r="OWM1" s="215"/>
      <c r="OWN1" s="215"/>
      <c r="OWO1" s="215"/>
      <c r="OWP1" s="215"/>
      <c r="OWQ1" s="215"/>
      <c r="OWR1" s="215"/>
      <c r="OWS1" s="215"/>
      <c r="OWT1" s="215"/>
      <c r="OWU1" s="215"/>
      <c r="OWV1" s="215"/>
      <c r="OWW1" s="215"/>
      <c r="OWX1" s="215"/>
      <c r="OWY1" s="215"/>
      <c r="OWZ1" s="215"/>
      <c r="OXA1" s="215"/>
      <c r="OXB1" s="215"/>
      <c r="OXC1" s="215"/>
      <c r="OXD1" s="215"/>
      <c r="OXE1" s="215"/>
      <c r="OXF1" s="215"/>
      <c r="OXG1" s="215"/>
      <c r="OXH1" s="215"/>
      <c r="OXI1" s="215"/>
      <c r="OXJ1" s="215"/>
      <c r="OXK1" s="215"/>
      <c r="OXL1" s="215"/>
      <c r="OXM1" s="215"/>
      <c r="OXN1" s="215"/>
      <c r="OXO1" s="215"/>
      <c r="OXP1" s="215"/>
      <c r="OXQ1" s="215"/>
      <c r="OXR1" s="215"/>
      <c r="OXS1" s="215"/>
      <c r="OXT1" s="215"/>
      <c r="OXU1" s="215"/>
      <c r="OXV1" s="215"/>
      <c r="OXW1" s="215"/>
      <c r="OXX1" s="215"/>
      <c r="OXY1" s="215"/>
      <c r="OXZ1" s="215"/>
      <c r="OYA1" s="215"/>
      <c r="OYB1" s="215"/>
      <c r="OYC1" s="215"/>
      <c r="OYD1" s="215"/>
      <c r="OYE1" s="215"/>
      <c r="OYF1" s="215"/>
      <c r="OYG1" s="215"/>
      <c r="OYH1" s="215"/>
      <c r="OYI1" s="215"/>
      <c r="OYJ1" s="215"/>
      <c r="OYK1" s="215"/>
      <c r="OYL1" s="215"/>
      <c r="OYM1" s="215"/>
      <c r="OYN1" s="215"/>
      <c r="OYO1" s="215"/>
      <c r="OYP1" s="215"/>
      <c r="OYQ1" s="215"/>
      <c r="OYR1" s="215"/>
      <c r="OYS1" s="215"/>
      <c r="OYT1" s="215"/>
      <c r="OYU1" s="215"/>
      <c r="OYV1" s="215"/>
      <c r="OYW1" s="215"/>
      <c r="OYX1" s="215"/>
      <c r="OYY1" s="215"/>
      <c r="OYZ1" s="215"/>
      <c r="OZA1" s="215"/>
      <c r="OZB1" s="215"/>
      <c r="OZC1" s="215"/>
      <c r="OZD1" s="215"/>
      <c r="OZE1" s="215"/>
      <c r="OZF1" s="215"/>
      <c r="OZG1" s="215"/>
      <c r="OZH1" s="215"/>
      <c r="OZI1" s="215"/>
      <c r="OZJ1" s="215"/>
      <c r="OZK1" s="215"/>
      <c r="OZL1" s="215"/>
      <c r="OZM1" s="215"/>
      <c r="OZN1" s="215"/>
      <c r="OZO1" s="215"/>
      <c r="OZP1" s="215"/>
      <c r="OZQ1" s="215"/>
      <c r="OZR1" s="215"/>
      <c r="OZS1" s="215"/>
      <c r="OZT1" s="215"/>
      <c r="OZU1" s="215"/>
      <c r="OZV1" s="215"/>
      <c r="OZW1" s="215"/>
      <c r="OZX1" s="215"/>
      <c r="OZY1" s="215"/>
      <c r="OZZ1" s="215"/>
      <c r="PAA1" s="215"/>
      <c r="PAB1" s="215"/>
      <c r="PAC1" s="215"/>
      <c r="PAD1" s="215"/>
      <c r="PAE1" s="215"/>
      <c r="PAF1" s="215"/>
      <c r="PAG1" s="215"/>
      <c r="PAH1" s="215"/>
      <c r="PAI1" s="215"/>
      <c r="PAJ1" s="215"/>
      <c r="PAK1" s="215"/>
      <c r="PAL1" s="215"/>
      <c r="PAM1" s="215"/>
      <c r="PAN1" s="215"/>
      <c r="PAO1" s="215"/>
      <c r="PAP1" s="215"/>
      <c r="PAQ1" s="215"/>
      <c r="PAR1" s="215"/>
      <c r="PAS1" s="215"/>
      <c r="PAT1" s="215"/>
      <c r="PAU1" s="215"/>
      <c r="PAV1" s="215"/>
      <c r="PAW1" s="215"/>
      <c r="PAX1" s="215"/>
      <c r="PAY1" s="215"/>
      <c r="PAZ1" s="215"/>
      <c r="PBA1" s="215"/>
      <c r="PBB1" s="215"/>
      <c r="PBC1" s="215"/>
      <c r="PBD1" s="215"/>
      <c r="PBE1" s="215"/>
      <c r="PBF1" s="215"/>
      <c r="PBG1" s="215"/>
      <c r="PBH1" s="215"/>
      <c r="PBI1" s="215"/>
      <c r="PBJ1" s="215"/>
      <c r="PBK1" s="215"/>
      <c r="PBL1" s="215"/>
      <c r="PBM1" s="215"/>
      <c r="PBN1" s="215"/>
      <c r="PBO1" s="215"/>
      <c r="PBP1" s="215"/>
      <c r="PBQ1" s="215"/>
      <c r="PBR1" s="215"/>
      <c r="PBS1" s="215"/>
      <c r="PBT1" s="215"/>
      <c r="PBU1" s="215"/>
      <c r="PBV1" s="215"/>
      <c r="PBW1" s="215"/>
      <c r="PBX1" s="215"/>
      <c r="PBY1" s="215"/>
      <c r="PBZ1" s="215"/>
      <c r="PCA1" s="215"/>
      <c r="PCB1" s="215"/>
      <c r="PCC1" s="215"/>
      <c r="PCD1" s="215"/>
      <c r="PCE1" s="215"/>
      <c r="PCF1" s="215"/>
      <c r="PCG1" s="215"/>
      <c r="PCH1" s="215"/>
      <c r="PCI1" s="215"/>
      <c r="PCJ1" s="215"/>
      <c r="PCK1" s="215"/>
      <c r="PCL1" s="215"/>
      <c r="PCM1" s="215"/>
      <c r="PCN1" s="215"/>
      <c r="PCO1" s="215"/>
      <c r="PCP1" s="215"/>
      <c r="PCQ1" s="215"/>
      <c r="PCR1" s="215"/>
      <c r="PCS1" s="215"/>
      <c r="PCT1" s="215"/>
      <c r="PCU1" s="215"/>
      <c r="PCV1" s="215"/>
      <c r="PCW1" s="215"/>
      <c r="PCX1" s="215"/>
      <c r="PCY1" s="215"/>
      <c r="PCZ1" s="215"/>
      <c r="PDA1" s="215"/>
      <c r="PDB1" s="215"/>
      <c r="PDC1" s="215"/>
      <c r="PDD1" s="215"/>
      <c r="PDE1" s="215"/>
      <c r="PDF1" s="215"/>
      <c r="PDG1" s="215"/>
      <c r="PDH1" s="215"/>
      <c r="PDI1" s="215"/>
      <c r="PDJ1" s="215"/>
      <c r="PDK1" s="215"/>
      <c r="PDL1" s="215"/>
      <c r="PDM1" s="215"/>
      <c r="PDN1" s="215"/>
      <c r="PDO1" s="215"/>
      <c r="PDP1" s="215"/>
      <c r="PDQ1" s="215"/>
      <c r="PDR1" s="215"/>
      <c r="PDS1" s="215"/>
      <c r="PDT1" s="215"/>
      <c r="PDU1" s="215"/>
      <c r="PDV1" s="215"/>
      <c r="PDW1" s="215"/>
      <c r="PDX1" s="215"/>
      <c r="PDY1" s="215"/>
      <c r="PDZ1" s="215"/>
      <c r="PEA1" s="215"/>
      <c r="PEB1" s="215"/>
      <c r="PEC1" s="215"/>
      <c r="PED1" s="215"/>
      <c r="PEE1" s="215"/>
      <c r="PEF1" s="215"/>
      <c r="PEG1" s="215"/>
      <c r="PEH1" s="215"/>
      <c r="PEI1" s="215"/>
      <c r="PEJ1" s="215"/>
      <c r="PEK1" s="215"/>
      <c r="PEL1" s="215"/>
      <c r="PEM1" s="215"/>
      <c r="PEN1" s="215"/>
      <c r="PEO1" s="215"/>
      <c r="PEP1" s="215"/>
      <c r="PEQ1" s="215"/>
      <c r="PER1" s="215"/>
      <c r="PES1" s="215"/>
      <c r="PET1" s="215"/>
      <c r="PEU1" s="215"/>
      <c r="PEV1" s="215"/>
      <c r="PEW1" s="215"/>
      <c r="PEX1" s="215"/>
      <c r="PEY1" s="215"/>
      <c r="PEZ1" s="215"/>
      <c r="PFA1" s="215"/>
      <c r="PFB1" s="215"/>
      <c r="PFC1" s="215"/>
      <c r="PFD1" s="215"/>
      <c r="PFE1" s="215"/>
      <c r="PFF1" s="215"/>
      <c r="PFG1" s="215"/>
      <c r="PFH1" s="215"/>
      <c r="PFI1" s="215"/>
      <c r="PFJ1" s="215"/>
      <c r="PFK1" s="215"/>
      <c r="PFL1" s="215"/>
      <c r="PFM1" s="215"/>
      <c r="PFN1" s="215"/>
      <c r="PFO1" s="215"/>
      <c r="PFP1" s="215"/>
      <c r="PFQ1" s="215"/>
      <c r="PFR1" s="215"/>
      <c r="PFS1" s="215"/>
      <c r="PFT1" s="215"/>
      <c r="PFU1" s="215"/>
      <c r="PFV1" s="215"/>
      <c r="PFW1" s="215"/>
      <c r="PFX1" s="215"/>
      <c r="PFY1" s="215"/>
      <c r="PFZ1" s="215"/>
      <c r="PGA1" s="215"/>
      <c r="PGB1" s="215"/>
      <c r="PGC1" s="215"/>
      <c r="PGD1" s="215"/>
      <c r="PGE1" s="215"/>
      <c r="PGF1" s="215"/>
      <c r="PGG1" s="215"/>
      <c r="PGH1" s="215"/>
      <c r="PGI1" s="215"/>
      <c r="PGJ1" s="215"/>
      <c r="PGK1" s="215"/>
      <c r="PGL1" s="215"/>
      <c r="PGM1" s="215"/>
      <c r="PGN1" s="215"/>
      <c r="PGO1" s="215"/>
      <c r="PGP1" s="215"/>
      <c r="PGQ1" s="215"/>
      <c r="PGR1" s="215"/>
      <c r="PGS1" s="215"/>
      <c r="PGT1" s="215"/>
      <c r="PGU1" s="215"/>
      <c r="PGV1" s="215"/>
      <c r="PGW1" s="215"/>
      <c r="PGX1" s="215"/>
      <c r="PGY1" s="215"/>
      <c r="PGZ1" s="215"/>
      <c r="PHA1" s="215"/>
      <c r="PHB1" s="215"/>
      <c r="PHC1" s="215"/>
      <c r="PHD1" s="215"/>
      <c r="PHE1" s="215"/>
      <c r="PHF1" s="215"/>
      <c r="PHG1" s="215"/>
      <c r="PHH1" s="215"/>
      <c r="PHI1" s="215"/>
      <c r="PHJ1" s="215"/>
      <c r="PHK1" s="215"/>
      <c r="PHL1" s="215"/>
      <c r="PHM1" s="215"/>
      <c r="PHN1" s="215"/>
      <c r="PHO1" s="215"/>
      <c r="PHP1" s="215"/>
      <c r="PHQ1" s="215"/>
      <c r="PHR1" s="215"/>
      <c r="PHS1" s="215"/>
      <c r="PHT1" s="215"/>
      <c r="PHU1" s="215"/>
      <c r="PHV1" s="215"/>
      <c r="PHW1" s="215"/>
      <c r="PHX1" s="215"/>
      <c r="PHY1" s="215"/>
      <c r="PHZ1" s="215"/>
      <c r="PIA1" s="215"/>
      <c r="PIB1" s="215"/>
      <c r="PIC1" s="215"/>
      <c r="PID1" s="215"/>
      <c r="PIE1" s="215"/>
      <c r="PIF1" s="215"/>
      <c r="PIG1" s="215"/>
      <c r="PIH1" s="215"/>
      <c r="PII1" s="215"/>
      <c r="PIJ1" s="215"/>
      <c r="PIK1" s="215"/>
      <c r="PIL1" s="215"/>
      <c r="PIM1" s="215"/>
      <c r="PIN1" s="215"/>
      <c r="PIO1" s="215"/>
      <c r="PIP1" s="215"/>
      <c r="PIQ1" s="215"/>
      <c r="PIR1" s="215"/>
      <c r="PIS1" s="215"/>
      <c r="PIT1" s="215"/>
      <c r="PIU1" s="215"/>
      <c r="PIV1" s="215"/>
      <c r="PIW1" s="215"/>
      <c r="PIX1" s="215"/>
      <c r="PIY1" s="215"/>
      <c r="PIZ1" s="215"/>
      <c r="PJA1" s="215"/>
      <c r="PJB1" s="215"/>
      <c r="PJC1" s="215"/>
      <c r="PJD1" s="215"/>
      <c r="PJE1" s="215"/>
      <c r="PJF1" s="215"/>
      <c r="PJG1" s="215"/>
      <c r="PJH1" s="215"/>
      <c r="PJI1" s="215"/>
      <c r="PJJ1" s="215"/>
      <c r="PJK1" s="215"/>
      <c r="PJL1" s="215"/>
      <c r="PJM1" s="215"/>
      <c r="PJN1" s="215"/>
      <c r="PJO1" s="215"/>
      <c r="PJP1" s="215"/>
      <c r="PJQ1" s="215"/>
      <c r="PJR1" s="215"/>
      <c r="PJS1" s="215"/>
      <c r="PJT1" s="215"/>
      <c r="PJU1" s="215"/>
      <c r="PJV1" s="215"/>
      <c r="PJW1" s="215"/>
      <c r="PJX1" s="215"/>
      <c r="PJY1" s="215"/>
      <c r="PJZ1" s="215"/>
      <c r="PKA1" s="215"/>
      <c r="PKB1" s="215"/>
      <c r="PKC1" s="215"/>
      <c r="PKD1" s="215"/>
      <c r="PKE1" s="215"/>
      <c r="PKF1" s="215"/>
      <c r="PKG1" s="215"/>
      <c r="PKH1" s="215"/>
      <c r="PKI1" s="215"/>
      <c r="PKJ1" s="215"/>
      <c r="PKK1" s="215"/>
      <c r="PKL1" s="215"/>
      <c r="PKM1" s="215"/>
      <c r="PKN1" s="215"/>
      <c r="PKO1" s="215"/>
      <c r="PKP1" s="215"/>
      <c r="PKQ1" s="215"/>
      <c r="PKR1" s="215"/>
      <c r="PKS1" s="215"/>
      <c r="PKT1" s="215"/>
      <c r="PKU1" s="215"/>
      <c r="PKV1" s="215"/>
      <c r="PKW1" s="215"/>
      <c r="PKX1" s="215"/>
      <c r="PKY1" s="215"/>
      <c r="PKZ1" s="215"/>
      <c r="PLA1" s="215"/>
      <c r="PLB1" s="215"/>
      <c r="PLC1" s="215"/>
      <c r="PLD1" s="215"/>
      <c r="PLE1" s="215"/>
      <c r="PLF1" s="215"/>
      <c r="PLG1" s="215"/>
      <c r="PLH1" s="215"/>
      <c r="PLI1" s="215"/>
      <c r="PLJ1" s="215"/>
      <c r="PLK1" s="215"/>
      <c r="PLL1" s="215"/>
      <c r="PLM1" s="215"/>
      <c r="PLN1" s="215"/>
      <c r="PLO1" s="215"/>
      <c r="PLP1" s="215"/>
      <c r="PLQ1" s="215"/>
      <c r="PLR1" s="215"/>
      <c r="PLS1" s="215"/>
      <c r="PLT1" s="215"/>
      <c r="PLU1" s="215"/>
      <c r="PLV1" s="215"/>
      <c r="PLW1" s="215"/>
      <c r="PLX1" s="215"/>
      <c r="PLY1" s="215"/>
      <c r="PLZ1" s="215"/>
      <c r="PMA1" s="215"/>
      <c r="PMB1" s="215"/>
      <c r="PMC1" s="215"/>
      <c r="PMD1" s="215"/>
      <c r="PME1" s="215"/>
      <c r="PMF1" s="215"/>
      <c r="PMG1" s="215"/>
      <c r="PMH1" s="215"/>
      <c r="PMI1" s="215"/>
      <c r="PMJ1" s="215"/>
      <c r="PMK1" s="215"/>
      <c r="PML1" s="215"/>
      <c r="PMM1" s="215"/>
      <c r="PMN1" s="215"/>
      <c r="PMO1" s="215"/>
      <c r="PMP1" s="215"/>
      <c r="PMQ1" s="215"/>
      <c r="PMR1" s="215"/>
      <c r="PMS1" s="215"/>
      <c r="PMT1" s="215"/>
      <c r="PMU1" s="215"/>
      <c r="PMV1" s="215"/>
      <c r="PMW1" s="215"/>
      <c r="PMX1" s="215"/>
      <c r="PMY1" s="215"/>
      <c r="PMZ1" s="215"/>
      <c r="PNA1" s="215"/>
      <c r="PNB1" s="215"/>
      <c r="PNC1" s="215"/>
      <c r="PND1" s="215"/>
      <c r="PNE1" s="215"/>
      <c r="PNF1" s="215"/>
      <c r="PNG1" s="215"/>
      <c r="PNH1" s="215"/>
      <c r="PNI1" s="215"/>
      <c r="PNJ1" s="215"/>
      <c r="PNK1" s="215"/>
      <c r="PNL1" s="215"/>
      <c r="PNM1" s="215"/>
      <c r="PNN1" s="215"/>
      <c r="PNO1" s="215"/>
      <c r="PNP1" s="215"/>
      <c r="PNQ1" s="215"/>
      <c r="PNR1" s="215"/>
      <c r="PNS1" s="215"/>
      <c r="PNT1" s="215"/>
      <c r="PNU1" s="215"/>
      <c r="PNV1" s="215"/>
      <c r="PNW1" s="215"/>
      <c r="PNX1" s="215"/>
      <c r="PNY1" s="215"/>
      <c r="PNZ1" s="215"/>
      <c r="POA1" s="215"/>
      <c r="POB1" s="215"/>
      <c r="POC1" s="215"/>
      <c r="POD1" s="215"/>
      <c r="POE1" s="215"/>
      <c r="POF1" s="215"/>
      <c r="POG1" s="215"/>
      <c r="POH1" s="215"/>
      <c r="POI1" s="215"/>
      <c r="POJ1" s="215"/>
      <c r="POK1" s="215"/>
      <c r="POL1" s="215"/>
      <c r="POM1" s="215"/>
      <c r="PON1" s="215"/>
      <c r="POO1" s="215"/>
      <c r="POP1" s="215"/>
      <c r="POQ1" s="215"/>
      <c r="POR1" s="215"/>
      <c r="POS1" s="215"/>
      <c r="POT1" s="215"/>
      <c r="POU1" s="215"/>
      <c r="POV1" s="215"/>
      <c r="POW1" s="215"/>
      <c r="POX1" s="215"/>
      <c r="POY1" s="215"/>
      <c r="POZ1" s="215"/>
      <c r="PPA1" s="215"/>
      <c r="PPB1" s="215"/>
      <c r="PPC1" s="215"/>
      <c r="PPD1" s="215"/>
      <c r="PPE1" s="215"/>
      <c r="PPF1" s="215"/>
      <c r="PPG1" s="215"/>
      <c r="PPH1" s="215"/>
      <c r="PPI1" s="215"/>
      <c r="PPJ1" s="215"/>
      <c r="PPK1" s="215"/>
      <c r="PPL1" s="215"/>
      <c r="PPM1" s="215"/>
      <c r="PPN1" s="215"/>
      <c r="PPO1" s="215"/>
      <c r="PPP1" s="215"/>
      <c r="PPQ1" s="215"/>
      <c r="PPR1" s="215"/>
      <c r="PPS1" s="215"/>
      <c r="PPT1" s="215"/>
      <c r="PPU1" s="215"/>
      <c r="PPV1" s="215"/>
      <c r="PPW1" s="215"/>
      <c r="PPX1" s="215"/>
      <c r="PPY1" s="215"/>
      <c r="PPZ1" s="215"/>
      <c r="PQA1" s="215"/>
      <c r="PQB1" s="215"/>
      <c r="PQC1" s="215"/>
      <c r="PQD1" s="215"/>
      <c r="PQE1" s="215"/>
      <c r="PQF1" s="215"/>
      <c r="PQG1" s="215"/>
      <c r="PQH1" s="215"/>
      <c r="PQI1" s="215"/>
      <c r="PQJ1" s="215"/>
      <c r="PQK1" s="215"/>
      <c r="PQL1" s="215"/>
      <c r="PQM1" s="215"/>
      <c r="PQN1" s="215"/>
      <c r="PQO1" s="215"/>
      <c r="PQP1" s="215"/>
      <c r="PQQ1" s="215"/>
      <c r="PQR1" s="215"/>
      <c r="PQS1" s="215"/>
      <c r="PQT1" s="215"/>
      <c r="PQU1" s="215"/>
      <c r="PQV1" s="215"/>
      <c r="PQW1" s="215"/>
      <c r="PQX1" s="215"/>
      <c r="PQY1" s="215"/>
      <c r="PQZ1" s="215"/>
      <c r="PRA1" s="215"/>
      <c r="PRB1" s="215"/>
      <c r="PRC1" s="215"/>
      <c r="PRD1" s="215"/>
      <c r="PRE1" s="215"/>
      <c r="PRF1" s="215"/>
      <c r="PRG1" s="215"/>
      <c r="PRH1" s="215"/>
      <c r="PRI1" s="215"/>
      <c r="PRJ1" s="215"/>
      <c r="PRK1" s="215"/>
      <c r="PRL1" s="215"/>
      <c r="PRM1" s="215"/>
      <c r="PRN1" s="215"/>
      <c r="PRO1" s="215"/>
      <c r="PRP1" s="215"/>
      <c r="PRQ1" s="215"/>
      <c r="PRR1" s="215"/>
      <c r="PRS1" s="215"/>
      <c r="PRT1" s="215"/>
      <c r="PRU1" s="215"/>
      <c r="PRV1" s="215"/>
      <c r="PRW1" s="215"/>
      <c r="PRX1" s="215"/>
      <c r="PRY1" s="215"/>
      <c r="PRZ1" s="215"/>
      <c r="PSA1" s="215"/>
      <c r="PSB1" s="215"/>
      <c r="PSC1" s="215"/>
      <c r="PSD1" s="215"/>
      <c r="PSE1" s="215"/>
      <c r="PSF1" s="215"/>
      <c r="PSG1" s="215"/>
      <c r="PSH1" s="215"/>
      <c r="PSI1" s="215"/>
      <c r="PSJ1" s="215"/>
      <c r="PSK1" s="215"/>
      <c r="PSL1" s="215"/>
      <c r="PSM1" s="215"/>
      <c r="PSN1" s="215"/>
      <c r="PSO1" s="215"/>
      <c r="PSP1" s="215"/>
      <c r="PSQ1" s="215"/>
      <c r="PSR1" s="215"/>
      <c r="PSS1" s="215"/>
      <c r="PST1" s="215"/>
      <c r="PSU1" s="215"/>
      <c r="PSV1" s="215"/>
      <c r="PSW1" s="215"/>
      <c r="PSX1" s="215"/>
      <c r="PSY1" s="215"/>
      <c r="PSZ1" s="215"/>
      <c r="PTA1" s="215"/>
      <c r="PTB1" s="215"/>
      <c r="PTC1" s="215"/>
      <c r="PTD1" s="215"/>
      <c r="PTE1" s="215"/>
      <c r="PTF1" s="215"/>
      <c r="PTG1" s="215"/>
      <c r="PTH1" s="215"/>
      <c r="PTI1" s="215"/>
      <c r="PTJ1" s="215"/>
      <c r="PTK1" s="215"/>
      <c r="PTL1" s="215"/>
      <c r="PTM1" s="215"/>
      <c r="PTN1" s="215"/>
      <c r="PTO1" s="215"/>
      <c r="PTP1" s="215"/>
      <c r="PTQ1" s="215"/>
      <c r="PTR1" s="215"/>
      <c r="PTS1" s="215"/>
      <c r="PTT1" s="215"/>
      <c r="PTU1" s="215"/>
      <c r="PTV1" s="215"/>
      <c r="PTW1" s="215"/>
      <c r="PTX1" s="215"/>
      <c r="PTY1" s="215"/>
      <c r="PTZ1" s="215"/>
      <c r="PUA1" s="215"/>
      <c r="PUB1" s="215"/>
      <c r="PUC1" s="215"/>
      <c r="PUD1" s="215"/>
      <c r="PUE1" s="215"/>
      <c r="PUF1" s="215"/>
      <c r="PUG1" s="215"/>
      <c r="PUH1" s="215"/>
      <c r="PUI1" s="215"/>
      <c r="PUJ1" s="215"/>
      <c r="PUK1" s="215"/>
      <c r="PUL1" s="215"/>
      <c r="PUM1" s="215"/>
      <c r="PUN1" s="215"/>
      <c r="PUO1" s="215"/>
      <c r="PUP1" s="215"/>
      <c r="PUQ1" s="215"/>
      <c r="PUR1" s="215"/>
      <c r="PUS1" s="215"/>
      <c r="PUT1" s="215"/>
      <c r="PUU1" s="215"/>
      <c r="PUV1" s="215"/>
      <c r="PUW1" s="215"/>
      <c r="PUX1" s="215"/>
      <c r="PUY1" s="215"/>
      <c r="PUZ1" s="215"/>
      <c r="PVA1" s="215"/>
      <c r="PVB1" s="215"/>
      <c r="PVC1" s="215"/>
      <c r="PVD1" s="215"/>
      <c r="PVE1" s="215"/>
      <c r="PVF1" s="215"/>
      <c r="PVG1" s="215"/>
      <c r="PVH1" s="215"/>
      <c r="PVI1" s="215"/>
      <c r="PVJ1" s="215"/>
      <c r="PVK1" s="215"/>
      <c r="PVL1" s="215"/>
      <c r="PVM1" s="215"/>
      <c r="PVN1" s="215"/>
      <c r="PVO1" s="215"/>
      <c r="PVP1" s="215"/>
      <c r="PVQ1" s="215"/>
      <c r="PVR1" s="215"/>
      <c r="PVS1" s="215"/>
      <c r="PVT1" s="215"/>
      <c r="PVU1" s="215"/>
      <c r="PVV1" s="215"/>
      <c r="PVW1" s="215"/>
      <c r="PVX1" s="215"/>
      <c r="PVY1" s="215"/>
      <c r="PVZ1" s="215"/>
      <c r="PWA1" s="215"/>
      <c r="PWB1" s="215"/>
      <c r="PWC1" s="215"/>
      <c r="PWD1" s="215"/>
      <c r="PWE1" s="215"/>
      <c r="PWF1" s="215"/>
      <c r="PWG1" s="215"/>
      <c r="PWH1" s="215"/>
      <c r="PWI1" s="215"/>
      <c r="PWJ1" s="215"/>
      <c r="PWK1" s="215"/>
      <c r="PWL1" s="215"/>
      <c r="PWM1" s="215"/>
      <c r="PWN1" s="215"/>
      <c r="PWO1" s="215"/>
      <c r="PWP1" s="215"/>
      <c r="PWQ1" s="215"/>
      <c r="PWR1" s="215"/>
      <c r="PWS1" s="215"/>
      <c r="PWT1" s="215"/>
      <c r="PWU1" s="215"/>
      <c r="PWV1" s="215"/>
      <c r="PWW1" s="215"/>
      <c r="PWX1" s="215"/>
      <c r="PWY1" s="215"/>
      <c r="PWZ1" s="215"/>
      <c r="PXA1" s="215"/>
      <c r="PXB1" s="215"/>
      <c r="PXC1" s="215"/>
      <c r="PXD1" s="215"/>
      <c r="PXE1" s="215"/>
      <c r="PXF1" s="215"/>
      <c r="PXG1" s="215"/>
      <c r="PXH1" s="215"/>
      <c r="PXI1" s="215"/>
      <c r="PXJ1" s="215"/>
      <c r="PXK1" s="215"/>
      <c r="PXL1" s="215"/>
      <c r="PXM1" s="215"/>
      <c r="PXN1" s="215"/>
      <c r="PXO1" s="215"/>
      <c r="PXP1" s="215"/>
      <c r="PXQ1" s="215"/>
      <c r="PXR1" s="215"/>
      <c r="PXS1" s="215"/>
      <c r="PXT1" s="215"/>
      <c r="PXU1" s="215"/>
      <c r="PXV1" s="215"/>
      <c r="PXW1" s="215"/>
      <c r="PXX1" s="215"/>
      <c r="PXY1" s="215"/>
      <c r="PXZ1" s="215"/>
      <c r="PYA1" s="215"/>
      <c r="PYB1" s="215"/>
      <c r="PYC1" s="215"/>
      <c r="PYD1" s="215"/>
      <c r="PYE1" s="215"/>
      <c r="PYF1" s="215"/>
      <c r="PYG1" s="215"/>
      <c r="PYH1" s="215"/>
      <c r="PYI1" s="215"/>
      <c r="PYJ1" s="215"/>
      <c r="PYK1" s="215"/>
      <c r="PYL1" s="215"/>
      <c r="PYM1" s="215"/>
      <c r="PYN1" s="215"/>
      <c r="PYO1" s="215"/>
      <c r="PYP1" s="215"/>
      <c r="PYQ1" s="215"/>
      <c r="PYR1" s="215"/>
      <c r="PYS1" s="215"/>
      <c r="PYT1" s="215"/>
      <c r="PYU1" s="215"/>
      <c r="PYV1" s="215"/>
      <c r="PYW1" s="215"/>
      <c r="PYX1" s="215"/>
      <c r="PYY1" s="215"/>
      <c r="PYZ1" s="215"/>
      <c r="PZA1" s="215"/>
      <c r="PZB1" s="215"/>
      <c r="PZC1" s="215"/>
      <c r="PZD1" s="215"/>
      <c r="PZE1" s="215"/>
      <c r="PZF1" s="215"/>
      <c r="PZG1" s="215"/>
      <c r="PZH1" s="215"/>
      <c r="PZI1" s="215"/>
      <c r="PZJ1" s="215"/>
      <c r="PZK1" s="215"/>
      <c r="PZL1" s="215"/>
      <c r="PZM1" s="215"/>
      <c r="PZN1" s="215"/>
      <c r="PZO1" s="215"/>
      <c r="PZP1" s="215"/>
      <c r="PZQ1" s="215"/>
      <c r="PZR1" s="215"/>
      <c r="PZS1" s="215"/>
      <c r="PZT1" s="215"/>
      <c r="PZU1" s="215"/>
      <c r="PZV1" s="215"/>
      <c r="PZW1" s="215"/>
      <c r="PZX1" s="215"/>
      <c r="PZY1" s="215"/>
      <c r="PZZ1" s="215"/>
      <c r="QAA1" s="215"/>
      <c r="QAB1" s="215"/>
      <c r="QAC1" s="215"/>
      <c r="QAD1" s="215"/>
      <c r="QAE1" s="215"/>
      <c r="QAF1" s="215"/>
      <c r="QAG1" s="215"/>
      <c r="QAH1" s="215"/>
      <c r="QAI1" s="215"/>
      <c r="QAJ1" s="215"/>
      <c r="QAK1" s="215"/>
      <c r="QAL1" s="215"/>
      <c r="QAM1" s="215"/>
      <c r="QAN1" s="215"/>
      <c r="QAO1" s="215"/>
      <c r="QAP1" s="215"/>
      <c r="QAQ1" s="215"/>
      <c r="QAR1" s="215"/>
      <c r="QAS1" s="215"/>
      <c r="QAT1" s="215"/>
      <c r="QAU1" s="215"/>
      <c r="QAV1" s="215"/>
      <c r="QAW1" s="215"/>
      <c r="QAX1" s="215"/>
      <c r="QAY1" s="215"/>
      <c r="QAZ1" s="215"/>
      <c r="QBA1" s="215"/>
      <c r="QBB1" s="215"/>
      <c r="QBC1" s="215"/>
      <c r="QBD1" s="215"/>
      <c r="QBE1" s="215"/>
      <c r="QBF1" s="215"/>
      <c r="QBG1" s="215"/>
      <c r="QBH1" s="215"/>
      <c r="QBI1" s="215"/>
      <c r="QBJ1" s="215"/>
      <c r="QBK1" s="215"/>
      <c r="QBL1" s="215"/>
      <c r="QBM1" s="215"/>
      <c r="QBN1" s="215"/>
      <c r="QBO1" s="215"/>
      <c r="QBP1" s="215"/>
      <c r="QBQ1" s="215"/>
      <c r="QBR1" s="215"/>
      <c r="QBS1" s="215"/>
      <c r="QBT1" s="215"/>
      <c r="QBU1" s="215"/>
      <c r="QBV1" s="215"/>
      <c r="QBW1" s="215"/>
      <c r="QBX1" s="215"/>
      <c r="QBY1" s="215"/>
      <c r="QBZ1" s="215"/>
      <c r="QCA1" s="215"/>
      <c r="QCB1" s="215"/>
      <c r="QCC1" s="215"/>
      <c r="QCD1" s="215"/>
      <c r="QCE1" s="215"/>
      <c r="QCF1" s="215"/>
      <c r="QCG1" s="215"/>
      <c r="QCH1" s="215"/>
      <c r="QCI1" s="215"/>
      <c r="QCJ1" s="215"/>
      <c r="QCK1" s="215"/>
      <c r="QCL1" s="215"/>
      <c r="QCM1" s="215"/>
      <c r="QCN1" s="215"/>
      <c r="QCO1" s="215"/>
      <c r="QCP1" s="215"/>
      <c r="QCQ1" s="215"/>
      <c r="QCR1" s="215"/>
      <c r="QCS1" s="215"/>
      <c r="QCT1" s="215"/>
      <c r="QCU1" s="215"/>
      <c r="QCV1" s="215"/>
      <c r="QCW1" s="215"/>
      <c r="QCX1" s="215"/>
      <c r="QCY1" s="215"/>
      <c r="QCZ1" s="215"/>
      <c r="QDA1" s="215"/>
      <c r="QDB1" s="215"/>
      <c r="QDC1" s="215"/>
      <c r="QDD1" s="215"/>
      <c r="QDE1" s="215"/>
      <c r="QDF1" s="215"/>
      <c r="QDG1" s="215"/>
      <c r="QDH1" s="215"/>
      <c r="QDI1" s="215"/>
      <c r="QDJ1" s="215"/>
      <c r="QDK1" s="215"/>
      <c r="QDL1" s="215"/>
      <c r="QDM1" s="215"/>
      <c r="QDN1" s="215"/>
      <c r="QDO1" s="215"/>
      <c r="QDP1" s="215"/>
      <c r="QDQ1" s="215"/>
      <c r="QDR1" s="215"/>
      <c r="QDS1" s="215"/>
      <c r="QDT1" s="215"/>
      <c r="QDU1" s="215"/>
      <c r="QDV1" s="215"/>
      <c r="QDW1" s="215"/>
      <c r="QDX1" s="215"/>
      <c r="QDY1" s="215"/>
      <c r="QDZ1" s="215"/>
      <c r="QEA1" s="215"/>
      <c r="QEB1" s="215"/>
      <c r="QEC1" s="215"/>
      <c r="QED1" s="215"/>
      <c r="QEE1" s="215"/>
      <c r="QEF1" s="215"/>
      <c r="QEG1" s="215"/>
      <c r="QEH1" s="215"/>
      <c r="QEI1" s="215"/>
      <c r="QEJ1" s="215"/>
      <c r="QEK1" s="215"/>
      <c r="QEL1" s="215"/>
      <c r="QEM1" s="215"/>
      <c r="QEN1" s="215"/>
      <c r="QEO1" s="215"/>
      <c r="QEP1" s="215"/>
      <c r="QEQ1" s="215"/>
      <c r="QER1" s="215"/>
      <c r="QES1" s="215"/>
      <c r="QET1" s="215"/>
      <c r="QEU1" s="215"/>
      <c r="QEV1" s="215"/>
      <c r="QEW1" s="215"/>
      <c r="QEX1" s="215"/>
      <c r="QEY1" s="215"/>
      <c r="QEZ1" s="215"/>
      <c r="QFA1" s="215"/>
      <c r="QFB1" s="215"/>
      <c r="QFC1" s="215"/>
      <c r="QFD1" s="215"/>
      <c r="QFE1" s="215"/>
      <c r="QFF1" s="215"/>
      <c r="QFG1" s="215"/>
      <c r="QFH1" s="215"/>
      <c r="QFI1" s="215"/>
      <c r="QFJ1" s="215"/>
      <c r="QFK1" s="215"/>
      <c r="QFL1" s="215"/>
      <c r="QFM1" s="215"/>
      <c r="QFN1" s="215"/>
      <c r="QFO1" s="215"/>
      <c r="QFP1" s="215"/>
      <c r="QFQ1" s="215"/>
      <c r="QFR1" s="215"/>
      <c r="QFS1" s="215"/>
      <c r="QFT1" s="215"/>
      <c r="QFU1" s="215"/>
      <c r="QFV1" s="215"/>
      <c r="QFW1" s="215"/>
      <c r="QFX1" s="215"/>
      <c r="QFY1" s="215"/>
      <c r="QFZ1" s="215"/>
      <c r="QGA1" s="215"/>
      <c r="QGB1" s="215"/>
      <c r="QGC1" s="215"/>
      <c r="QGD1" s="215"/>
      <c r="QGE1" s="215"/>
      <c r="QGF1" s="215"/>
      <c r="QGG1" s="215"/>
      <c r="QGH1" s="215"/>
      <c r="QGI1" s="215"/>
      <c r="QGJ1" s="215"/>
      <c r="QGK1" s="215"/>
      <c r="QGL1" s="215"/>
      <c r="QGM1" s="215"/>
      <c r="QGN1" s="215"/>
      <c r="QGO1" s="215"/>
      <c r="QGP1" s="215"/>
      <c r="QGQ1" s="215"/>
      <c r="QGR1" s="215"/>
      <c r="QGS1" s="215"/>
      <c r="QGT1" s="215"/>
      <c r="QGU1" s="215"/>
      <c r="QGV1" s="215"/>
      <c r="QGW1" s="215"/>
      <c r="QGX1" s="215"/>
      <c r="QGY1" s="215"/>
      <c r="QGZ1" s="215"/>
      <c r="QHA1" s="215"/>
      <c r="QHB1" s="215"/>
      <c r="QHC1" s="215"/>
      <c r="QHD1" s="215"/>
      <c r="QHE1" s="215"/>
      <c r="QHF1" s="215"/>
      <c r="QHG1" s="215"/>
      <c r="QHH1" s="215"/>
      <c r="QHI1" s="215"/>
      <c r="QHJ1" s="215"/>
      <c r="QHK1" s="215"/>
      <c r="QHL1" s="215"/>
      <c r="QHM1" s="215"/>
      <c r="QHN1" s="215"/>
      <c r="QHO1" s="215"/>
      <c r="QHP1" s="215"/>
      <c r="QHQ1" s="215"/>
      <c r="QHR1" s="215"/>
      <c r="QHS1" s="215"/>
      <c r="QHT1" s="215"/>
      <c r="QHU1" s="215"/>
      <c r="QHV1" s="215"/>
      <c r="QHW1" s="215"/>
      <c r="QHX1" s="215"/>
      <c r="QHY1" s="215"/>
      <c r="QHZ1" s="215"/>
      <c r="QIA1" s="215"/>
      <c r="QIB1" s="215"/>
      <c r="QIC1" s="215"/>
      <c r="QID1" s="215"/>
      <c r="QIE1" s="215"/>
      <c r="QIF1" s="215"/>
      <c r="QIG1" s="215"/>
      <c r="QIH1" s="215"/>
      <c r="QII1" s="215"/>
      <c r="QIJ1" s="215"/>
      <c r="QIK1" s="215"/>
      <c r="QIL1" s="215"/>
      <c r="QIM1" s="215"/>
      <c r="QIN1" s="215"/>
      <c r="QIO1" s="215"/>
      <c r="QIP1" s="215"/>
      <c r="QIQ1" s="215"/>
      <c r="QIR1" s="215"/>
      <c r="QIS1" s="215"/>
      <c r="QIT1" s="215"/>
      <c r="QIU1" s="215"/>
      <c r="QIV1" s="215"/>
      <c r="QIW1" s="215"/>
      <c r="QIX1" s="215"/>
      <c r="QIY1" s="215"/>
      <c r="QIZ1" s="215"/>
      <c r="QJA1" s="215"/>
      <c r="QJB1" s="215"/>
      <c r="QJC1" s="215"/>
      <c r="QJD1" s="215"/>
      <c r="QJE1" s="215"/>
      <c r="QJF1" s="215"/>
      <c r="QJG1" s="215"/>
      <c r="QJH1" s="215"/>
      <c r="QJI1" s="215"/>
      <c r="QJJ1" s="215"/>
      <c r="QJK1" s="215"/>
      <c r="QJL1" s="215"/>
      <c r="QJM1" s="215"/>
      <c r="QJN1" s="215"/>
      <c r="QJO1" s="215"/>
      <c r="QJP1" s="215"/>
      <c r="QJQ1" s="215"/>
      <c r="QJR1" s="215"/>
      <c r="QJS1" s="215"/>
      <c r="QJT1" s="215"/>
      <c r="QJU1" s="215"/>
      <c r="QJV1" s="215"/>
      <c r="QJW1" s="215"/>
      <c r="QJX1" s="215"/>
      <c r="QJY1" s="215"/>
      <c r="QJZ1" s="215"/>
      <c r="QKA1" s="215"/>
      <c r="QKB1" s="215"/>
      <c r="QKC1" s="215"/>
      <c r="QKD1" s="215"/>
      <c r="QKE1" s="215"/>
      <c r="QKF1" s="215"/>
      <c r="QKG1" s="215"/>
      <c r="QKH1" s="215"/>
      <c r="QKI1" s="215"/>
      <c r="QKJ1" s="215"/>
      <c r="QKK1" s="215"/>
      <c r="QKL1" s="215"/>
      <c r="QKM1" s="215"/>
      <c r="QKN1" s="215"/>
      <c r="QKO1" s="215"/>
      <c r="QKP1" s="215"/>
      <c r="QKQ1" s="215"/>
      <c r="QKR1" s="215"/>
      <c r="QKS1" s="215"/>
      <c r="QKT1" s="215"/>
      <c r="QKU1" s="215"/>
      <c r="QKV1" s="215"/>
      <c r="QKW1" s="215"/>
      <c r="QKX1" s="215"/>
      <c r="QKY1" s="215"/>
      <c r="QKZ1" s="215"/>
      <c r="QLA1" s="215"/>
      <c r="QLB1" s="215"/>
      <c r="QLC1" s="215"/>
      <c r="QLD1" s="215"/>
      <c r="QLE1" s="215"/>
      <c r="QLF1" s="215"/>
      <c r="QLG1" s="215"/>
      <c r="QLH1" s="215"/>
      <c r="QLI1" s="215"/>
      <c r="QLJ1" s="215"/>
      <c r="QLK1" s="215"/>
      <c r="QLL1" s="215"/>
      <c r="QLM1" s="215"/>
      <c r="QLN1" s="215"/>
      <c r="QLO1" s="215"/>
      <c r="QLP1" s="215"/>
      <c r="QLQ1" s="215"/>
      <c r="QLR1" s="215"/>
      <c r="QLS1" s="215"/>
      <c r="QLT1" s="215"/>
      <c r="QLU1" s="215"/>
      <c r="QLV1" s="215"/>
      <c r="QLW1" s="215"/>
      <c r="QLX1" s="215"/>
      <c r="QLY1" s="215"/>
      <c r="QLZ1" s="215"/>
      <c r="QMA1" s="215"/>
      <c r="QMB1" s="215"/>
      <c r="QMC1" s="215"/>
      <c r="QMD1" s="215"/>
      <c r="QME1" s="215"/>
      <c r="QMF1" s="215"/>
      <c r="QMG1" s="215"/>
      <c r="QMH1" s="215"/>
      <c r="QMI1" s="215"/>
      <c r="QMJ1" s="215"/>
      <c r="QMK1" s="215"/>
      <c r="QML1" s="215"/>
      <c r="QMM1" s="215"/>
      <c r="QMN1" s="215"/>
      <c r="QMO1" s="215"/>
      <c r="QMP1" s="215"/>
      <c r="QMQ1" s="215"/>
      <c r="QMR1" s="215"/>
      <c r="QMS1" s="215"/>
      <c r="QMT1" s="215"/>
      <c r="QMU1" s="215"/>
      <c r="QMV1" s="215"/>
      <c r="QMW1" s="215"/>
      <c r="QMX1" s="215"/>
      <c r="QMY1" s="215"/>
      <c r="QMZ1" s="215"/>
      <c r="QNA1" s="215"/>
      <c r="QNB1" s="215"/>
      <c r="QNC1" s="215"/>
      <c r="QND1" s="215"/>
      <c r="QNE1" s="215"/>
      <c r="QNF1" s="215"/>
      <c r="QNG1" s="215"/>
      <c r="QNH1" s="215"/>
      <c r="QNI1" s="215"/>
      <c r="QNJ1" s="215"/>
      <c r="QNK1" s="215"/>
      <c r="QNL1" s="215"/>
      <c r="QNM1" s="215"/>
      <c r="QNN1" s="215"/>
      <c r="QNO1" s="215"/>
      <c r="QNP1" s="215"/>
      <c r="QNQ1" s="215"/>
      <c r="QNR1" s="215"/>
      <c r="QNS1" s="215"/>
      <c r="QNT1" s="215"/>
      <c r="QNU1" s="215"/>
      <c r="QNV1" s="215"/>
      <c r="QNW1" s="215"/>
      <c r="QNX1" s="215"/>
      <c r="QNY1" s="215"/>
      <c r="QNZ1" s="215"/>
      <c r="QOA1" s="215"/>
      <c r="QOB1" s="215"/>
      <c r="QOC1" s="215"/>
      <c r="QOD1" s="215"/>
      <c r="QOE1" s="215"/>
      <c r="QOF1" s="215"/>
      <c r="QOG1" s="215"/>
      <c r="QOH1" s="215"/>
      <c r="QOI1" s="215"/>
      <c r="QOJ1" s="215"/>
      <c r="QOK1" s="215"/>
      <c r="QOL1" s="215"/>
      <c r="QOM1" s="215"/>
      <c r="QON1" s="215"/>
      <c r="QOO1" s="215"/>
      <c r="QOP1" s="215"/>
      <c r="QOQ1" s="215"/>
      <c r="QOR1" s="215"/>
      <c r="QOS1" s="215"/>
      <c r="QOT1" s="215"/>
      <c r="QOU1" s="215"/>
      <c r="QOV1" s="215"/>
      <c r="QOW1" s="215"/>
      <c r="QOX1" s="215"/>
      <c r="QOY1" s="215"/>
      <c r="QOZ1" s="215"/>
      <c r="QPA1" s="215"/>
      <c r="QPB1" s="215"/>
      <c r="QPC1" s="215"/>
      <c r="QPD1" s="215"/>
      <c r="QPE1" s="215"/>
      <c r="QPF1" s="215"/>
      <c r="QPG1" s="215"/>
      <c r="QPH1" s="215"/>
      <c r="QPI1" s="215"/>
      <c r="QPJ1" s="215"/>
      <c r="QPK1" s="215"/>
      <c r="QPL1" s="215"/>
      <c r="QPM1" s="215"/>
      <c r="QPN1" s="215"/>
      <c r="QPO1" s="215"/>
      <c r="QPP1" s="215"/>
      <c r="QPQ1" s="215"/>
      <c r="QPR1" s="215"/>
      <c r="QPS1" s="215"/>
      <c r="QPT1" s="215"/>
      <c r="QPU1" s="215"/>
      <c r="QPV1" s="215"/>
      <c r="QPW1" s="215"/>
      <c r="QPX1" s="215"/>
      <c r="QPY1" s="215"/>
      <c r="QPZ1" s="215"/>
      <c r="QQA1" s="215"/>
      <c r="QQB1" s="215"/>
      <c r="QQC1" s="215"/>
      <c r="QQD1" s="215"/>
      <c r="QQE1" s="215"/>
      <c r="QQF1" s="215"/>
      <c r="QQG1" s="215"/>
      <c r="QQH1" s="215"/>
      <c r="QQI1" s="215"/>
      <c r="QQJ1" s="215"/>
      <c r="QQK1" s="215"/>
      <c r="QQL1" s="215"/>
      <c r="QQM1" s="215"/>
      <c r="QQN1" s="215"/>
      <c r="QQO1" s="215"/>
      <c r="QQP1" s="215"/>
      <c r="QQQ1" s="215"/>
      <c r="QQR1" s="215"/>
      <c r="QQS1" s="215"/>
      <c r="QQT1" s="215"/>
      <c r="QQU1" s="215"/>
      <c r="QQV1" s="215"/>
      <c r="QQW1" s="215"/>
      <c r="QQX1" s="215"/>
      <c r="QQY1" s="215"/>
      <c r="QQZ1" s="215"/>
      <c r="QRA1" s="215"/>
      <c r="QRB1" s="215"/>
      <c r="QRC1" s="215"/>
      <c r="QRD1" s="215"/>
      <c r="QRE1" s="215"/>
      <c r="QRF1" s="215"/>
      <c r="QRG1" s="215"/>
      <c r="QRH1" s="215"/>
      <c r="QRI1" s="215"/>
      <c r="QRJ1" s="215"/>
      <c r="QRK1" s="215"/>
      <c r="QRL1" s="215"/>
      <c r="QRM1" s="215"/>
      <c r="QRN1" s="215"/>
      <c r="QRO1" s="215"/>
      <c r="QRP1" s="215"/>
      <c r="QRQ1" s="215"/>
      <c r="QRR1" s="215"/>
      <c r="QRS1" s="215"/>
      <c r="QRT1" s="215"/>
      <c r="QRU1" s="215"/>
      <c r="QRV1" s="215"/>
      <c r="QRW1" s="215"/>
      <c r="QRX1" s="215"/>
      <c r="QRY1" s="215"/>
      <c r="QRZ1" s="215"/>
      <c r="QSA1" s="215"/>
      <c r="QSB1" s="215"/>
      <c r="QSC1" s="215"/>
      <c r="QSD1" s="215"/>
      <c r="QSE1" s="215"/>
      <c r="QSF1" s="215"/>
      <c r="QSG1" s="215"/>
      <c r="QSH1" s="215"/>
      <c r="QSI1" s="215"/>
      <c r="QSJ1" s="215"/>
      <c r="QSK1" s="215"/>
      <c r="QSL1" s="215"/>
      <c r="QSM1" s="215"/>
      <c r="QSN1" s="215"/>
      <c r="QSO1" s="215"/>
      <c r="QSP1" s="215"/>
      <c r="QSQ1" s="215"/>
      <c r="QSR1" s="215"/>
      <c r="QSS1" s="215"/>
      <c r="QST1" s="215"/>
      <c r="QSU1" s="215"/>
      <c r="QSV1" s="215"/>
      <c r="QSW1" s="215"/>
      <c r="QSX1" s="215"/>
      <c r="QSY1" s="215"/>
      <c r="QSZ1" s="215"/>
      <c r="QTA1" s="215"/>
      <c r="QTB1" s="215"/>
      <c r="QTC1" s="215"/>
      <c r="QTD1" s="215"/>
      <c r="QTE1" s="215"/>
      <c r="QTF1" s="215"/>
      <c r="QTG1" s="215"/>
      <c r="QTH1" s="215"/>
      <c r="QTI1" s="215"/>
      <c r="QTJ1" s="215"/>
      <c r="QTK1" s="215"/>
      <c r="QTL1" s="215"/>
      <c r="QTM1" s="215"/>
      <c r="QTN1" s="215"/>
      <c r="QTO1" s="215"/>
      <c r="QTP1" s="215"/>
      <c r="QTQ1" s="215"/>
      <c r="QTR1" s="215"/>
      <c r="QTS1" s="215"/>
      <c r="QTT1" s="215"/>
      <c r="QTU1" s="215"/>
      <c r="QTV1" s="215"/>
      <c r="QTW1" s="215"/>
      <c r="QTX1" s="215"/>
      <c r="QTY1" s="215"/>
      <c r="QTZ1" s="215"/>
      <c r="QUA1" s="215"/>
      <c r="QUB1" s="215"/>
      <c r="QUC1" s="215"/>
      <c r="QUD1" s="215"/>
      <c r="QUE1" s="215"/>
      <c r="QUF1" s="215"/>
      <c r="QUG1" s="215"/>
      <c r="QUH1" s="215"/>
      <c r="QUI1" s="215"/>
      <c r="QUJ1" s="215"/>
      <c r="QUK1" s="215"/>
      <c r="QUL1" s="215"/>
      <c r="QUM1" s="215"/>
      <c r="QUN1" s="215"/>
      <c r="QUO1" s="215"/>
      <c r="QUP1" s="215"/>
      <c r="QUQ1" s="215"/>
      <c r="QUR1" s="215"/>
      <c r="QUS1" s="215"/>
      <c r="QUT1" s="215"/>
      <c r="QUU1" s="215"/>
      <c r="QUV1" s="215"/>
      <c r="QUW1" s="215"/>
      <c r="QUX1" s="215"/>
      <c r="QUY1" s="215"/>
      <c r="QUZ1" s="215"/>
      <c r="QVA1" s="215"/>
      <c r="QVB1" s="215"/>
      <c r="QVC1" s="215"/>
      <c r="QVD1" s="215"/>
      <c r="QVE1" s="215"/>
      <c r="QVF1" s="215"/>
      <c r="QVG1" s="215"/>
      <c r="QVH1" s="215"/>
      <c r="QVI1" s="215"/>
      <c r="QVJ1" s="215"/>
      <c r="QVK1" s="215"/>
      <c r="QVL1" s="215"/>
      <c r="QVM1" s="215"/>
      <c r="QVN1" s="215"/>
      <c r="QVO1" s="215"/>
      <c r="QVP1" s="215"/>
      <c r="QVQ1" s="215"/>
      <c r="QVR1" s="215"/>
      <c r="QVS1" s="215"/>
      <c r="QVT1" s="215"/>
      <c r="QVU1" s="215"/>
      <c r="QVV1" s="215"/>
      <c r="QVW1" s="215"/>
      <c r="QVX1" s="215"/>
      <c r="QVY1" s="215"/>
      <c r="QVZ1" s="215"/>
      <c r="QWA1" s="215"/>
      <c r="QWB1" s="215"/>
      <c r="QWC1" s="215"/>
      <c r="QWD1" s="215"/>
      <c r="QWE1" s="215"/>
      <c r="QWF1" s="215"/>
      <c r="QWG1" s="215"/>
      <c r="QWH1" s="215"/>
      <c r="QWI1" s="215"/>
      <c r="QWJ1" s="215"/>
      <c r="QWK1" s="215"/>
      <c r="QWL1" s="215"/>
      <c r="QWM1" s="215"/>
      <c r="QWN1" s="215"/>
      <c r="QWO1" s="215"/>
      <c r="QWP1" s="215"/>
      <c r="QWQ1" s="215"/>
      <c r="QWR1" s="215"/>
      <c r="QWS1" s="215"/>
      <c r="QWT1" s="215"/>
      <c r="QWU1" s="215"/>
      <c r="QWV1" s="215"/>
      <c r="QWW1" s="215"/>
      <c r="QWX1" s="215"/>
      <c r="QWY1" s="215"/>
      <c r="QWZ1" s="215"/>
      <c r="QXA1" s="215"/>
      <c r="QXB1" s="215"/>
      <c r="QXC1" s="215"/>
      <c r="QXD1" s="215"/>
      <c r="QXE1" s="215"/>
      <c r="QXF1" s="215"/>
      <c r="QXG1" s="215"/>
      <c r="QXH1" s="215"/>
      <c r="QXI1" s="215"/>
      <c r="QXJ1" s="215"/>
      <c r="QXK1" s="215"/>
      <c r="QXL1" s="215"/>
      <c r="QXM1" s="215"/>
      <c r="QXN1" s="215"/>
      <c r="QXO1" s="215"/>
      <c r="QXP1" s="215"/>
      <c r="QXQ1" s="215"/>
      <c r="QXR1" s="215"/>
      <c r="QXS1" s="215"/>
      <c r="QXT1" s="215"/>
      <c r="QXU1" s="215"/>
      <c r="QXV1" s="215"/>
      <c r="QXW1" s="215"/>
      <c r="QXX1" s="215"/>
      <c r="QXY1" s="215"/>
      <c r="QXZ1" s="215"/>
      <c r="QYA1" s="215"/>
      <c r="QYB1" s="215"/>
      <c r="QYC1" s="215"/>
      <c r="QYD1" s="215"/>
      <c r="QYE1" s="215"/>
      <c r="QYF1" s="215"/>
      <c r="QYG1" s="215"/>
      <c r="QYH1" s="215"/>
      <c r="QYI1" s="215"/>
      <c r="QYJ1" s="215"/>
      <c r="QYK1" s="215"/>
      <c r="QYL1" s="215"/>
      <c r="QYM1" s="215"/>
      <c r="QYN1" s="215"/>
      <c r="QYO1" s="215"/>
      <c r="QYP1" s="215"/>
      <c r="QYQ1" s="215"/>
      <c r="QYR1" s="215"/>
      <c r="QYS1" s="215"/>
      <c r="QYT1" s="215"/>
      <c r="QYU1" s="215"/>
      <c r="QYV1" s="215"/>
      <c r="QYW1" s="215"/>
      <c r="QYX1" s="215"/>
      <c r="QYY1" s="215"/>
      <c r="QYZ1" s="215"/>
      <c r="QZA1" s="215"/>
      <c r="QZB1" s="215"/>
      <c r="QZC1" s="215"/>
      <c r="QZD1" s="215"/>
      <c r="QZE1" s="215"/>
      <c r="QZF1" s="215"/>
      <c r="QZG1" s="215"/>
      <c r="QZH1" s="215"/>
      <c r="QZI1" s="215"/>
      <c r="QZJ1" s="215"/>
      <c r="QZK1" s="215"/>
      <c r="QZL1" s="215"/>
      <c r="QZM1" s="215"/>
      <c r="QZN1" s="215"/>
      <c r="QZO1" s="215"/>
      <c r="QZP1" s="215"/>
      <c r="QZQ1" s="215"/>
      <c r="QZR1" s="215"/>
      <c r="QZS1" s="215"/>
      <c r="QZT1" s="215"/>
      <c r="QZU1" s="215"/>
      <c r="QZV1" s="215"/>
      <c r="QZW1" s="215"/>
      <c r="QZX1" s="215"/>
      <c r="QZY1" s="215"/>
      <c r="QZZ1" s="215"/>
      <c r="RAA1" s="215"/>
      <c r="RAB1" s="215"/>
      <c r="RAC1" s="215"/>
      <c r="RAD1" s="215"/>
      <c r="RAE1" s="215"/>
      <c r="RAF1" s="215"/>
      <c r="RAG1" s="215"/>
      <c r="RAH1" s="215"/>
      <c r="RAI1" s="215"/>
      <c r="RAJ1" s="215"/>
      <c r="RAK1" s="215"/>
      <c r="RAL1" s="215"/>
      <c r="RAM1" s="215"/>
      <c r="RAN1" s="215"/>
      <c r="RAO1" s="215"/>
      <c r="RAP1" s="215"/>
      <c r="RAQ1" s="215"/>
      <c r="RAR1" s="215"/>
      <c r="RAS1" s="215"/>
      <c r="RAT1" s="215"/>
      <c r="RAU1" s="215"/>
      <c r="RAV1" s="215"/>
      <c r="RAW1" s="215"/>
      <c r="RAX1" s="215"/>
      <c r="RAY1" s="215"/>
      <c r="RAZ1" s="215"/>
      <c r="RBA1" s="215"/>
      <c r="RBB1" s="215"/>
      <c r="RBC1" s="215"/>
      <c r="RBD1" s="215"/>
      <c r="RBE1" s="215"/>
      <c r="RBF1" s="215"/>
      <c r="RBG1" s="215"/>
      <c r="RBH1" s="215"/>
      <c r="RBI1" s="215"/>
      <c r="RBJ1" s="215"/>
      <c r="RBK1" s="215"/>
      <c r="RBL1" s="215"/>
      <c r="RBM1" s="215"/>
      <c r="RBN1" s="215"/>
      <c r="RBO1" s="215"/>
      <c r="RBP1" s="215"/>
      <c r="RBQ1" s="215"/>
      <c r="RBR1" s="215"/>
      <c r="RBS1" s="215"/>
      <c r="RBT1" s="215"/>
      <c r="RBU1" s="215"/>
      <c r="RBV1" s="215"/>
      <c r="RBW1" s="215"/>
      <c r="RBX1" s="215"/>
      <c r="RBY1" s="215"/>
      <c r="RBZ1" s="215"/>
      <c r="RCA1" s="215"/>
      <c r="RCB1" s="215"/>
      <c r="RCC1" s="215"/>
      <c r="RCD1" s="215"/>
      <c r="RCE1" s="215"/>
      <c r="RCF1" s="215"/>
      <c r="RCG1" s="215"/>
      <c r="RCH1" s="215"/>
      <c r="RCI1" s="215"/>
      <c r="RCJ1" s="215"/>
      <c r="RCK1" s="215"/>
      <c r="RCL1" s="215"/>
      <c r="RCM1" s="215"/>
      <c r="RCN1" s="215"/>
      <c r="RCO1" s="215"/>
      <c r="RCP1" s="215"/>
      <c r="RCQ1" s="215"/>
      <c r="RCR1" s="215"/>
      <c r="RCS1" s="215"/>
      <c r="RCT1" s="215"/>
      <c r="RCU1" s="215"/>
      <c r="RCV1" s="215"/>
      <c r="RCW1" s="215"/>
      <c r="RCX1" s="215"/>
      <c r="RCY1" s="215"/>
      <c r="RCZ1" s="215"/>
      <c r="RDA1" s="215"/>
      <c r="RDB1" s="215"/>
      <c r="RDC1" s="215"/>
      <c r="RDD1" s="215"/>
      <c r="RDE1" s="215"/>
      <c r="RDF1" s="215"/>
      <c r="RDG1" s="215"/>
      <c r="RDH1" s="215"/>
      <c r="RDI1" s="215"/>
      <c r="RDJ1" s="215"/>
      <c r="RDK1" s="215"/>
      <c r="RDL1" s="215"/>
      <c r="RDM1" s="215"/>
      <c r="RDN1" s="215"/>
      <c r="RDO1" s="215"/>
      <c r="RDP1" s="215"/>
      <c r="RDQ1" s="215"/>
      <c r="RDR1" s="215"/>
      <c r="RDS1" s="215"/>
      <c r="RDT1" s="215"/>
      <c r="RDU1" s="215"/>
      <c r="RDV1" s="215"/>
      <c r="RDW1" s="215"/>
      <c r="RDX1" s="215"/>
      <c r="RDY1" s="215"/>
      <c r="RDZ1" s="215"/>
      <c r="REA1" s="215"/>
      <c r="REB1" s="215"/>
      <c r="REC1" s="215"/>
      <c r="RED1" s="215"/>
      <c r="REE1" s="215"/>
      <c r="REF1" s="215"/>
      <c r="REG1" s="215"/>
      <c r="REH1" s="215"/>
      <c r="REI1" s="215"/>
      <c r="REJ1" s="215"/>
      <c r="REK1" s="215"/>
      <c r="REL1" s="215"/>
      <c r="REM1" s="215"/>
      <c r="REN1" s="215"/>
      <c r="REO1" s="215"/>
      <c r="REP1" s="215"/>
      <c r="REQ1" s="215"/>
      <c r="RER1" s="215"/>
      <c r="RES1" s="215"/>
      <c r="RET1" s="215"/>
      <c r="REU1" s="215"/>
      <c r="REV1" s="215"/>
      <c r="REW1" s="215"/>
      <c r="REX1" s="215"/>
      <c r="REY1" s="215"/>
      <c r="REZ1" s="215"/>
      <c r="RFA1" s="215"/>
      <c r="RFB1" s="215"/>
      <c r="RFC1" s="215"/>
      <c r="RFD1" s="215"/>
      <c r="RFE1" s="215"/>
      <c r="RFF1" s="215"/>
      <c r="RFG1" s="215"/>
      <c r="RFH1" s="215"/>
      <c r="RFI1" s="215"/>
      <c r="RFJ1" s="215"/>
      <c r="RFK1" s="215"/>
      <c r="RFL1" s="215"/>
      <c r="RFM1" s="215"/>
      <c r="RFN1" s="215"/>
      <c r="RFO1" s="215"/>
      <c r="RFP1" s="215"/>
      <c r="RFQ1" s="215"/>
      <c r="RFR1" s="215"/>
      <c r="RFS1" s="215"/>
      <c r="RFT1" s="215"/>
      <c r="RFU1" s="215"/>
      <c r="RFV1" s="215"/>
      <c r="RFW1" s="215"/>
      <c r="RFX1" s="215"/>
      <c r="RFY1" s="215"/>
      <c r="RFZ1" s="215"/>
      <c r="RGA1" s="215"/>
      <c r="RGB1" s="215"/>
      <c r="RGC1" s="215"/>
      <c r="RGD1" s="215"/>
      <c r="RGE1" s="215"/>
      <c r="RGF1" s="215"/>
      <c r="RGG1" s="215"/>
      <c r="RGH1" s="215"/>
      <c r="RGI1" s="215"/>
      <c r="RGJ1" s="215"/>
      <c r="RGK1" s="215"/>
      <c r="RGL1" s="215"/>
      <c r="RGM1" s="215"/>
      <c r="RGN1" s="215"/>
      <c r="RGO1" s="215"/>
      <c r="RGP1" s="215"/>
      <c r="RGQ1" s="215"/>
      <c r="RGR1" s="215"/>
      <c r="RGS1" s="215"/>
      <c r="RGT1" s="215"/>
      <c r="RGU1" s="215"/>
      <c r="RGV1" s="215"/>
      <c r="RGW1" s="215"/>
      <c r="RGX1" s="215"/>
      <c r="RGY1" s="215"/>
      <c r="RGZ1" s="215"/>
      <c r="RHA1" s="215"/>
      <c r="RHB1" s="215"/>
      <c r="RHC1" s="215"/>
      <c r="RHD1" s="215"/>
      <c r="RHE1" s="215"/>
      <c r="RHF1" s="215"/>
      <c r="RHG1" s="215"/>
      <c r="RHH1" s="215"/>
      <c r="RHI1" s="215"/>
      <c r="RHJ1" s="215"/>
      <c r="RHK1" s="215"/>
      <c r="RHL1" s="215"/>
      <c r="RHM1" s="215"/>
      <c r="RHN1" s="215"/>
      <c r="RHO1" s="215"/>
      <c r="RHP1" s="215"/>
      <c r="RHQ1" s="215"/>
      <c r="RHR1" s="215"/>
      <c r="RHS1" s="215"/>
      <c r="RHT1" s="215"/>
      <c r="RHU1" s="215"/>
      <c r="RHV1" s="215"/>
      <c r="RHW1" s="215"/>
      <c r="RHX1" s="215"/>
      <c r="RHY1" s="215"/>
      <c r="RHZ1" s="215"/>
      <c r="RIA1" s="215"/>
      <c r="RIB1" s="215"/>
      <c r="RIC1" s="215"/>
      <c r="RID1" s="215"/>
      <c r="RIE1" s="215"/>
      <c r="RIF1" s="215"/>
      <c r="RIG1" s="215"/>
      <c r="RIH1" s="215"/>
      <c r="RII1" s="215"/>
      <c r="RIJ1" s="215"/>
      <c r="RIK1" s="215"/>
      <c r="RIL1" s="215"/>
      <c r="RIM1" s="215"/>
      <c r="RIN1" s="215"/>
      <c r="RIO1" s="215"/>
      <c r="RIP1" s="215"/>
      <c r="RIQ1" s="215"/>
      <c r="RIR1" s="215"/>
      <c r="RIS1" s="215"/>
      <c r="RIT1" s="215"/>
      <c r="RIU1" s="215"/>
      <c r="RIV1" s="215"/>
      <c r="RIW1" s="215"/>
      <c r="RIX1" s="215"/>
      <c r="RIY1" s="215"/>
      <c r="RIZ1" s="215"/>
      <c r="RJA1" s="215"/>
      <c r="RJB1" s="215"/>
      <c r="RJC1" s="215"/>
      <c r="RJD1" s="215"/>
      <c r="RJE1" s="215"/>
      <c r="RJF1" s="215"/>
      <c r="RJG1" s="215"/>
      <c r="RJH1" s="215"/>
      <c r="RJI1" s="215"/>
      <c r="RJJ1" s="215"/>
      <c r="RJK1" s="215"/>
      <c r="RJL1" s="215"/>
      <c r="RJM1" s="215"/>
      <c r="RJN1" s="215"/>
      <c r="RJO1" s="215"/>
      <c r="RJP1" s="215"/>
      <c r="RJQ1" s="215"/>
      <c r="RJR1" s="215"/>
      <c r="RJS1" s="215"/>
      <c r="RJT1" s="215"/>
      <c r="RJU1" s="215"/>
      <c r="RJV1" s="215"/>
      <c r="RJW1" s="215"/>
      <c r="RJX1" s="215"/>
      <c r="RJY1" s="215"/>
      <c r="RJZ1" s="215"/>
      <c r="RKA1" s="215"/>
      <c r="RKB1" s="215"/>
      <c r="RKC1" s="215"/>
      <c r="RKD1" s="215"/>
      <c r="RKE1" s="215"/>
      <c r="RKF1" s="215"/>
      <c r="RKG1" s="215"/>
      <c r="RKH1" s="215"/>
      <c r="RKI1" s="215"/>
      <c r="RKJ1" s="215"/>
      <c r="RKK1" s="215"/>
      <c r="RKL1" s="215"/>
      <c r="RKM1" s="215"/>
      <c r="RKN1" s="215"/>
      <c r="RKO1" s="215"/>
      <c r="RKP1" s="215"/>
      <c r="RKQ1" s="215"/>
      <c r="RKR1" s="215"/>
      <c r="RKS1" s="215"/>
      <c r="RKT1" s="215"/>
      <c r="RKU1" s="215"/>
      <c r="RKV1" s="215"/>
      <c r="RKW1" s="215"/>
      <c r="RKX1" s="215"/>
      <c r="RKY1" s="215"/>
      <c r="RKZ1" s="215"/>
      <c r="RLA1" s="215"/>
      <c r="RLB1" s="215"/>
      <c r="RLC1" s="215"/>
      <c r="RLD1" s="215"/>
      <c r="RLE1" s="215"/>
      <c r="RLF1" s="215"/>
      <c r="RLG1" s="215"/>
      <c r="RLH1" s="215"/>
      <c r="RLI1" s="215"/>
      <c r="RLJ1" s="215"/>
      <c r="RLK1" s="215"/>
      <c r="RLL1" s="215"/>
      <c r="RLM1" s="215"/>
      <c r="RLN1" s="215"/>
      <c r="RLO1" s="215"/>
      <c r="RLP1" s="215"/>
      <c r="RLQ1" s="215"/>
      <c r="RLR1" s="215"/>
      <c r="RLS1" s="215"/>
      <c r="RLT1" s="215"/>
      <c r="RLU1" s="215"/>
      <c r="RLV1" s="215"/>
      <c r="RLW1" s="215"/>
      <c r="RLX1" s="215"/>
      <c r="RLY1" s="215"/>
      <c r="RLZ1" s="215"/>
      <c r="RMA1" s="215"/>
      <c r="RMB1" s="215"/>
      <c r="RMC1" s="215"/>
      <c r="RMD1" s="215"/>
      <c r="RME1" s="215"/>
      <c r="RMF1" s="215"/>
      <c r="RMG1" s="215"/>
      <c r="RMH1" s="215"/>
      <c r="RMI1" s="215"/>
      <c r="RMJ1" s="215"/>
      <c r="RMK1" s="215"/>
      <c r="RML1" s="215"/>
      <c r="RMM1" s="215"/>
      <c r="RMN1" s="215"/>
      <c r="RMO1" s="215"/>
      <c r="RMP1" s="215"/>
      <c r="RMQ1" s="215"/>
      <c r="RMR1" s="215"/>
      <c r="RMS1" s="215"/>
      <c r="RMT1" s="215"/>
      <c r="RMU1" s="215"/>
      <c r="RMV1" s="215"/>
      <c r="RMW1" s="215"/>
      <c r="RMX1" s="215"/>
      <c r="RMY1" s="215"/>
      <c r="RMZ1" s="215"/>
      <c r="RNA1" s="215"/>
      <c r="RNB1" s="215"/>
      <c r="RNC1" s="215"/>
      <c r="RND1" s="215"/>
      <c r="RNE1" s="215"/>
      <c r="RNF1" s="215"/>
      <c r="RNG1" s="215"/>
      <c r="RNH1" s="215"/>
      <c r="RNI1" s="215"/>
      <c r="RNJ1" s="215"/>
      <c r="RNK1" s="215"/>
      <c r="RNL1" s="215"/>
      <c r="RNM1" s="215"/>
      <c r="RNN1" s="215"/>
      <c r="RNO1" s="215"/>
      <c r="RNP1" s="215"/>
      <c r="RNQ1" s="215"/>
      <c r="RNR1" s="215"/>
      <c r="RNS1" s="215"/>
      <c r="RNT1" s="215"/>
      <c r="RNU1" s="215"/>
      <c r="RNV1" s="215"/>
      <c r="RNW1" s="215"/>
      <c r="RNX1" s="215"/>
      <c r="RNY1" s="215"/>
      <c r="RNZ1" s="215"/>
      <c r="ROA1" s="215"/>
      <c r="ROB1" s="215"/>
      <c r="ROC1" s="215"/>
      <c r="ROD1" s="215"/>
      <c r="ROE1" s="215"/>
      <c r="ROF1" s="215"/>
      <c r="ROG1" s="215"/>
      <c r="ROH1" s="215"/>
      <c r="ROI1" s="215"/>
      <c r="ROJ1" s="215"/>
      <c r="ROK1" s="215"/>
      <c r="ROL1" s="215"/>
      <c r="ROM1" s="215"/>
      <c r="RON1" s="215"/>
      <c r="ROO1" s="215"/>
      <c r="ROP1" s="215"/>
      <c r="ROQ1" s="215"/>
      <c r="ROR1" s="215"/>
      <c r="ROS1" s="215"/>
      <c r="ROT1" s="215"/>
      <c r="ROU1" s="215"/>
      <c r="ROV1" s="215"/>
      <c r="ROW1" s="215"/>
      <c r="ROX1" s="215"/>
      <c r="ROY1" s="215"/>
      <c r="ROZ1" s="215"/>
      <c r="RPA1" s="215"/>
      <c r="RPB1" s="215"/>
      <c r="RPC1" s="215"/>
      <c r="RPD1" s="215"/>
      <c r="RPE1" s="215"/>
      <c r="RPF1" s="215"/>
      <c r="RPG1" s="215"/>
      <c r="RPH1" s="215"/>
      <c r="RPI1" s="215"/>
      <c r="RPJ1" s="215"/>
      <c r="RPK1" s="215"/>
      <c r="RPL1" s="215"/>
      <c r="RPM1" s="215"/>
      <c r="RPN1" s="215"/>
      <c r="RPO1" s="215"/>
      <c r="RPP1" s="215"/>
      <c r="RPQ1" s="215"/>
      <c r="RPR1" s="215"/>
      <c r="RPS1" s="215"/>
      <c r="RPT1" s="215"/>
      <c r="RPU1" s="215"/>
      <c r="RPV1" s="215"/>
      <c r="RPW1" s="215"/>
      <c r="RPX1" s="215"/>
      <c r="RPY1" s="215"/>
      <c r="RPZ1" s="215"/>
      <c r="RQA1" s="215"/>
      <c r="RQB1" s="215"/>
      <c r="RQC1" s="215"/>
      <c r="RQD1" s="215"/>
      <c r="RQE1" s="215"/>
      <c r="RQF1" s="215"/>
      <c r="RQG1" s="215"/>
      <c r="RQH1" s="215"/>
      <c r="RQI1" s="215"/>
      <c r="RQJ1" s="215"/>
      <c r="RQK1" s="215"/>
      <c r="RQL1" s="215"/>
      <c r="RQM1" s="215"/>
      <c r="RQN1" s="215"/>
      <c r="RQO1" s="215"/>
      <c r="RQP1" s="215"/>
      <c r="RQQ1" s="215"/>
      <c r="RQR1" s="215"/>
      <c r="RQS1" s="215"/>
      <c r="RQT1" s="215"/>
      <c r="RQU1" s="215"/>
      <c r="RQV1" s="215"/>
      <c r="RQW1" s="215"/>
      <c r="RQX1" s="215"/>
      <c r="RQY1" s="215"/>
      <c r="RQZ1" s="215"/>
      <c r="RRA1" s="215"/>
      <c r="RRB1" s="215"/>
      <c r="RRC1" s="215"/>
      <c r="RRD1" s="215"/>
      <c r="RRE1" s="215"/>
      <c r="RRF1" s="215"/>
      <c r="RRG1" s="215"/>
      <c r="RRH1" s="215"/>
      <c r="RRI1" s="215"/>
      <c r="RRJ1" s="215"/>
      <c r="RRK1" s="215"/>
      <c r="RRL1" s="215"/>
      <c r="RRM1" s="215"/>
      <c r="RRN1" s="215"/>
      <c r="RRO1" s="215"/>
      <c r="RRP1" s="215"/>
      <c r="RRQ1" s="215"/>
      <c r="RRR1" s="215"/>
      <c r="RRS1" s="215"/>
      <c r="RRT1" s="215"/>
      <c r="RRU1" s="215"/>
      <c r="RRV1" s="215"/>
      <c r="RRW1" s="215"/>
      <c r="RRX1" s="215"/>
      <c r="RRY1" s="215"/>
      <c r="RRZ1" s="215"/>
      <c r="RSA1" s="215"/>
      <c r="RSB1" s="215"/>
      <c r="RSC1" s="215"/>
      <c r="RSD1" s="215"/>
      <c r="RSE1" s="215"/>
      <c r="RSF1" s="215"/>
      <c r="RSG1" s="215"/>
      <c r="RSH1" s="215"/>
      <c r="RSI1" s="215"/>
      <c r="RSJ1" s="215"/>
      <c r="RSK1" s="215"/>
      <c r="RSL1" s="215"/>
      <c r="RSM1" s="215"/>
      <c r="RSN1" s="215"/>
      <c r="RSO1" s="215"/>
      <c r="RSP1" s="215"/>
      <c r="RSQ1" s="215"/>
      <c r="RSR1" s="215"/>
      <c r="RSS1" s="215"/>
      <c r="RST1" s="215"/>
      <c r="RSU1" s="215"/>
      <c r="RSV1" s="215"/>
      <c r="RSW1" s="215"/>
      <c r="RSX1" s="215"/>
      <c r="RSY1" s="215"/>
      <c r="RSZ1" s="215"/>
      <c r="RTA1" s="215"/>
      <c r="RTB1" s="215"/>
      <c r="RTC1" s="215"/>
      <c r="RTD1" s="215"/>
      <c r="RTE1" s="215"/>
      <c r="RTF1" s="215"/>
      <c r="RTG1" s="215"/>
      <c r="RTH1" s="215"/>
      <c r="RTI1" s="215"/>
      <c r="RTJ1" s="215"/>
      <c r="RTK1" s="215"/>
      <c r="RTL1" s="215"/>
      <c r="RTM1" s="215"/>
      <c r="RTN1" s="215"/>
      <c r="RTO1" s="215"/>
      <c r="RTP1" s="215"/>
      <c r="RTQ1" s="215"/>
      <c r="RTR1" s="215"/>
      <c r="RTS1" s="215"/>
      <c r="RTT1" s="215"/>
      <c r="RTU1" s="215"/>
      <c r="RTV1" s="215"/>
      <c r="RTW1" s="215"/>
      <c r="RTX1" s="215"/>
      <c r="RTY1" s="215"/>
      <c r="RTZ1" s="215"/>
      <c r="RUA1" s="215"/>
      <c r="RUB1" s="215"/>
      <c r="RUC1" s="215"/>
      <c r="RUD1" s="215"/>
      <c r="RUE1" s="215"/>
      <c r="RUF1" s="215"/>
      <c r="RUG1" s="215"/>
      <c r="RUH1" s="215"/>
      <c r="RUI1" s="215"/>
      <c r="RUJ1" s="215"/>
      <c r="RUK1" s="215"/>
      <c r="RUL1" s="215"/>
      <c r="RUM1" s="215"/>
      <c r="RUN1" s="215"/>
      <c r="RUO1" s="215"/>
      <c r="RUP1" s="215"/>
      <c r="RUQ1" s="215"/>
      <c r="RUR1" s="215"/>
      <c r="RUS1" s="215"/>
      <c r="RUT1" s="215"/>
      <c r="RUU1" s="215"/>
      <c r="RUV1" s="215"/>
      <c r="RUW1" s="215"/>
      <c r="RUX1" s="215"/>
      <c r="RUY1" s="215"/>
      <c r="RUZ1" s="215"/>
      <c r="RVA1" s="215"/>
      <c r="RVB1" s="215"/>
      <c r="RVC1" s="215"/>
      <c r="RVD1" s="215"/>
      <c r="RVE1" s="215"/>
      <c r="RVF1" s="215"/>
      <c r="RVG1" s="215"/>
      <c r="RVH1" s="215"/>
      <c r="RVI1" s="215"/>
      <c r="RVJ1" s="215"/>
      <c r="RVK1" s="215"/>
      <c r="RVL1" s="215"/>
      <c r="RVM1" s="215"/>
      <c r="RVN1" s="215"/>
      <c r="RVO1" s="215"/>
      <c r="RVP1" s="215"/>
      <c r="RVQ1" s="215"/>
      <c r="RVR1" s="215"/>
      <c r="RVS1" s="215"/>
      <c r="RVT1" s="215"/>
      <c r="RVU1" s="215"/>
      <c r="RVV1" s="215"/>
      <c r="RVW1" s="215"/>
      <c r="RVX1" s="215"/>
      <c r="RVY1" s="215"/>
      <c r="RVZ1" s="215"/>
      <c r="RWA1" s="215"/>
      <c r="RWB1" s="215"/>
      <c r="RWC1" s="215"/>
      <c r="RWD1" s="215"/>
      <c r="RWE1" s="215"/>
      <c r="RWF1" s="215"/>
      <c r="RWG1" s="215"/>
      <c r="RWH1" s="215"/>
      <c r="RWI1" s="215"/>
      <c r="RWJ1" s="215"/>
      <c r="RWK1" s="215"/>
      <c r="RWL1" s="215"/>
      <c r="RWM1" s="215"/>
      <c r="RWN1" s="215"/>
      <c r="RWO1" s="215"/>
      <c r="RWP1" s="215"/>
      <c r="RWQ1" s="215"/>
      <c r="RWR1" s="215"/>
      <c r="RWS1" s="215"/>
      <c r="RWT1" s="215"/>
      <c r="RWU1" s="215"/>
      <c r="RWV1" s="215"/>
      <c r="RWW1" s="215"/>
      <c r="RWX1" s="215"/>
      <c r="RWY1" s="215"/>
      <c r="RWZ1" s="215"/>
      <c r="RXA1" s="215"/>
      <c r="RXB1" s="215"/>
      <c r="RXC1" s="215"/>
      <c r="RXD1" s="215"/>
      <c r="RXE1" s="215"/>
      <c r="RXF1" s="215"/>
      <c r="RXG1" s="215"/>
      <c r="RXH1" s="215"/>
      <c r="RXI1" s="215"/>
      <c r="RXJ1" s="215"/>
      <c r="RXK1" s="215"/>
      <c r="RXL1" s="215"/>
      <c r="RXM1" s="215"/>
      <c r="RXN1" s="215"/>
      <c r="RXO1" s="215"/>
      <c r="RXP1" s="215"/>
      <c r="RXQ1" s="215"/>
      <c r="RXR1" s="215"/>
      <c r="RXS1" s="215"/>
      <c r="RXT1" s="215"/>
      <c r="RXU1" s="215"/>
      <c r="RXV1" s="215"/>
      <c r="RXW1" s="215"/>
      <c r="RXX1" s="215"/>
      <c r="RXY1" s="215"/>
      <c r="RXZ1" s="215"/>
      <c r="RYA1" s="215"/>
      <c r="RYB1" s="215"/>
      <c r="RYC1" s="215"/>
      <c r="RYD1" s="215"/>
      <c r="RYE1" s="215"/>
      <c r="RYF1" s="215"/>
      <c r="RYG1" s="215"/>
      <c r="RYH1" s="215"/>
      <c r="RYI1" s="215"/>
      <c r="RYJ1" s="215"/>
      <c r="RYK1" s="215"/>
      <c r="RYL1" s="215"/>
      <c r="RYM1" s="215"/>
      <c r="RYN1" s="215"/>
      <c r="RYO1" s="215"/>
      <c r="RYP1" s="215"/>
      <c r="RYQ1" s="215"/>
      <c r="RYR1" s="215"/>
      <c r="RYS1" s="215"/>
      <c r="RYT1" s="215"/>
      <c r="RYU1" s="215"/>
      <c r="RYV1" s="215"/>
      <c r="RYW1" s="215"/>
      <c r="RYX1" s="215"/>
      <c r="RYY1" s="215"/>
      <c r="RYZ1" s="215"/>
      <c r="RZA1" s="215"/>
      <c r="RZB1" s="215"/>
      <c r="RZC1" s="215"/>
      <c r="RZD1" s="215"/>
      <c r="RZE1" s="215"/>
      <c r="RZF1" s="215"/>
      <c r="RZG1" s="215"/>
      <c r="RZH1" s="215"/>
      <c r="RZI1" s="215"/>
      <c r="RZJ1" s="215"/>
      <c r="RZK1" s="215"/>
      <c r="RZL1" s="215"/>
      <c r="RZM1" s="215"/>
      <c r="RZN1" s="215"/>
      <c r="RZO1" s="215"/>
      <c r="RZP1" s="215"/>
      <c r="RZQ1" s="215"/>
      <c r="RZR1" s="215"/>
      <c r="RZS1" s="215"/>
      <c r="RZT1" s="215"/>
      <c r="RZU1" s="215"/>
      <c r="RZV1" s="215"/>
      <c r="RZW1" s="215"/>
      <c r="RZX1" s="215"/>
      <c r="RZY1" s="215"/>
      <c r="RZZ1" s="215"/>
      <c r="SAA1" s="215"/>
      <c r="SAB1" s="215"/>
      <c r="SAC1" s="215"/>
      <c r="SAD1" s="215"/>
      <c r="SAE1" s="215"/>
      <c r="SAF1" s="215"/>
      <c r="SAG1" s="215"/>
      <c r="SAH1" s="215"/>
      <c r="SAI1" s="215"/>
      <c r="SAJ1" s="215"/>
      <c r="SAK1" s="215"/>
      <c r="SAL1" s="215"/>
      <c r="SAM1" s="215"/>
      <c r="SAN1" s="215"/>
      <c r="SAO1" s="215"/>
      <c r="SAP1" s="215"/>
      <c r="SAQ1" s="215"/>
      <c r="SAR1" s="215"/>
      <c r="SAS1" s="215"/>
      <c r="SAT1" s="215"/>
      <c r="SAU1" s="215"/>
      <c r="SAV1" s="215"/>
      <c r="SAW1" s="215"/>
      <c r="SAX1" s="215"/>
      <c r="SAY1" s="215"/>
      <c r="SAZ1" s="215"/>
      <c r="SBA1" s="215"/>
      <c r="SBB1" s="215"/>
      <c r="SBC1" s="215"/>
      <c r="SBD1" s="215"/>
      <c r="SBE1" s="215"/>
      <c r="SBF1" s="215"/>
      <c r="SBG1" s="215"/>
      <c r="SBH1" s="215"/>
      <c r="SBI1" s="215"/>
      <c r="SBJ1" s="215"/>
      <c r="SBK1" s="215"/>
      <c r="SBL1" s="215"/>
      <c r="SBM1" s="215"/>
      <c r="SBN1" s="215"/>
      <c r="SBO1" s="215"/>
      <c r="SBP1" s="215"/>
      <c r="SBQ1" s="215"/>
      <c r="SBR1" s="215"/>
      <c r="SBS1" s="215"/>
      <c r="SBT1" s="215"/>
      <c r="SBU1" s="215"/>
      <c r="SBV1" s="215"/>
      <c r="SBW1" s="215"/>
      <c r="SBX1" s="215"/>
      <c r="SBY1" s="215"/>
      <c r="SBZ1" s="215"/>
      <c r="SCA1" s="215"/>
      <c r="SCB1" s="215"/>
      <c r="SCC1" s="215"/>
      <c r="SCD1" s="215"/>
      <c r="SCE1" s="215"/>
      <c r="SCF1" s="215"/>
      <c r="SCG1" s="215"/>
      <c r="SCH1" s="215"/>
      <c r="SCI1" s="215"/>
      <c r="SCJ1" s="215"/>
      <c r="SCK1" s="215"/>
      <c r="SCL1" s="215"/>
      <c r="SCM1" s="215"/>
      <c r="SCN1" s="215"/>
      <c r="SCO1" s="215"/>
      <c r="SCP1" s="215"/>
      <c r="SCQ1" s="215"/>
      <c r="SCR1" s="215"/>
      <c r="SCS1" s="215"/>
      <c r="SCT1" s="215"/>
      <c r="SCU1" s="215"/>
      <c r="SCV1" s="215"/>
      <c r="SCW1" s="215"/>
      <c r="SCX1" s="215"/>
      <c r="SCY1" s="215"/>
      <c r="SCZ1" s="215"/>
      <c r="SDA1" s="215"/>
      <c r="SDB1" s="215"/>
      <c r="SDC1" s="215"/>
      <c r="SDD1" s="215"/>
      <c r="SDE1" s="215"/>
      <c r="SDF1" s="215"/>
      <c r="SDG1" s="215"/>
      <c r="SDH1" s="215"/>
      <c r="SDI1" s="215"/>
      <c r="SDJ1" s="215"/>
      <c r="SDK1" s="215"/>
      <c r="SDL1" s="215"/>
      <c r="SDM1" s="215"/>
      <c r="SDN1" s="215"/>
      <c r="SDO1" s="215"/>
      <c r="SDP1" s="215"/>
      <c r="SDQ1" s="215"/>
      <c r="SDR1" s="215"/>
      <c r="SDS1" s="215"/>
      <c r="SDT1" s="215"/>
      <c r="SDU1" s="215"/>
      <c r="SDV1" s="215"/>
      <c r="SDW1" s="215"/>
      <c r="SDX1" s="215"/>
      <c r="SDY1" s="215"/>
      <c r="SDZ1" s="215"/>
      <c r="SEA1" s="215"/>
      <c r="SEB1" s="215"/>
      <c r="SEC1" s="215"/>
      <c r="SED1" s="215"/>
      <c r="SEE1" s="215"/>
      <c r="SEF1" s="215"/>
      <c r="SEG1" s="215"/>
      <c r="SEH1" s="215"/>
      <c r="SEI1" s="215"/>
      <c r="SEJ1" s="215"/>
      <c r="SEK1" s="215"/>
      <c r="SEL1" s="215"/>
      <c r="SEM1" s="215"/>
      <c r="SEN1" s="215"/>
      <c r="SEO1" s="215"/>
      <c r="SEP1" s="215"/>
      <c r="SEQ1" s="215"/>
      <c r="SER1" s="215"/>
      <c r="SES1" s="215"/>
      <c r="SET1" s="215"/>
      <c r="SEU1" s="215"/>
      <c r="SEV1" s="215"/>
      <c r="SEW1" s="215"/>
      <c r="SEX1" s="215"/>
      <c r="SEY1" s="215"/>
      <c r="SEZ1" s="215"/>
      <c r="SFA1" s="215"/>
      <c r="SFB1" s="215"/>
      <c r="SFC1" s="215"/>
      <c r="SFD1" s="215"/>
      <c r="SFE1" s="215"/>
      <c r="SFF1" s="215"/>
      <c r="SFG1" s="215"/>
      <c r="SFH1" s="215"/>
      <c r="SFI1" s="215"/>
      <c r="SFJ1" s="215"/>
      <c r="SFK1" s="215"/>
      <c r="SFL1" s="215"/>
      <c r="SFM1" s="215"/>
      <c r="SFN1" s="215"/>
      <c r="SFO1" s="215"/>
      <c r="SFP1" s="215"/>
      <c r="SFQ1" s="215"/>
      <c r="SFR1" s="215"/>
      <c r="SFS1" s="215"/>
      <c r="SFT1" s="215"/>
      <c r="SFU1" s="215"/>
      <c r="SFV1" s="215"/>
      <c r="SFW1" s="215"/>
      <c r="SFX1" s="215"/>
      <c r="SFY1" s="215"/>
      <c r="SFZ1" s="215"/>
      <c r="SGA1" s="215"/>
      <c r="SGB1" s="215"/>
      <c r="SGC1" s="215"/>
      <c r="SGD1" s="215"/>
      <c r="SGE1" s="215"/>
      <c r="SGF1" s="215"/>
      <c r="SGG1" s="215"/>
      <c r="SGH1" s="215"/>
      <c r="SGI1" s="215"/>
      <c r="SGJ1" s="215"/>
      <c r="SGK1" s="215"/>
      <c r="SGL1" s="215"/>
      <c r="SGM1" s="215"/>
      <c r="SGN1" s="215"/>
      <c r="SGO1" s="215"/>
      <c r="SGP1" s="215"/>
      <c r="SGQ1" s="215"/>
      <c r="SGR1" s="215"/>
      <c r="SGS1" s="215"/>
      <c r="SGT1" s="215"/>
      <c r="SGU1" s="215"/>
      <c r="SGV1" s="215"/>
      <c r="SGW1" s="215"/>
      <c r="SGX1" s="215"/>
      <c r="SGY1" s="215"/>
      <c r="SGZ1" s="215"/>
      <c r="SHA1" s="215"/>
      <c r="SHB1" s="215"/>
      <c r="SHC1" s="215"/>
      <c r="SHD1" s="215"/>
      <c r="SHE1" s="215"/>
      <c r="SHF1" s="215"/>
      <c r="SHG1" s="215"/>
      <c r="SHH1" s="215"/>
      <c r="SHI1" s="215"/>
      <c r="SHJ1" s="215"/>
      <c r="SHK1" s="215"/>
      <c r="SHL1" s="215"/>
      <c r="SHM1" s="215"/>
      <c r="SHN1" s="215"/>
      <c r="SHO1" s="215"/>
      <c r="SHP1" s="215"/>
      <c r="SHQ1" s="215"/>
      <c r="SHR1" s="215"/>
      <c r="SHS1" s="215"/>
      <c r="SHT1" s="215"/>
      <c r="SHU1" s="215"/>
      <c r="SHV1" s="215"/>
      <c r="SHW1" s="215"/>
      <c r="SHX1" s="215"/>
      <c r="SHY1" s="215"/>
      <c r="SHZ1" s="215"/>
      <c r="SIA1" s="215"/>
      <c r="SIB1" s="215"/>
      <c r="SIC1" s="215"/>
      <c r="SID1" s="215"/>
      <c r="SIE1" s="215"/>
      <c r="SIF1" s="215"/>
      <c r="SIG1" s="215"/>
      <c r="SIH1" s="215"/>
      <c r="SII1" s="215"/>
      <c r="SIJ1" s="215"/>
      <c r="SIK1" s="215"/>
      <c r="SIL1" s="215"/>
      <c r="SIM1" s="215"/>
      <c r="SIN1" s="215"/>
      <c r="SIO1" s="215"/>
      <c r="SIP1" s="215"/>
      <c r="SIQ1" s="215"/>
      <c r="SIR1" s="215"/>
      <c r="SIS1" s="215"/>
      <c r="SIT1" s="215"/>
      <c r="SIU1" s="215"/>
      <c r="SIV1" s="215"/>
      <c r="SIW1" s="215"/>
      <c r="SIX1" s="215"/>
      <c r="SIY1" s="215"/>
      <c r="SIZ1" s="215"/>
      <c r="SJA1" s="215"/>
      <c r="SJB1" s="215"/>
      <c r="SJC1" s="215"/>
      <c r="SJD1" s="215"/>
      <c r="SJE1" s="215"/>
      <c r="SJF1" s="215"/>
      <c r="SJG1" s="215"/>
      <c r="SJH1" s="215"/>
      <c r="SJI1" s="215"/>
      <c r="SJJ1" s="215"/>
      <c r="SJK1" s="215"/>
      <c r="SJL1" s="215"/>
      <c r="SJM1" s="215"/>
      <c r="SJN1" s="215"/>
      <c r="SJO1" s="215"/>
      <c r="SJP1" s="215"/>
      <c r="SJQ1" s="215"/>
      <c r="SJR1" s="215"/>
      <c r="SJS1" s="215"/>
      <c r="SJT1" s="215"/>
      <c r="SJU1" s="215"/>
      <c r="SJV1" s="215"/>
      <c r="SJW1" s="215"/>
      <c r="SJX1" s="215"/>
      <c r="SJY1" s="215"/>
      <c r="SJZ1" s="215"/>
      <c r="SKA1" s="215"/>
      <c r="SKB1" s="215"/>
      <c r="SKC1" s="215"/>
      <c r="SKD1" s="215"/>
      <c r="SKE1" s="215"/>
      <c r="SKF1" s="215"/>
      <c r="SKG1" s="215"/>
      <c r="SKH1" s="215"/>
      <c r="SKI1" s="215"/>
      <c r="SKJ1" s="215"/>
      <c r="SKK1" s="215"/>
      <c r="SKL1" s="215"/>
      <c r="SKM1" s="215"/>
      <c r="SKN1" s="215"/>
      <c r="SKO1" s="215"/>
      <c r="SKP1" s="215"/>
      <c r="SKQ1" s="215"/>
      <c r="SKR1" s="215"/>
      <c r="SKS1" s="215"/>
      <c r="SKT1" s="215"/>
      <c r="SKU1" s="215"/>
      <c r="SKV1" s="215"/>
      <c r="SKW1" s="215"/>
      <c r="SKX1" s="215"/>
      <c r="SKY1" s="215"/>
      <c r="SKZ1" s="215"/>
      <c r="SLA1" s="215"/>
      <c r="SLB1" s="215"/>
      <c r="SLC1" s="215"/>
      <c r="SLD1" s="215"/>
      <c r="SLE1" s="215"/>
      <c r="SLF1" s="215"/>
      <c r="SLG1" s="215"/>
      <c r="SLH1" s="215"/>
      <c r="SLI1" s="215"/>
      <c r="SLJ1" s="215"/>
      <c r="SLK1" s="215"/>
      <c r="SLL1" s="215"/>
      <c r="SLM1" s="215"/>
      <c r="SLN1" s="215"/>
      <c r="SLO1" s="215"/>
      <c r="SLP1" s="215"/>
      <c r="SLQ1" s="215"/>
      <c r="SLR1" s="215"/>
      <c r="SLS1" s="215"/>
      <c r="SLT1" s="215"/>
      <c r="SLU1" s="215"/>
      <c r="SLV1" s="215"/>
      <c r="SLW1" s="215"/>
      <c r="SLX1" s="215"/>
      <c r="SLY1" s="215"/>
      <c r="SLZ1" s="215"/>
      <c r="SMA1" s="215"/>
      <c r="SMB1" s="215"/>
      <c r="SMC1" s="215"/>
      <c r="SMD1" s="215"/>
      <c r="SME1" s="215"/>
      <c r="SMF1" s="215"/>
      <c r="SMG1" s="215"/>
      <c r="SMH1" s="215"/>
      <c r="SMI1" s="215"/>
      <c r="SMJ1" s="215"/>
      <c r="SMK1" s="215"/>
      <c r="SML1" s="215"/>
      <c r="SMM1" s="215"/>
      <c r="SMN1" s="215"/>
      <c r="SMO1" s="215"/>
      <c r="SMP1" s="215"/>
      <c r="SMQ1" s="215"/>
      <c r="SMR1" s="215"/>
      <c r="SMS1" s="215"/>
      <c r="SMT1" s="215"/>
      <c r="SMU1" s="215"/>
      <c r="SMV1" s="215"/>
      <c r="SMW1" s="215"/>
      <c r="SMX1" s="215"/>
      <c r="SMY1" s="215"/>
      <c r="SMZ1" s="215"/>
      <c r="SNA1" s="215"/>
      <c r="SNB1" s="215"/>
      <c r="SNC1" s="215"/>
      <c r="SND1" s="215"/>
      <c r="SNE1" s="215"/>
      <c r="SNF1" s="215"/>
      <c r="SNG1" s="215"/>
      <c r="SNH1" s="215"/>
      <c r="SNI1" s="215"/>
      <c r="SNJ1" s="215"/>
      <c r="SNK1" s="215"/>
      <c r="SNL1" s="215"/>
      <c r="SNM1" s="215"/>
      <c r="SNN1" s="215"/>
      <c r="SNO1" s="215"/>
      <c r="SNP1" s="215"/>
      <c r="SNQ1" s="215"/>
      <c r="SNR1" s="215"/>
      <c r="SNS1" s="215"/>
      <c r="SNT1" s="215"/>
      <c r="SNU1" s="215"/>
      <c r="SNV1" s="215"/>
      <c r="SNW1" s="215"/>
      <c r="SNX1" s="215"/>
      <c r="SNY1" s="215"/>
      <c r="SNZ1" s="215"/>
      <c r="SOA1" s="215"/>
      <c r="SOB1" s="215"/>
      <c r="SOC1" s="215"/>
      <c r="SOD1" s="215"/>
      <c r="SOE1" s="215"/>
      <c r="SOF1" s="215"/>
      <c r="SOG1" s="215"/>
      <c r="SOH1" s="215"/>
      <c r="SOI1" s="215"/>
      <c r="SOJ1" s="215"/>
      <c r="SOK1" s="215"/>
      <c r="SOL1" s="215"/>
      <c r="SOM1" s="215"/>
      <c r="SON1" s="215"/>
      <c r="SOO1" s="215"/>
      <c r="SOP1" s="215"/>
      <c r="SOQ1" s="215"/>
      <c r="SOR1" s="215"/>
      <c r="SOS1" s="215"/>
      <c r="SOT1" s="215"/>
      <c r="SOU1" s="215"/>
      <c r="SOV1" s="215"/>
      <c r="SOW1" s="215"/>
      <c r="SOX1" s="215"/>
      <c r="SOY1" s="215"/>
      <c r="SOZ1" s="215"/>
      <c r="SPA1" s="215"/>
      <c r="SPB1" s="215"/>
      <c r="SPC1" s="215"/>
      <c r="SPD1" s="215"/>
      <c r="SPE1" s="215"/>
      <c r="SPF1" s="215"/>
      <c r="SPG1" s="215"/>
      <c r="SPH1" s="215"/>
      <c r="SPI1" s="215"/>
      <c r="SPJ1" s="215"/>
      <c r="SPK1" s="215"/>
      <c r="SPL1" s="215"/>
      <c r="SPM1" s="215"/>
      <c r="SPN1" s="215"/>
      <c r="SPO1" s="215"/>
      <c r="SPP1" s="215"/>
      <c r="SPQ1" s="215"/>
      <c r="SPR1" s="215"/>
      <c r="SPS1" s="215"/>
      <c r="SPT1" s="215"/>
      <c r="SPU1" s="215"/>
      <c r="SPV1" s="215"/>
      <c r="SPW1" s="215"/>
      <c r="SPX1" s="215"/>
      <c r="SPY1" s="215"/>
      <c r="SPZ1" s="215"/>
      <c r="SQA1" s="215"/>
      <c r="SQB1" s="215"/>
      <c r="SQC1" s="215"/>
      <c r="SQD1" s="215"/>
      <c r="SQE1" s="215"/>
      <c r="SQF1" s="215"/>
      <c r="SQG1" s="215"/>
      <c r="SQH1" s="215"/>
      <c r="SQI1" s="215"/>
      <c r="SQJ1" s="215"/>
      <c r="SQK1" s="215"/>
      <c r="SQL1" s="215"/>
      <c r="SQM1" s="215"/>
      <c r="SQN1" s="215"/>
      <c r="SQO1" s="215"/>
      <c r="SQP1" s="215"/>
      <c r="SQQ1" s="215"/>
      <c r="SQR1" s="215"/>
      <c r="SQS1" s="215"/>
      <c r="SQT1" s="215"/>
      <c r="SQU1" s="215"/>
      <c r="SQV1" s="215"/>
      <c r="SQW1" s="215"/>
      <c r="SQX1" s="215"/>
      <c r="SQY1" s="215"/>
      <c r="SQZ1" s="215"/>
      <c r="SRA1" s="215"/>
      <c r="SRB1" s="215"/>
      <c r="SRC1" s="215"/>
      <c r="SRD1" s="215"/>
      <c r="SRE1" s="215"/>
      <c r="SRF1" s="215"/>
      <c r="SRG1" s="215"/>
      <c r="SRH1" s="215"/>
      <c r="SRI1" s="215"/>
      <c r="SRJ1" s="215"/>
      <c r="SRK1" s="215"/>
      <c r="SRL1" s="215"/>
      <c r="SRM1" s="215"/>
      <c r="SRN1" s="215"/>
      <c r="SRO1" s="215"/>
      <c r="SRP1" s="215"/>
      <c r="SRQ1" s="215"/>
      <c r="SRR1" s="215"/>
      <c r="SRS1" s="215"/>
      <c r="SRT1" s="215"/>
      <c r="SRU1" s="215"/>
      <c r="SRV1" s="215"/>
      <c r="SRW1" s="215"/>
      <c r="SRX1" s="215"/>
      <c r="SRY1" s="215"/>
      <c r="SRZ1" s="215"/>
      <c r="SSA1" s="215"/>
      <c r="SSB1" s="215"/>
      <c r="SSC1" s="215"/>
      <c r="SSD1" s="215"/>
      <c r="SSE1" s="215"/>
      <c r="SSF1" s="215"/>
      <c r="SSG1" s="215"/>
      <c r="SSH1" s="215"/>
      <c r="SSI1" s="215"/>
      <c r="SSJ1" s="215"/>
      <c r="SSK1" s="215"/>
      <c r="SSL1" s="215"/>
      <c r="SSM1" s="215"/>
      <c r="SSN1" s="215"/>
      <c r="SSO1" s="215"/>
      <c r="SSP1" s="215"/>
      <c r="SSQ1" s="215"/>
      <c r="SSR1" s="215"/>
      <c r="SSS1" s="215"/>
      <c r="SST1" s="215"/>
      <c r="SSU1" s="215"/>
      <c r="SSV1" s="215"/>
      <c r="SSW1" s="215"/>
      <c r="SSX1" s="215"/>
      <c r="SSY1" s="215"/>
      <c r="SSZ1" s="215"/>
      <c r="STA1" s="215"/>
      <c r="STB1" s="215"/>
      <c r="STC1" s="215"/>
      <c r="STD1" s="215"/>
      <c r="STE1" s="215"/>
      <c r="STF1" s="215"/>
      <c r="STG1" s="215"/>
      <c r="STH1" s="215"/>
      <c r="STI1" s="215"/>
      <c r="STJ1" s="215"/>
      <c r="STK1" s="215"/>
      <c r="STL1" s="215"/>
      <c r="STM1" s="215"/>
      <c r="STN1" s="215"/>
      <c r="STO1" s="215"/>
      <c r="STP1" s="215"/>
      <c r="STQ1" s="215"/>
      <c r="STR1" s="215"/>
      <c r="STS1" s="215"/>
      <c r="STT1" s="215"/>
      <c r="STU1" s="215"/>
      <c r="STV1" s="215"/>
      <c r="STW1" s="215"/>
      <c r="STX1" s="215"/>
      <c r="STY1" s="215"/>
      <c r="STZ1" s="215"/>
      <c r="SUA1" s="215"/>
      <c r="SUB1" s="215"/>
      <c r="SUC1" s="215"/>
      <c r="SUD1" s="215"/>
      <c r="SUE1" s="215"/>
      <c r="SUF1" s="215"/>
      <c r="SUG1" s="215"/>
      <c r="SUH1" s="215"/>
      <c r="SUI1" s="215"/>
      <c r="SUJ1" s="215"/>
      <c r="SUK1" s="215"/>
      <c r="SUL1" s="215"/>
      <c r="SUM1" s="215"/>
      <c r="SUN1" s="215"/>
      <c r="SUO1" s="215"/>
      <c r="SUP1" s="215"/>
      <c r="SUQ1" s="215"/>
      <c r="SUR1" s="215"/>
      <c r="SUS1" s="215"/>
      <c r="SUT1" s="215"/>
      <c r="SUU1" s="215"/>
      <c r="SUV1" s="215"/>
      <c r="SUW1" s="215"/>
      <c r="SUX1" s="215"/>
      <c r="SUY1" s="215"/>
      <c r="SUZ1" s="215"/>
      <c r="SVA1" s="215"/>
      <c r="SVB1" s="215"/>
      <c r="SVC1" s="215"/>
      <c r="SVD1" s="215"/>
      <c r="SVE1" s="215"/>
      <c r="SVF1" s="215"/>
      <c r="SVG1" s="215"/>
      <c r="SVH1" s="215"/>
      <c r="SVI1" s="215"/>
      <c r="SVJ1" s="215"/>
      <c r="SVK1" s="215"/>
      <c r="SVL1" s="215"/>
      <c r="SVM1" s="215"/>
      <c r="SVN1" s="215"/>
      <c r="SVO1" s="215"/>
      <c r="SVP1" s="215"/>
      <c r="SVQ1" s="215"/>
      <c r="SVR1" s="215"/>
      <c r="SVS1" s="215"/>
      <c r="SVT1" s="215"/>
      <c r="SVU1" s="215"/>
      <c r="SVV1" s="215"/>
      <c r="SVW1" s="215"/>
      <c r="SVX1" s="215"/>
      <c r="SVY1" s="215"/>
      <c r="SVZ1" s="215"/>
      <c r="SWA1" s="215"/>
      <c r="SWB1" s="215"/>
      <c r="SWC1" s="215"/>
      <c r="SWD1" s="215"/>
      <c r="SWE1" s="215"/>
      <c r="SWF1" s="215"/>
      <c r="SWG1" s="215"/>
      <c r="SWH1" s="215"/>
      <c r="SWI1" s="215"/>
      <c r="SWJ1" s="215"/>
      <c r="SWK1" s="215"/>
      <c r="SWL1" s="215"/>
      <c r="SWM1" s="215"/>
      <c r="SWN1" s="215"/>
      <c r="SWO1" s="215"/>
      <c r="SWP1" s="215"/>
      <c r="SWQ1" s="215"/>
      <c r="SWR1" s="215"/>
      <c r="SWS1" s="215"/>
      <c r="SWT1" s="215"/>
      <c r="SWU1" s="215"/>
      <c r="SWV1" s="215"/>
      <c r="SWW1" s="215"/>
      <c r="SWX1" s="215"/>
      <c r="SWY1" s="215"/>
      <c r="SWZ1" s="215"/>
      <c r="SXA1" s="215"/>
      <c r="SXB1" s="215"/>
      <c r="SXC1" s="215"/>
      <c r="SXD1" s="215"/>
      <c r="SXE1" s="215"/>
      <c r="SXF1" s="215"/>
      <c r="SXG1" s="215"/>
      <c r="SXH1" s="215"/>
      <c r="SXI1" s="215"/>
      <c r="SXJ1" s="215"/>
      <c r="SXK1" s="215"/>
      <c r="SXL1" s="215"/>
      <c r="SXM1" s="215"/>
      <c r="SXN1" s="215"/>
      <c r="SXO1" s="215"/>
      <c r="SXP1" s="215"/>
      <c r="SXQ1" s="215"/>
      <c r="SXR1" s="215"/>
      <c r="SXS1" s="215"/>
      <c r="SXT1" s="215"/>
      <c r="SXU1" s="215"/>
      <c r="SXV1" s="215"/>
      <c r="SXW1" s="215"/>
      <c r="SXX1" s="215"/>
      <c r="SXY1" s="215"/>
      <c r="SXZ1" s="215"/>
      <c r="SYA1" s="215"/>
      <c r="SYB1" s="215"/>
      <c r="SYC1" s="215"/>
      <c r="SYD1" s="215"/>
      <c r="SYE1" s="215"/>
      <c r="SYF1" s="215"/>
      <c r="SYG1" s="215"/>
      <c r="SYH1" s="215"/>
      <c r="SYI1" s="215"/>
      <c r="SYJ1" s="215"/>
      <c r="SYK1" s="215"/>
      <c r="SYL1" s="215"/>
      <c r="SYM1" s="215"/>
      <c r="SYN1" s="215"/>
      <c r="SYO1" s="215"/>
      <c r="SYP1" s="215"/>
      <c r="SYQ1" s="215"/>
      <c r="SYR1" s="215"/>
      <c r="SYS1" s="215"/>
      <c r="SYT1" s="215"/>
      <c r="SYU1" s="215"/>
      <c r="SYV1" s="215"/>
      <c r="SYW1" s="215"/>
      <c r="SYX1" s="215"/>
      <c r="SYY1" s="215"/>
      <c r="SYZ1" s="215"/>
      <c r="SZA1" s="215"/>
      <c r="SZB1" s="215"/>
      <c r="SZC1" s="215"/>
      <c r="SZD1" s="215"/>
      <c r="SZE1" s="215"/>
      <c r="SZF1" s="215"/>
      <c r="SZG1" s="215"/>
      <c r="SZH1" s="215"/>
      <c r="SZI1" s="215"/>
      <c r="SZJ1" s="215"/>
      <c r="SZK1" s="215"/>
      <c r="SZL1" s="215"/>
      <c r="SZM1" s="215"/>
      <c r="SZN1" s="215"/>
      <c r="SZO1" s="215"/>
      <c r="SZP1" s="215"/>
      <c r="SZQ1" s="215"/>
      <c r="SZR1" s="215"/>
      <c r="SZS1" s="215"/>
      <c r="SZT1" s="215"/>
      <c r="SZU1" s="215"/>
      <c r="SZV1" s="215"/>
      <c r="SZW1" s="215"/>
      <c r="SZX1" s="215"/>
      <c r="SZY1" s="215"/>
      <c r="SZZ1" s="215"/>
      <c r="TAA1" s="215"/>
      <c r="TAB1" s="215"/>
      <c r="TAC1" s="215"/>
      <c r="TAD1" s="215"/>
      <c r="TAE1" s="215"/>
      <c r="TAF1" s="215"/>
      <c r="TAG1" s="215"/>
      <c r="TAH1" s="215"/>
      <c r="TAI1" s="215"/>
      <c r="TAJ1" s="215"/>
      <c r="TAK1" s="215"/>
      <c r="TAL1" s="215"/>
      <c r="TAM1" s="215"/>
      <c r="TAN1" s="215"/>
      <c r="TAO1" s="215"/>
      <c r="TAP1" s="215"/>
      <c r="TAQ1" s="215"/>
      <c r="TAR1" s="215"/>
      <c r="TAS1" s="215"/>
      <c r="TAT1" s="215"/>
      <c r="TAU1" s="215"/>
      <c r="TAV1" s="215"/>
      <c r="TAW1" s="215"/>
      <c r="TAX1" s="215"/>
      <c r="TAY1" s="215"/>
      <c r="TAZ1" s="215"/>
      <c r="TBA1" s="215"/>
      <c r="TBB1" s="215"/>
      <c r="TBC1" s="215"/>
      <c r="TBD1" s="215"/>
      <c r="TBE1" s="215"/>
      <c r="TBF1" s="215"/>
      <c r="TBG1" s="215"/>
      <c r="TBH1" s="215"/>
      <c r="TBI1" s="215"/>
      <c r="TBJ1" s="215"/>
      <c r="TBK1" s="215"/>
      <c r="TBL1" s="215"/>
      <c r="TBM1" s="215"/>
      <c r="TBN1" s="215"/>
      <c r="TBO1" s="215"/>
      <c r="TBP1" s="215"/>
      <c r="TBQ1" s="215"/>
      <c r="TBR1" s="215"/>
      <c r="TBS1" s="215"/>
      <c r="TBT1" s="215"/>
      <c r="TBU1" s="215"/>
      <c r="TBV1" s="215"/>
      <c r="TBW1" s="215"/>
      <c r="TBX1" s="215"/>
      <c r="TBY1" s="215"/>
      <c r="TBZ1" s="215"/>
      <c r="TCA1" s="215"/>
      <c r="TCB1" s="215"/>
      <c r="TCC1" s="215"/>
      <c r="TCD1" s="215"/>
      <c r="TCE1" s="215"/>
      <c r="TCF1" s="215"/>
      <c r="TCG1" s="215"/>
      <c r="TCH1" s="215"/>
      <c r="TCI1" s="215"/>
      <c r="TCJ1" s="215"/>
      <c r="TCK1" s="215"/>
      <c r="TCL1" s="215"/>
      <c r="TCM1" s="215"/>
      <c r="TCN1" s="215"/>
      <c r="TCO1" s="215"/>
      <c r="TCP1" s="215"/>
      <c r="TCQ1" s="215"/>
      <c r="TCR1" s="215"/>
      <c r="TCS1" s="215"/>
      <c r="TCT1" s="215"/>
      <c r="TCU1" s="215"/>
      <c r="TCV1" s="215"/>
      <c r="TCW1" s="215"/>
      <c r="TCX1" s="215"/>
      <c r="TCY1" s="215"/>
      <c r="TCZ1" s="215"/>
      <c r="TDA1" s="215"/>
      <c r="TDB1" s="215"/>
      <c r="TDC1" s="215"/>
      <c r="TDD1" s="215"/>
      <c r="TDE1" s="215"/>
      <c r="TDF1" s="215"/>
      <c r="TDG1" s="215"/>
      <c r="TDH1" s="215"/>
      <c r="TDI1" s="215"/>
      <c r="TDJ1" s="215"/>
      <c r="TDK1" s="215"/>
      <c r="TDL1" s="215"/>
      <c r="TDM1" s="215"/>
      <c r="TDN1" s="215"/>
      <c r="TDO1" s="215"/>
      <c r="TDP1" s="215"/>
      <c r="TDQ1" s="215"/>
      <c r="TDR1" s="215"/>
      <c r="TDS1" s="215"/>
      <c r="TDT1" s="215"/>
      <c r="TDU1" s="215"/>
      <c r="TDV1" s="215"/>
      <c r="TDW1" s="215"/>
      <c r="TDX1" s="215"/>
      <c r="TDY1" s="215"/>
      <c r="TDZ1" s="215"/>
      <c r="TEA1" s="215"/>
      <c r="TEB1" s="215"/>
      <c r="TEC1" s="215"/>
      <c r="TED1" s="215"/>
      <c r="TEE1" s="215"/>
      <c r="TEF1" s="215"/>
      <c r="TEG1" s="215"/>
      <c r="TEH1" s="215"/>
      <c r="TEI1" s="215"/>
      <c r="TEJ1" s="215"/>
      <c r="TEK1" s="215"/>
      <c r="TEL1" s="215"/>
      <c r="TEM1" s="215"/>
      <c r="TEN1" s="215"/>
      <c r="TEO1" s="215"/>
      <c r="TEP1" s="215"/>
      <c r="TEQ1" s="215"/>
      <c r="TER1" s="215"/>
      <c r="TES1" s="215"/>
      <c r="TET1" s="215"/>
      <c r="TEU1" s="215"/>
      <c r="TEV1" s="215"/>
      <c r="TEW1" s="215"/>
      <c r="TEX1" s="215"/>
      <c r="TEY1" s="215"/>
      <c r="TEZ1" s="215"/>
      <c r="TFA1" s="215"/>
      <c r="TFB1" s="215"/>
      <c r="TFC1" s="215"/>
      <c r="TFD1" s="215"/>
      <c r="TFE1" s="215"/>
      <c r="TFF1" s="215"/>
      <c r="TFG1" s="215"/>
      <c r="TFH1" s="215"/>
      <c r="TFI1" s="215"/>
      <c r="TFJ1" s="215"/>
      <c r="TFK1" s="215"/>
      <c r="TFL1" s="215"/>
      <c r="TFM1" s="215"/>
      <c r="TFN1" s="215"/>
      <c r="TFO1" s="215"/>
      <c r="TFP1" s="215"/>
      <c r="TFQ1" s="215"/>
      <c r="TFR1" s="215"/>
      <c r="TFS1" s="215"/>
      <c r="TFT1" s="215"/>
      <c r="TFU1" s="215"/>
      <c r="TFV1" s="215"/>
      <c r="TFW1" s="215"/>
      <c r="TFX1" s="215"/>
      <c r="TFY1" s="215"/>
      <c r="TFZ1" s="215"/>
      <c r="TGA1" s="215"/>
      <c r="TGB1" s="215"/>
      <c r="TGC1" s="215"/>
      <c r="TGD1" s="215"/>
      <c r="TGE1" s="215"/>
      <c r="TGF1" s="215"/>
      <c r="TGG1" s="215"/>
      <c r="TGH1" s="215"/>
      <c r="TGI1" s="215"/>
      <c r="TGJ1" s="215"/>
      <c r="TGK1" s="215"/>
      <c r="TGL1" s="215"/>
      <c r="TGM1" s="215"/>
      <c r="TGN1" s="215"/>
      <c r="TGO1" s="215"/>
      <c r="TGP1" s="215"/>
      <c r="TGQ1" s="215"/>
      <c r="TGR1" s="215"/>
      <c r="TGS1" s="215"/>
      <c r="TGT1" s="215"/>
      <c r="TGU1" s="215"/>
      <c r="TGV1" s="215"/>
      <c r="TGW1" s="215"/>
      <c r="TGX1" s="215"/>
      <c r="TGY1" s="215"/>
      <c r="TGZ1" s="215"/>
      <c r="THA1" s="215"/>
      <c r="THB1" s="215"/>
      <c r="THC1" s="215"/>
      <c r="THD1" s="215"/>
      <c r="THE1" s="215"/>
      <c r="THF1" s="215"/>
      <c r="THG1" s="215"/>
      <c r="THH1" s="215"/>
      <c r="THI1" s="215"/>
      <c r="THJ1" s="215"/>
      <c r="THK1" s="215"/>
      <c r="THL1" s="215"/>
      <c r="THM1" s="215"/>
      <c r="THN1" s="215"/>
      <c r="THO1" s="215"/>
      <c r="THP1" s="215"/>
      <c r="THQ1" s="215"/>
      <c r="THR1" s="215"/>
      <c r="THS1" s="215"/>
      <c r="THT1" s="215"/>
      <c r="THU1" s="215"/>
      <c r="THV1" s="215"/>
      <c r="THW1" s="215"/>
      <c r="THX1" s="215"/>
      <c r="THY1" s="215"/>
      <c r="THZ1" s="215"/>
      <c r="TIA1" s="215"/>
      <c r="TIB1" s="215"/>
      <c r="TIC1" s="215"/>
      <c r="TID1" s="215"/>
      <c r="TIE1" s="215"/>
      <c r="TIF1" s="215"/>
      <c r="TIG1" s="215"/>
      <c r="TIH1" s="215"/>
      <c r="TII1" s="215"/>
      <c r="TIJ1" s="215"/>
      <c r="TIK1" s="215"/>
      <c r="TIL1" s="215"/>
      <c r="TIM1" s="215"/>
      <c r="TIN1" s="215"/>
      <c r="TIO1" s="215"/>
      <c r="TIP1" s="215"/>
      <c r="TIQ1" s="215"/>
      <c r="TIR1" s="215"/>
      <c r="TIS1" s="215"/>
      <c r="TIT1" s="215"/>
      <c r="TIU1" s="215"/>
      <c r="TIV1" s="215"/>
      <c r="TIW1" s="215"/>
      <c r="TIX1" s="215"/>
      <c r="TIY1" s="215"/>
      <c r="TIZ1" s="215"/>
      <c r="TJA1" s="215"/>
      <c r="TJB1" s="215"/>
      <c r="TJC1" s="215"/>
      <c r="TJD1" s="215"/>
      <c r="TJE1" s="215"/>
      <c r="TJF1" s="215"/>
      <c r="TJG1" s="215"/>
      <c r="TJH1" s="215"/>
      <c r="TJI1" s="215"/>
      <c r="TJJ1" s="215"/>
      <c r="TJK1" s="215"/>
      <c r="TJL1" s="215"/>
      <c r="TJM1" s="215"/>
      <c r="TJN1" s="215"/>
      <c r="TJO1" s="215"/>
      <c r="TJP1" s="215"/>
      <c r="TJQ1" s="215"/>
      <c r="TJR1" s="215"/>
      <c r="TJS1" s="215"/>
      <c r="TJT1" s="215"/>
      <c r="TJU1" s="215"/>
      <c r="TJV1" s="215"/>
      <c r="TJW1" s="215"/>
      <c r="TJX1" s="215"/>
      <c r="TJY1" s="215"/>
      <c r="TJZ1" s="215"/>
      <c r="TKA1" s="215"/>
      <c r="TKB1" s="215"/>
      <c r="TKC1" s="215"/>
      <c r="TKD1" s="215"/>
      <c r="TKE1" s="215"/>
      <c r="TKF1" s="215"/>
      <c r="TKG1" s="215"/>
      <c r="TKH1" s="215"/>
      <c r="TKI1" s="215"/>
      <c r="TKJ1" s="215"/>
      <c r="TKK1" s="215"/>
      <c r="TKL1" s="215"/>
      <c r="TKM1" s="215"/>
      <c r="TKN1" s="215"/>
      <c r="TKO1" s="215"/>
      <c r="TKP1" s="215"/>
      <c r="TKQ1" s="215"/>
      <c r="TKR1" s="215"/>
      <c r="TKS1" s="215"/>
      <c r="TKT1" s="215"/>
      <c r="TKU1" s="215"/>
      <c r="TKV1" s="215"/>
      <c r="TKW1" s="215"/>
      <c r="TKX1" s="215"/>
      <c r="TKY1" s="215"/>
      <c r="TKZ1" s="215"/>
      <c r="TLA1" s="215"/>
      <c r="TLB1" s="215"/>
      <c r="TLC1" s="215"/>
      <c r="TLD1" s="215"/>
      <c r="TLE1" s="215"/>
      <c r="TLF1" s="215"/>
      <c r="TLG1" s="215"/>
      <c r="TLH1" s="215"/>
      <c r="TLI1" s="215"/>
      <c r="TLJ1" s="215"/>
      <c r="TLK1" s="215"/>
      <c r="TLL1" s="215"/>
      <c r="TLM1" s="215"/>
      <c r="TLN1" s="215"/>
      <c r="TLO1" s="215"/>
      <c r="TLP1" s="215"/>
      <c r="TLQ1" s="215"/>
      <c r="TLR1" s="215"/>
      <c r="TLS1" s="215"/>
      <c r="TLT1" s="215"/>
      <c r="TLU1" s="215"/>
      <c r="TLV1" s="215"/>
      <c r="TLW1" s="215"/>
      <c r="TLX1" s="215"/>
      <c r="TLY1" s="215"/>
      <c r="TLZ1" s="215"/>
      <c r="TMA1" s="215"/>
      <c r="TMB1" s="215"/>
      <c r="TMC1" s="215"/>
      <c r="TMD1" s="215"/>
      <c r="TME1" s="215"/>
      <c r="TMF1" s="215"/>
      <c r="TMG1" s="215"/>
      <c r="TMH1" s="215"/>
      <c r="TMI1" s="215"/>
      <c r="TMJ1" s="215"/>
      <c r="TMK1" s="215"/>
      <c r="TML1" s="215"/>
      <c r="TMM1" s="215"/>
      <c r="TMN1" s="215"/>
      <c r="TMO1" s="215"/>
      <c r="TMP1" s="215"/>
      <c r="TMQ1" s="215"/>
      <c r="TMR1" s="215"/>
      <c r="TMS1" s="215"/>
      <c r="TMT1" s="215"/>
      <c r="TMU1" s="215"/>
      <c r="TMV1" s="215"/>
      <c r="TMW1" s="215"/>
      <c r="TMX1" s="215"/>
      <c r="TMY1" s="215"/>
      <c r="TMZ1" s="215"/>
      <c r="TNA1" s="215"/>
      <c r="TNB1" s="215"/>
      <c r="TNC1" s="215"/>
      <c r="TND1" s="215"/>
      <c r="TNE1" s="215"/>
      <c r="TNF1" s="215"/>
      <c r="TNG1" s="215"/>
      <c r="TNH1" s="215"/>
      <c r="TNI1" s="215"/>
      <c r="TNJ1" s="215"/>
      <c r="TNK1" s="215"/>
      <c r="TNL1" s="215"/>
      <c r="TNM1" s="215"/>
      <c r="TNN1" s="215"/>
      <c r="TNO1" s="215"/>
      <c r="TNP1" s="215"/>
      <c r="TNQ1" s="215"/>
      <c r="TNR1" s="215"/>
      <c r="TNS1" s="215"/>
      <c r="TNT1" s="215"/>
      <c r="TNU1" s="215"/>
      <c r="TNV1" s="215"/>
      <c r="TNW1" s="215"/>
      <c r="TNX1" s="215"/>
      <c r="TNY1" s="215"/>
      <c r="TNZ1" s="215"/>
      <c r="TOA1" s="215"/>
      <c r="TOB1" s="215"/>
      <c r="TOC1" s="215"/>
      <c r="TOD1" s="215"/>
      <c r="TOE1" s="215"/>
      <c r="TOF1" s="215"/>
      <c r="TOG1" s="215"/>
      <c r="TOH1" s="215"/>
      <c r="TOI1" s="215"/>
      <c r="TOJ1" s="215"/>
      <c r="TOK1" s="215"/>
      <c r="TOL1" s="215"/>
      <c r="TOM1" s="215"/>
      <c r="TON1" s="215"/>
      <c r="TOO1" s="215"/>
      <c r="TOP1" s="215"/>
      <c r="TOQ1" s="215"/>
      <c r="TOR1" s="215"/>
      <c r="TOS1" s="215"/>
      <c r="TOT1" s="215"/>
      <c r="TOU1" s="215"/>
      <c r="TOV1" s="215"/>
      <c r="TOW1" s="215"/>
      <c r="TOX1" s="215"/>
      <c r="TOY1" s="215"/>
      <c r="TOZ1" s="215"/>
      <c r="TPA1" s="215"/>
      <c r="TPB1" s="215"/>
      <c r="TPC1" s="215"/>
      <c r="TPD1" s="215"/>
      <c r="TPE1" s="215"/>
      <c r="TPF1" s="215"/>
      <c r="TPG1" s="215"/>
      <c r="TPH1" s="215"/>
      <c r="TPI1" s="215"/>
      <c r="TPJ1" s="215"/>
      <c r="TPK1" s="215"/>
      <c r="TPL1" s="215"/>
      <c r="TPM1" s="215"/>
      <c r="TPN1" s="215"/>
      <c r="TPO1" s="215"/>
      <c r="TPP1" s="215"/>
      <c r="TPQ1" s="215"/>
      <c r="TPR1" s="215"/>
      <c r="TPS1" s="215"/>
      <c r="TPT1" s="215"/>
      <c r="TPU1" s="215"/>
      <c r="TPV1" s="215"/>
      <c r="TPW1" s="215"/>
      <c r="TPX1" s="215"/>
      <c r="TPY1" s="215"/>
      <c r="TPZ1" s="215"/>
      <c r="TQA1" s="215"/>
      <c r="TQB1" s="215"/>
      <c r="TQC1" s="215"/>
      <c r="TQD1" s="215"/>
      <c r="TQE1" s="215"/>
      <c r="TQF1" s="215"/>
      <c r="TQG1" s="215"/>
      <c r="TQH1" s="215"/>
      <c r="TQI1" s="215"/>
      <c r="TQJ1" s="215"/>
      <c r="TQK1" s="215"/>
      <c r="TQL1" s="215"/>
      <c r="TQM1" s="215"/>
      <c r="TQN1" s="215"/>
      <c r="TQO1" s="215"/>
      <c r="TQP1" s="215"/>
      <c r="TQQ1" s="215"/>
      <c r="TQR1" s="215"/>
      <c r="TQS1" s="215"/>
      <c r="TQT1" s="215"/>
      <c r="TQU1" s="215"/>
      <c r="TQV1" s="215"/>
      <c r="TQW1" s="215"/>
      <c r="TQX1" s="215"/>
      <c r="TQY1" s="215"/>
      <c r="TQZ1" s="215"/>
      <c r="TRA1" s="215"/>
      <c r="TRB1" s="215"/>
      <c r="TRC1" s="215"/>
      <c r="TRD1" s="215"/>
      <c r="TRE1" s="215"/>
      <c r="TRF1" s="215"/>
      <c r="TRG1" s="215"/>
      <c r="TRH1" s="215"/>
      <c r="TRI1" s="215"/>
      <c r="TRJ1" s="215"/>
      <c r="TRK1" s="215"/>
      <c r="TRL1" s="215"/>
      <c r="TRM1" s="215"/>
      <c r="TRN1" s="215"/>
      <c r="TRO1" s="215"/>
      <c r="TRP1" s="215"/>
      <c r="TRQ1" s="215"/>
      <c r="TRR1" s="215"/>
      <c r="TRS1" s="215"/>
      <c r="TRT1" s="215"/>
      <c r="TRU1" s="215"/>
      <c r="TRV1" s="215"/>
      <c r="TRW1" s="215"/>
      <c r="TRX1" s="215"/>
      <c r="TRY1" s="215"/>
      <c r="TRZ1" s="215"/>
      <c r="TSA1" s="215"/>
      <c r="TSB1" s="215"/>
      <c r="TSC1" s="215"/>
      <c r="TSD1" s="215"/>
      <c r="TSE1" s="215"/>
      <c r="TSF1" s="215"/>
      <c r="TSG1" s="215"/>
      <c r="TSH1" s="215"/>
      <c r="TSI1" s="215"/>
      <c r="TSJ1" s="215"/>
      <c r="TSK1" s="215"/>
      <c r="TSL1" s="215"/>
      <c r="TSM1" s="215"/>
      <c r="TSN1" s="215"/>
      <c r="TSO1" s="215"/>
      <c r="TSP1" s="215"/>
      <c r="TSQ1" s="215"/>
      <c r="TSR1" s="215"/>
      <c r="TSS1" s="215"/>
      <c r="TST1" s="215"/>
      <c r="TSU1" s="215"/>
      <c r="TSV1" s="215"/>
      <c r="TSW1" s="215"/>
      <c r="TSX1" s="215"/>
      <c r="TSY1" s="215"/>
      <c r="TSZ1" s="215"/>
      <c r="TTA1" s="215"/>
      <c r="TTB1" s="215"/>
      <c r="TTC1" s="215"/>
      <c r="TTD1" s="215"/>
      <c r="TTE1" s="215"/>
      <c r="TTF1" s="215"/>
      <c r="TTG1" s="215"/>
      <c r="TTH1" s="215"/>
      <c r="TTI1" s="215"/>
      <c r="TTJ1" s="215"/>
      <c r="TTK1" s="215"/>
      <c r="TTL1" s="215"/>
      <c r="TTM1" s="215"/>
      <c r="TTN1" s="215"/>
      <c r="TTO1" s="215"/>
      <c r="TTP1" s="215"/>
      <c r="TTQ1" s="215"/>
      <c r="TTR1" s="215"/>
      <c r="TTS1" s="215"/>
      <c r="TTT1" s="215"/>
      <c r="TTU1" s="215"/>
      <c r="TTV1" s="215"/>
      <c r="TTW1" s="215"/>
      <c r="TTX1" s="215"/>
      <c r="TTY1" s="215"/>
      <c r="TTZ1" s="215"/>
      <c r="TUA1" s="215"/>
      <c r="TUB1" s="215"/>
      <c r="TUC1" s="215"/>
      <c r="TUD1" s="215"/>
      <c r="TUE1" s="215"/>
      <c r="TUF1" s="215"/>
      <c r="TUG1" s="215"/>
      <c r="TUH1" s="215"/>
      <c r="TUI1" s="215"/>
      <c r="TUJ1" s="215"/>
      <c r="TUK1" s="215"/>
      <c r="TUL1" s="215"/>
      <c r="TUM1" s="215"/>
      <c r="TUN1" s="215"/>
      <c r="TUO1" s="215"/>
      <c r="TUP1" s="215"/>
      <c r="TUQ1" s="215"/>
      <c r="TUR1" s="215"/>
      <c r="TUS1" s="215"/>
      <c r="TUT1" s="215"/>
      <c r="TUU1" s="215"/>
      <c r="TUV1" s="215"/>
      <c r="TUW1" s="215"/>
      <c r="TUX1" s="215"/>
      <c r="TUY1" s="215"/>
      <c r="TUZ1" s="215"/>
      <c r="TVA1" s="215"/>
      <c r="TVB1" s="215"/>
      <c r="TVC1" s="215"/>
      <c r="TVD1" s="215"/>
      <c r="TVE1" s="215"/>
      <c r="TVF1" s="215"/>
      <c r="TVG1" s="215"/>
      <c r="TVH1" s="215"/>
      <c r="TVI1" s="215"/>
      <c r="TVJ1" s="215"/>
      <c r="TVK1" s="215"/>
      <c r="TVL1" s="215"/>
      <c r="TVM1" s="215"/>
      <c r="TVN1" s="215"/>
      <c r="TVO1" s="215"/>
      <c r="TVP1" s="215"/>
      <c r="TVQ1" s="215"/>
      <c r="TVR1" s="215"/>
      <c r="TVS1" s="215"/>
      <c r="TVT1" s="215"/>
      <c r="TVU1" s="215"/>
      <c r="TVV1" s="215"/>
      <c r="TVW1" s="215"/>
      <c r="TVX1" s="215"/>
      <c r="TVY1" s="215"/>
      <c r="TVZ1" s="215"/>
      <c r="TWA1" s="215"/>
      <c r="TWB1" s="215"/>
      <c r="TWC1" s="215"/>
      <c r="TWD1" s="215"/>
      <c r="TWE1" s="215"/>
      <c r="TWF1" s="215"/>
      <c r="TWG1" s="215"/>
      <c r="TWH1" s="215"/>
      <c r="TWI1" s="215"/>
      <c r="TWJ1" s="215"/>
      <c r="TWK1" s="215"/>
      <c r="TWL1" s="215"/>
      <c r="TWM1" s="215"/>
      <c r="TWN1" s="215"/>
      <c r="TWO1" s="215"/>
      <c r="TWP1" s="215"/>
      <c r="TWQ1" s="215"/>
      <c r="TWR1" s="215"/>
      <c r="TWS1" s="215"/>
      <c r="TWT1" s="215"/>
      <c r="TWU1" s="215"/>
      <c r="TWV1" s="215"/>
      <c r="TWW1" s="215"/>
      <c r="TWX1" s="215"/>
      <c r="TWY1" s="215"/>
      <c r="TWZ1" s="215"/>
      <c r="TXA1" s="215"/>
      <c r="TXB1" s="215"/>
      <c r="TXC1" s="215"/>
      <c r="TXD1" s="215"/>
      <c r="TXE1" s="215"/>
      <c r="TXF1" s="215"/>
      <c r="TXG1" s="215"/>
      <c r="TXH1" s="215"/>
      <c r="TXI1" s="215"/>
      <c r="TXJ1" s="215"/>
      <c r="TXK1" s="215"/>
      <c r="TXL1" s="215"/>
      <c r="TXM1" s="215"/>
      <c r="TXN1" s="215"/>
      <c r="TXO1" s="215"/>
      <c r="TXP1" s="215"/>
      <c r="TXQ1" s="215"/>
      <c r="TXR1" s="215"/>
      <c r="TXS1" s="215"/>
      <c r="TXT1" s="215"/>
      <c r="TXU1" s="215"/>
      <c r="TXV1" s="215"/>
      <c r="TXW1" s="215"/>
      <c r="TXX1" s="215"/>
      <c r="TXY1" s="215"/>
      <c r="TXZ1" s="215"/>
      <c r="TYA1" s="215"/>
      <c r="TYB1" s="215"/>
      <c r="TYC1" s="215"/>
      <c r="TYD1" s="215"/>
      <c r="TYE1" s="215"/>
      <c r="TYF1" s="215"/>
      <c r="TYG1" s="215"/>
      <c r="TYH1" s="215"/>
      <c r="TYI1" s="215"/>
      <c r="TYJ1" s="215"/>
      <c r="TYK1" s="215"/>
      <c r="TYL1" s="215"/>
      <c r="TYM1" s="215"/>
      <c r="TYN1" s="215"/>
      <c r="TYO1" s="215"/>
      <c r="TYP1" s="215"/>
      <c r="TYQ1" s="215"/>
      <c r="TYR1" s="215"/>
      <c r="TYS1" s="215"/>
      <c r="TYT1" s="215"/>
      <c r="TYU1" s="215"/>
      <c r="TYV1" s="215"/>
      <c r="TYW1" s="215"/>
      <c r="TYX1" s="215"/>
      <c r="TYY1" s="215"/>
      <c r="TYZ1" s="215"/>
      <c r="TZA1" s="215"/>
      <c r="TZB1" s="215"/>
      <c r="TZC1" s="215"/>
      <c r="TZD1" s="215"/>
      <c r="TZE1" s="215"/>
      <c r="TZF1" s="215"/>
      <c r="TZG1" s="215"/>
      <c r="TZH1" s="215"/>
      <c r="TZI1" s="215"/>
      <c r="TZJ1" s="215"/>
      <c r="TZK1" s="215"/>
      <c r="TZL1" s="215"/>
      <c r="TZM1" s="215"/>
      <c r="TZN1" s="215"/>
      <c r="TZO1" s="215"/>
      <c r="TZP1" s="215"/>
      <c r="TZQ1" s="215"/>
      <c r="TZR1" s="215"/>
      <c r="TZS1" s="215"/>
      <c r="TZT1" s="215"/>
      <c r="TZU1" s="215"/>
      <c r="TZV1" s="215"/>
      <c r="TZW1" s="215"/>
      <c r="TZX1" s="215"/>
      <c r="TZY1" s="215"/>
      <c r="TZZ1" s="215"/>
      <c r="UAA1" s="215"/>
      <c r="UAB1" s="215"/>
      <c r="UAC1" s="215"/>
      <c r="UAD1" s="215"/>
      <c r="UAE1" s="215"/>
      <c r="UAF1" s="215"/>
      <c r="UAG1" s="215"/>
      <c r="UAH1" s="215"/>
      <c r="UAI1" s="215"/>
      <c r="UAJ1" s="215"/>
      <c r="UAK1" s="215"/>
      <c r="UAL1" s="215"/>
      <c r="UAM1" s="215"/>
      <c r="UAN1" s="215"/>
      <c r="UAO1" s="215"/>
      <c r="UAP1" s="215"/>
      <c r="UAQ1" s="215"/>
      <c r="UAR1" s="215"/>
      <c r="UAS1" s="215"/>
      <c r="UAT1" s="215"/>
      <c r="UAU1" s="215"/>
      <c r="UAV1" s="215"/>
      <c r="UAW1" s="215"/>
      <c r="UAX1" s="215"/>
      <c r="UAY1" s="215"/>
      <c r="UAZ1" s="215"/>
      <c r="UBA1" s="215"/>
      <c r="UBB1" s="215"/>
      <c r="UBC1" s="215"/>
      <c r="UBD1" s="215"/>
      <c r="UBE1" s="215"/>
      <c r="UBF1" s="215"/>
      <c r="UBG1" s="215"/>
      <c r="UBH1" s="215"/>
      <c r="UBI1" s="215"/>
      <c r="UBJ1" s="215"/>
      <c r="UBK1" s="215"/>
      <c r="UBL1" s="215"/>
      <c r="UBM1" s="215"/>
      <c r="UBN1" s="215"/>
      <c r="UBO1" s="215"/>
      <c r="UBP1" s="215"/>
      <c r="UBQ1" s="215"/>
      <c r="UBR1" s="215"/>
      <c r="UBS1" s="215"/>
      <c r="UBT1" s="215"/>
      <c r="UBU1" s="215"/>
      <c r="UBV1" s="215"/>
      <c r="UBW1" s="215"/>
      <c r="UBX1" s="215"/>
      <c r="UBY1" s="215"/>
      <c r="UBZ1" s="215"/>
      <c r="UCA1" s="215"/>
      <c r="UCB1" s="215"/>
      <c r="UCC1" s="215"/>
      <c r="UCD1" s="215"/>
      <c r="UCE1" s="215"/>
      <c r="UCF1" s="215"/>
      <c r="UCG1" s="215"/>
      <c r="UCH1" s="215"/>
      <c r="UCI1" s="215"/>
      <c r="UCJ1" s="215"/>
      <c r="UCK1" s="215"/>
      <c r="UCL1" s="215"/>
      <c r="UCM1" s="215"/>
      <c r="UCN1" s="215"/>
      <c r="UCO1" s="215"/>
      <c r="UCP1" s="215"/>
      <c r="UCQ1" s="215"/>
      <c r="UCR1" s="215"/>
      <c r="UCS1" s="215"/>
      <c r="UCT1" s="215"/>
      <c r="UCU1" s="215"/>
      <c r="UCV1" s="215"/>
      <c r="UCW1" s="215"/>
      <c r="UCX1" s="215"/>
      <c r="UCY1" s="215"/>
      <c r="UCZ1" s="215"/>
      <c r="UDA1" s="215"/>
      <c r="UDB1" s="215"/>
      <c r="UDC1" s="215"/>
      <c r="UDD1" s="215"/>
      <c r="UDE1" s="215"/>
      <c r="UDF1" s="215"/>
      <c r="UDG1" s="215"/>
      <c r="UDH1" s="215"/>
      <c r="UDI1" s="215"/>
      <c r="UDJ1" s="215"/>
      <c r="UDK1" s="215"/>
      <c r="UDL1" s="215"/>
      <c r="UDM1" s="215"/>
      <c r="UDN1" s="215"/>
      <c r="UDO1" s="215"/>
      <c r="UDP1" s="215"/>
      <c r="UDQ1" s="215"/>
      <c r="UDR1" s="215"/>
      <c r="UDS1" s="215"/>
      <c r="UDT1" s="215"/>
      <c r="UDU1" s="215"/>
      <c r="UDV1" s="215"/>
      <c r="UDW1" s="215"/>
      <c r="UDX1" s="215"/>
      <c r="UDY1" s="215"/>
      <c r="UDZ1" s="215"/>
      <c r="UEA1" s="215"/>
      <c r="UEB1" s="215"/>
      <c r="UEC1" s="215"/>
      <c r="UED1" s="215"/>
      <c r="UEE1" s="215"/>
      <c r="UEF1" s="215"/>
      <c r="UEG1" s="215"/>
      <c r="UEH1" s="215"/>
      <c r="UEI1" s="215"/>
      <c r="UEJ1" s="215"/>
      <c r="UEK1" s="215"/>
      <c r="UEL1" s="215"/>
      <c r="UEM1" s="215"/>
      <c r="UEN1" s="215"/>
      <c r="UEO1" s="215"/>
      <c r="UEP1" s="215"/>
      <c r="UEQ1" s="215"/>
      <c r="UER1" s="215"/>
      <c r="UES1" s="215"/>
      <c r="UET1" s="215"/>
      <c r="UEU1" s="215"/>
      <c r="UEV1" s="215"/>
      <c r="UEW1" s="215"/>
      <c r="UEX1" s="215"/>
      <c r="UEY1" s="215"/>
      <c r="UEZ1" s="215"/>
      <c r="UFA1" s="215"/>
      <c r="UFB1" s="215"/>
      <c r="UFC1" s="215"/>
      <c r="UFD1" s="215"/>
      <c r="UFE1" s="215"/>
      <c r="UFF1" s="215"/>
      <c r="UFG1" s="215"/>
      <c r="UFH1" s="215"/>
      <c r="UFI1" s="215"/>
      <c r="UFJ1" s="215"/>
      <c r="UFK1" s="215"/>
      <c r="UFL1" s="215"/>
      <c r="UFM1" s="215"/>
      <c r="UFN1" s="215"/>
      <c r="UFO1" s="215"/>
      <c r="UFP1" s="215"/>
      <c r="UFQ1" s="215"/>
      <c r="UFR1" s="215"/>
      <c r="UFS1" s="215"/>
      <c r="UFT1" s="215"/>
      <c r="UFU1" s="215"/>
      <c r="UFV1" s="215"/>
      <c r="UFW1" s="215"/>
      <c r="UFX1" s="215"/>
      <c r="UFY1" s="215"/>
      <c r="UFZ1" s="215"/>
      <c r="UGA1" s="215"/>
      <c r="UGB1" s="215"/>
      <c r="UGC1" s="215"/>
      <c r="UGD1" s="215"/>
      <c r="UGE1" s="215"/>
      <c r="UGF1" s="215"/>
      <c r="UGG1" s="215"/>
      <c r="UGH1" s="215"/>
      <c r="UGI1" s="215"/>
      <c r="UGJ1" s="215"/>
      <c r="UGK1" s="215"/>
      <c r="UGL1" s="215"/>
      <c r="UGM1" s="215"/>
      <c r="UGN1" s="215"/>
      <c r="UGO1" s="215"/>
      <c r="UGP1" s="215"/>
      <c r="UGQ1" s="215"/>
      <c r="UGR1" s="215"/>
      <c r="UGS1" s="215"/>
      <c r="UGT1" s="215"/>
      <c r="UGU1" s="215"/>
      <c r="UGV1" s="215"/>
      <c r="UGW1" s="215"/>
      <c r="UGX1" s="215"/>
      <c r="UGY1" s="215"/>
      <c r="UGZ1" s="215"/>
      <c r="UHA1" s="215"/>
      <c r="UHB1" s="215"/>
      <c r="UHC1" s="215"/>
      <c r="UHD1" s="215"/>
      <c r="UHE1" s="215"/>
      <c r="UHF1" s="215"/>
      <c r="UHG1" s="215"/>
      <c r="UHH1" s="215"/>
      <c r="UHI1" s="215"/>
      <c r="UHJ1" s="215"/>
      <c r="UHK1" s="215"/>
      <c r="UHL1" s="215"/>
      <c r="UHM1" s="215"/>
      <c r="UHN1" s="215"/>
      <c r="UHO1" s="215"/>
      <c r="UHP1" s="215"/>
      <c r="UHQ1" s="215"/>
      <c r="UHR1" s="215"/>
      <c r="UHS1" s="215"/>
      <c r="UHT1" s="215"/>
      <c r="UHU1" s="215"/>
      <c r="UHV1" s="215"/>
      <c r="UHW1" s="215"/>
      <c r="UHX1" s="215"/>
      <c r="UHY1" s="215"/>
      <c r="UHZ1" s="215"/>
      <c r="UIA1" s="215"/>
      <c r="UIB1" s="215"/>
      <c r="UIC1" s="215"/>
      <c r="UID1" s="215"/>
      <c r="UIE1" s="215"/>
      <c r="UIF1" s="215"/>
      <c r="UIG1" s="215"/>
      <c r="UIH1" s="215"/>
      <c r="UII1" s="215"/>
      <c r="UIJ1" s="215"/>
      <c r="UIK1" s="215"/>
      <c r="UIL1" s="215"/>
      <c r="UIM1" s="215"/>
      <c r="UIN1" s="215"/>
      <c r="UIO1" s="215"/>
      <c r="UIP1" s="215"/>
      <c r="UIQ1" s="215"/>
      <c r="UIR1" s="215"/>
      <c r="UIS1" s="215"/>
      <c r="UIT1" s="215"/>
      <c r="UIU1" s="215"/>
      <c r="UIV1" s="215"/>
      <c r="UIW1" s="215"/>
      <c r="UIX1" s="215"/>
      <c r="UIY1" s="215"/>
      <c r="UIZ1" s="215"/>
      <c r="UJA1" s="215"/>
      <c r="UJB1" s="215"/>
      <c r="UJC1" s="215"/>
      <c r="UJD1" s="215"/>
      <c r="UJE1" s="215"/>
      <c r="UJF1" s="215"/>
      <c r="UJG1" s="215"/>
      <c r="UJH1" s="215"/>
      <c r="UJI1" s="215"/>
      <c r="UJJ1" s="215"/>
      <c r="UJK1" s="215"/>
      <c r="UJL1" s="215"/>
      <c r="UJM1" s="215"/>
      <c r="UJN1" s="215"/>
      <c r="UJO1" s="215"/>
      <c r="UJP1" s="215"/>
      <c r="UJQ1" s="215"/>
      <c r="UJR1" s="215"/>
      <c r="UJS1" s="215"/>
      <c r="UJT1" s="215"/>
      <c r="UJU1" s="215"/>
      <c r="UJV1" s="215"/>
      <c r="UJW1" s="215"/>
      <c r="UJX1" s="215"/>
      <c r="UJY1" s="215"/>
      <c r="UJZ1" s="215"/>
      <c r="UKA1" s="215"/>
      <c r="UKB1" s="215"/>
      <c r="UKC1" s="215"/>
      <c r="UKD1" s="215"/>
      <c r="UKE1" s="215"/>
      <c r="UKF1" s="215"/>
      <c r="UKG1" s="215"/>
      <c r="UKH1" s="215"/>
      <c r="UKI1" s="215"/>
      <c r="UKJ1" s="215"/>
      <c r="UKK1" s="215"/>
      <c r="UKL1" s="215"/>
      <c r="UKM1" s="215"/>
      <c r="UKN1" s="215"/>
      <c r="UKO1" s="215"/>
      <c r="UKP1" s="215"/>
      <c r="UKQ1" s="215"/>
      <c r="UKR1" s="215"/>
      <c r="UKS1" s="215"/>
      <c r="UKT1" s="215"/>
      <c r="UKU1" s="215"/>
      <c r="UKV1" s="215"/>
      <c r="UKW1" s="215"/>
      <c r="UKX1" s="215"/>
      <c r="UKY1" s="215"/>
      <c r="UKZ1" s="215"/>
      <c r="ULA1" s="215"/>
      <c r="ULB1" s="215"/>
      <c r="ULC1" s="215"/>
      <c r="ULD1" s="215"/>
      <c r="ULE1" s="215"/>
      <c r="ULF1" s="215"/>
      <c r="ULG1" s="215"/>
      <c r="ULH1" s="215"/>
      <c r="ULI1" s="215"/>
      <c r="ULJ1" s="215"/>
      <c r="ULK1" s="215"/>
      <c r="ULL1" s="215"/>
      <c r="ULM1" s="215"/>
      <c r="ULN1" s="215"/>
      <c r="ULO1" s="215"/>
      <c r="ULP1" s="215"/>
      <c r="ULQ1" s="215"/>
      <c r="ULR1" s="215"/>
      <c r="ULS1" s="215"/>
      <c r="ULT1" s="215"/>
      <c r="ULU1" s="215"/>
      <c r="ULV1" s="215"/>
      <c r="ULW1" s="215"/>
      <c r="ULX1" s="215"/>
      <c r="ULY1" s="215"/>
      <c r="ULZ1" s="215"/>
      <c r="UMA1" s="215"/>
      <c r="UMB1" s="215"/>
      <c r="UMC1" s="215"/>
      <c r="UMD1" s="215"/>
      <c r="UME1" s="215"/>
      <c r="UMF1" s="215"/>
      <c r="UMG1" s="215"/>
      <c r="UMH1" s="215"/>
      <c r="UMI1" s="215"/>
      <c r="UMJ1" s="215"/>
      <c r="UMK1" s="215"/>
      <c r="UML1" s="215"/>
      <c r="UMM1" s="215"/>
      <c r="UMN1" s="215"/>
      <c r="UMO1" s="215"/>
      <c r="UMP1" s="215"/>
      <c r="UMQ1" s="215"/>
      <c r="UMR1" s="215"/>
      <c r="UMS1" s="215"/>
      <c r="UMT1" s="215"/>
      <c r="UMU1" s="215"/>
      <c r="UMV1" s="215"/>
      <c r="UMW1" s="215"/>
      <c r="UMX1" s="215"/>
      <c r="UMY1" s="215"/>
      <c r="UMZ1" s="215"/>
      <c r="UNA1" s="215"/>
      <c r="UNB1" s="215"/>
      <c r="UNC1" s="215"/>
      <c r="UND1" s="215"/>
      <c r="UNE1" s="215"/>
      <c r="UNF1" s="215"/>
      <c r="UNG1" s="215"/>
      <c r="UNH1" s="215"/>
      <c r="UNI1" s="215"/>
      <c r="UNJ1" s="215"/>
      <c r="UNK1" s="215"/>
      <c r="UNL1" s="215"/>
      <c r="UNM1" s="215"/>
      <c r="UNN1" s="215"/>
      <c r="UNO1" s="215"/>
      <c r="UNP1" s="215"/>
      <c r="UNQ1" s="215"/>
      <c r="UNR1" s="215"/>
      <c r="UNS1" s="215"/>
      <c r="UNT1" s="215"/>
      <c r="UNU1" s="215"/>
      <c r="UNV1" s="215"/>
      <c r="UNW1" s="215"/>
      <c r="UNX1" s="215"/>
      <c r="UNY1" s="215"/>
      <c r="UNZ1" s="215"/>
      <c r="UOA1" s="215"/>
      <c r="UOB1" s="215"/>
      <c r="UOC1" s="215"/>
      <c r="UOD1" s="215"/>
      <c r="UOE1" s="215"/>
      <c r="UOF1" s="215"/>
      <c r="UOG1" s="215"/>
      <c r="UOH1" s="215"/>
      <c r="UOI1" s="215"/>
      <c r="UOJ1" s="215"/>
      <c r="UOK1" s="215"/>
      <c r="UOL1" s="215"/>
      <c r="UOM1" s="215"/>
      <c r="UON1" s="215"/>
      <c r="UOO1" s="215"/>
      <c r="UOP1" s="215"/>
      <c r="UOQ1" s="215"/>
      <c r="UOR1" s="215"/>
      <c r="UOS1" s="215"/>
      <c r="UOT1" s="215"/>
      <c r="UOU1" s="215"/>
      <c r="UOV1" s="215"/>
      <c r="UOW1" s="215"/>
      <c r="UOX1" s="215"/>
      <c r="UOY1" s="215"/>
      <c r="UOZ1" s="215"/>
      <c r="UPA1" s="215"/>
      <c r="UPB1" s="215"/>
      <c r="UPC1" s="215"/>
      <c r="UPD1" s="215"/>
      <c r="UPE1" s="215"/>
      <c r="UPF1" s="215"/>
      <c r="UPG1" s="215"/>
      <c r="UPH1" s="215"/>
      <c r="UPI1" s="215"/>
      <c r="UPJ1" s="215"/>
      <c r="UPK1" s="215"/>
      <c r="UPL1" s="215"/>
      <c r="UPM1" s="215"/>
      <c r="UPN1" s="215"/>
      <c r="UPO1" s="215"/>
      <c r="UPP1" s="215"/>
      <c r="UPQ1" s="215"/>
      <c r="UPR1" s="215"/>
      <c r="UPS1" s="215"/>
      <c r="UPT1" s="215"/>
      <c r="UPU1" s="215"/>
      <c r="UPV1" s="215"/>
      <c r="UPW1" s="215"/>
      <c r="UPX1" s="215"/>
      <c r="UPY1" s="215"/>
      <c r="UPZ1" s="215"/>
      <c r="UQA1" s="215"/>
      <c r="UQB1" s="215"/>
      <c r="UQC1" s="215"/>
      <c r="UQD1" s="215"/>
      <c r="UQE1" s="215"/>
      <c r="UQF1" s="215"/>
      <c r="UQG1" s="215"/>
      <c r="UQH1" s="215"/>
      <c r="UQI1" s="215"/>
      <c r="UQJ1" s="215"/>
      <c r="UQK1" s="215"/>
      <c r="UQL1" s="215"/>
      <c r="UQM1" s="215"/>
      <c r="UQN1" s="215"/>
      <c r="UQO1" s="215"/>
      <c r="UQP1" s="215"/>
      <c r="UQQ1" s="215"/>
      <c r="UQR1" s="215"/>
      <c r="UQS1" s="215"/>
      <c r="UQT1" s="215"/>
      <c r="UQU1" s="215"/>
      <c r="UQV1" s="215"/>
      <c r="UQW1" s="215"/>
      <c r="UQX1" s="215"/>
      <c r="UQY1" s="215"/>
      <c r="UQZ1" s="215"/>
      <c r="URA1" s="215"/>
      <c r="URB1" s="215"/>
      <c r="URC1" s="215"/>
      <c r="URD1" s="215"/>
      <c r="URE1" s="215"/>
      <c r="URF1" s="215"/>
      <c r="URG1" s="215"/>
      <c r="URH1" s="215"/>
      <c r="URI1" s="215"/>
      <c r="URJ1" s="215"/>
      <c r="URK1" s="215"/>
      <c r="URL1" s="215"/>
      <c r="URM1" s="215"/>
      <c r="URN1" s="215"/>
      <c r="URO1" s="215"/>
      <c r="URP1" s="215"/>
      <c r="URQ1" s="215"/>
      <c r="URR1" s="215"/>
      <c r="URS1" s="215"/>
      <c r="URT1" s="215"/>
      <c r="URU1" s="215"/>
      <c r="URV1" s="215"/>
      <c r="URW1" s="215"/>
      <c r="URX1" s="215"/>
      <c r="URY1" s="215"/>
      <c r="URZ1" s="215"/>
      <c r="USA1" s="215"/>
      <c r="USB1" s="215"/>
      <c r="USC1" s="215"/>
      <c r="USD1" s="215"/>
      <c r="USE1" s="215"/>
      <c r="USF1" s="215"/>
      <c r="USG1" s="215"/>
      <c r="USH1" s="215"/>
      <c r="USI1" s="215"/>
      <c r="USJ1" s="215"/>
      <c r="USK1" s="215"/>
      <c r="USL1" s="215"/>
      <c r="USM1" s="215"/>
      <c r="USN1" s="215"/>
      <c r="USO1" s="215"/>
      <c r="USP1" s="215"/>
      <c r="USQ1" s="215"/>
      <c r="USR1" s="215"/>
      <c r="USS1" s="215"/>
      <c r="UST1" s="215"/>
      <c r="USU1" s="215"/>
      <c r="USV1" s="215"/>
      <c r="USW1" s="215"/>
      <c r="USX1" s="215"/>
      <c r="USY1" s="215"/>
      <c r="USZ1" s="215"/>
      <c r="UTA1" s="215"/>
      <c r="UTB1" s="215"/>
      <c r="UTC1" s="215"/>
      <c r="UTD1" s="215"/>
      <c r="UTE1" s="215"/>
      <c r="UTF1" s="215"/>
      <c r="UTG1" s="215"/>
      <c r="UTH1" s="215"/>
      <c r="UTI1" s="215"/>
      <c r="UTJ1" s="215"/>
      <c r="UTK1" s="215"/>
      <c r="UTL1" s="215"/>
      <c r="UTM1" s="215"/>
      <c r="UTN1" s="215"/>
      <c r="UTO1" s="215"/>
      <c r="UTP1" s="215"/>
      <c r="UTQ1" s="215"/>
      <c r="UTR1" s="215"/>
      <c r="UTS1" s="215"/>
      <c r="UTT1" s="215"/>
      <c r="UTU1" s="215"/>
      <c r="UTV1" s="215"/>
      <c r="UTW1" s="215"/>
      <c r="UTX1" s="215"/>
      <c r="UTY1" s="215"/>
      <c r="UTZ1" s="215"/>
      <c r="UUA1" s="215"/>
      <c r="UUB1" s="215"/>
      <c r="UUC1" s="215"/>
      <c r="UUD1" s="215"/>
      <c r="UUE1" s="215"/>
      <c r="UUF1" s="215"/>
      <c r="UUG1" s="215"/>
      <c r="UUH1" s="215"/>
      <c r="UUI1" s="215"/>
      <c r="UUJ1" s="215"/>
      <c r="UUK1" s="215"/>
      <c r="UUL1" s="215"/>
      <c r="UUM1" s="215"/>
      <c r="UUN1" s="215"/>
      <c r="UUO1" s="215"/>
      <c r="UUP1" s="215"/>
      <c r="UUQ1" s="215"/>
      <c r="UUR1" s="215"/>
      <c r="UUS1" s="215"/>
      <c r="UUT1" s="215"/>
      <c r="UUU1" s="215"/>
      <c r="UUV1" s="215"/>
      <c r="UUW1" s="215"/>
      <c r="UUX1" s="215"/>
      <c r="UUY1" s="215"/>
      <c r="UUZ1" s="215"/>
      <c r="UVA1" s="215"/>
      <c r="UVB1" s="215"/>
      <c r="UVC1" s="215"/>
      <c r="UVD1" s="215"/>
      <c r="UVE1" s="215"/>
      <c r="UVF1" s="215"/>
      <c r="UVG1" s="215"/>
      <c r="UVH1" s="215"/>
      <c r="UVI1" s="215"/>
      <c r="UVJ1" s="215"/>
      <c r="UVK1" s="215"/>
      <c r="UVL1" s="215"/>
      <c r="UVM1" s="215"/>
      <c r="UVN1" s="215"/>
      <c r="UVO1" s="215"/>
      <c r="UVP1" s="215"/>
      <c r="UVQ1" s="215"/>
      <c r="UVR1" s="215"/>
      <c r="UVS1" s="215"/>
      <c r="UVT1" s="215"/>
      <c r="UVU1" s="215"/>
      <c r="UVV1" s="215"/>
      <c r="UVW1" s="215"/>
      <c r="UVX1" s="215"/>
      <c r="UVY1" s="215"/>
      <c r="UVZ1" s="215"/>
      <c r="UWA1" s="215"/>
      <c r="UWB1" s="215"/>
      <c r="UWC1" s="215"/>
      <c r="UWD1" s="215"/>
      <c r="UWE1" s="215"/>
      <c r="UWF1" s="215"/>
      <c r="UWG1" s="215"/>
      <c r="UWH1" s="215"/>
      <c r="UWI1" s="215"/>
      <c r="UWJ1" s="215"/>
      <c r="UWK1" s="215"/>
      <c r="UWL1" s="215"/>
      <c r="UWM1" s="215"/>
      <c r="UWN1" s="215"/>
      <c r="UWO1" s="215"/>
      <c r="UWP1" s="215"/>
      <c r="UWQ1" s="215"/>
      <c r="UWR1" s="215"/>
      <c r="UWS1" s="215"/>
      <c r="UWT1" s="215"/>
      <c r="UWU1" s="215"/>
      <c r="UWV1" s="215"/>
      <c r="UWW1" s="215"/>
      <c r="UWX1" s="215"/>
      <c r="UWY1" s="215"/>
      <c r="UWZ1" s="215"/>
      <c r="UXA1" s="215"/>
      <c r="UXB1" s="215"/>
      <c r="UXC1" s="215"/>
      <c r="UXD1" s="215"/>
      <c r="UXE1" s="215"/>
      <c r="UXF1" s="215"/>
      <c r="UXG1" s="215"/>
      <c r="UXH1" s="215"/>
      <c r="UXI1" s="215"/>
      <c r="UXJ1" s="215"/>
      <c r="UXK1" s="215"/>
      <c r="UXL1" s="215"/>
      <c r="UXM1" s="215"/>
      <c r="UXN1" s="215"/>
      <c r="UXO1" s="215"/>
      <c r="UXP1" s="215"/>
      <c r="UXQ1" s="215"/>
      <c r="UXR1" s="215"/>
      <c r="UXS1" s="215"/>
      <c r="UXT1" s="215"/>
      <c r="UXU1" s="215"/>
      <c r="UXV1" s="215"/>
      <c r="UXW1" s="215"/>
      <c r="UXX1" s="215"/>
      <c r="UXY1" s="215"/>
      <c r="UXZ1" s="215"/>
      <c r="UYA1" s="215"/>
      <c r="UYB1" s="215"/>
      <c r="UYC1" s="215"/>
      <c r="UYD1" s="215"/>
      <c r="UYE1" s="215"/>
      <c r="UYF1" s="215"/>
      <c r="UYG1" s="215"/>
      <c r="UYH1" s="215"/>
      <c r="UYI1" s="215"/>
      <c r="UYJ1" s="215"/>
      <c r="UYK1" s="215"/>
      <c r="UYL1" s="215"/>
      <c r="UYM1" s="215"/>
      <c r="UYN1" s="215"/>
      <c r="UYO1" s="215"/>
      <c r="UYP1" s="215"/>
      <c r="UYQ1" s="215"/>
      <c r="UYR1" s="215"/>
      <c r="UYS1" s="215"/>
      <c r="UYT1" s="215"/>
      <c r="UYU1" s="215"/>
      <c r="UYV1" s="215"/>
      <c r="UYW1" s="215"/>
      <c r="UYX1" s="215"/>
      <c r="UYY1" s="215"/>
      <c r="UYZ1" s="215"/>
      <c r="UZA1" s="215"/>
      <c r="UZB1" s="215"/>
      <c r="UZC1" s="215"/>
      <c r="UZD1" s="215"/>
      <c r="UZE1" s="215"/>
      <c r="UZF1" s="215"/>
      <c r="UZG1" s="215"/>
      <c r="UZH1" s="215"/>
      <c r="UZI1" s="215"/>
      <c r="UZJ1" s="215"/>
      <c r="UZK1" s="215"/>
      <c r="UZL1" s="215"/>
      <c r="UZM1" s="215"/>
      <c r="UZN1" s="215"/>
      <c r="UZO1" s="215"/>
      <c r="UZP1" s="215"/>
      <c r="UZQ1" s="215"/>
      <c r="UZR1" s="215"/>
      <c r="UZS1" s="215"/>
      <c r="UZT1" s="215"/>
      <c r="UZU1" s="215"/>
      <c r="UZV1" s="215"/>
      <c r="UZW1" s="215"/>
      <c r="UZX1" s="215"/>
      <c r="UZY1" s="215"/>
      <c r="UZZ1" s="215"/>
      <c r="VAA1" s="215"/>
      <c r="VAB1" s="215"/>
      <c r="VAC1" s="215"/>
      <c r="VAD1" s="215"/>
      <c r="VAE1" s="215"/>
      <c r="VAF1" s="215"/>
      <c r="VAG1" s="215"/>
      <c r="VAH1" s="215"/>
      <c r="VAI1" s="215"/>
      <c r="VAJ1" s="215"/>
      <c r="VAK1" s="215"/>
      <c r="VAL1" s="215"/>
      <c r="VAM1" s="215"/>
      <c r="VAN1" s="215"/>
      <c r="VAO1" s="215"/>
      <c r="VAP1" s="215"/>
      <c r="VAQ1" s="215"/>
      <c r="VAR1" s="215"/>
      <c r="VAS1" s="215"/>
      <c r="VAT1" s="215"/>
      <c r="VAU1" s="215"/>
      <c r="VAV1" s="215"/>
      <c r="VAW1" s="215"/>
      <c r="VAX1" s="215"/>
      <c r="VAY1" s="215"/>
      <c r="VAZ1" s="215"/>
      <c r="VBA1" s="215"/>
      <c r="VBB1" s="215"/>
      <c r="VBC1" s="215"/>
      <c r="VBD1" s="215"/>
      <c r="VBE1" s="215"/>
      <c r="VBF1" s="215"/>
      <c r="VBG1" s="215"/>
      <c r="VBH1" s="215"/>
      <c r="VBI1" s="215"/>
      <c r="VBJ1" s="215"/>
      <c r="VBK1" s="215"/>
      <c r="VBL1" s="215"/>
      <c r="VBM1" s="215"/>
      <c r="VBN1" s="215"/>
      <c r="VBO1" s="215"/>
      <c r="VBP1" s="215"/>
      <c r="VBQ1" s="215"/>
      <c r="VBR1" s="215"/>
      <c r="VBS1" s="215"/>
      <c r="VBT1" s="215"/>
      <c r="VBU1" s="215"/>
      <c r="VBV1" s="215"/>
      <c r="VBW1" s="215"/>
      <c r="VBX1" s="215"/>
      <c r="VBY1" s="215"/>
      <c r="VBZ1" s="215"/>
      <c r="VCA1" s="215"/>
      <c r="VCB1" s="215"/>
      <c r="VCC1" s="215"/>
      <c r="VCD1" s="215"/>
      <c r="VCE1" s="215"/>
      <c r="VCF1" s="215"/>
      <c r="VCG1" s="215"/>
      <c r="VCH1" s="215"/>
      <c r="VCI1" s="215"/>
      <c r="VCJ1" s="215"/>
      <c r="VCK1" s="215"/>
      <c r="VCL1" s="215"/>
      <c r="VCM1" s="215"/>
      <c r="VCN1" s="215"/>
      <c r="VCO1" s="215"/>
      <c r="VCP1" s="215"/>
      <c r="VCQ1" s="215"/>
      <c r="VCR1" s="215"/>
      <c r="VCS1" s="215"/>
      <c r="VCT1" s="215"/>
      <c r="VCU1" s="215"/>
      <c r="VCV1" s="215"/>
      <c r="VCW1" s="215"/>
      <c r="VCX1" s="215"/>
      <c r="VCY1" s="215"/>
      <c r="VCZ1" s="215"/>
      <c r="VDA1" s="215"/>
      <c r="VDB1" s="215"/>
      <c r="VDC1" s="215"/>
      <c r="VDD1" s="215"/>
      <c r="VDE1" s="215"/>
      <c r="VDF1" s="215"/>
      <c r="VDG1" s="215"/>
      <c r="VDH1" s="215"/>
      <c r="VDI1" s="215"/>
      <c r="VDJ1" s="215"/>
      <c r="VDK1" s="215"/>
      <c r="VDL1" s="215"/>
      <c r="VDM1" s="215"/>
      <c r="VDN1" s="215"/>
      <c r="VDO1" s="215"/>
      <c r="VDP1" s="215"/>
      <c r="VDQ1" s="215"/>
      <c r="VDR1" s="215"/>
      <c r="VDS1" s="215"/>
      <c r="VDT1" s="215"/>
      <c r="VDU1" s="215"/>
      <c r="VDV1" s="215"/>
      <c r="VDW1" s="215"/>
      <c r="VDX1" s="215"/>
      <c r="VDY1" s="215"/>
      <c r="VDZ1" s="215"/>
      <c r="VEA1" s="215"/>
      <c r="VEB1" s="215"/>
      <c r="VEC1" s="215"/>
      <c r="VED1" s="215"/>
      <c r="VEE1" s="215"/>
      <c r="VEF1" s="215"/>
      <c r="VEG1" s="215"/>
      <c r="VEH1" s="215"/>
      <c r="VEI1" s="215"/>
      <c r="VEJ1" s="215"/>
      <c r="VEK1" s="215"/>
      <c r="VEL1" s="215"/>
      <c r="VEM1" s="215"/>
      <c r="VEN1" s="215"/>
      <c r="VEO1" s="215"/>
      <c r="VEP1" s="215"/>
      <c r="VEQ1" s="215"/>
      <c r="VER1" s="215"/>
      <c r="VES1" s="215"/>
      <c r="VET1" s="215"/>
      <c r="VEU1" s="215"/>
      <c r="VEV1" s="215"/>
      <c r="VEW1" s="215"/>
      <c r="VEX1" s="215"/>
      <c r="VEY1" s="215"/>
      <c r="VEZ1" s="215"/>
      <c r="VFA1" s="215"/>
      <c r="VFB1" s="215"/>
      <c r="VFC1" s="215"/>
      <c r="VFD1" s="215"/>
      <c r="VFE1" s="215"/>
      <c r="VFF1" s="215"/>
      <c r="VFG1" s="215"/>
      <c r="VFH1" s="215"/>
      <c r="VFI1" s="215"/>
      <c r="VFJ1" s="215"/>
      <c r="VFK1" s="215"/>
      <c r="VFL1" s="215"/>
      <c r="VFM1" s="215"/>
      <c r="VFN1" s="215"/>
      <c r="VFO1" s="215"/>
      <c r="VFP1" s="215"/>
      <c r="VFQ1" s="215"/>
      <c r="VFR1" s="215"/>
      <c r="VFS1" s="215"/>
      <c r="VFT1" s="215"/>
      <c r="VFU1" s="215"/>
      <c r="VFV1" s="215"/>
      <c r="VFW1" s="215"/>
      <c r="VFX1" s="215"/>
      <c r="VFY1" s="215"/>
      <c r="VFZ1" s="215"/>
      <c r="VGA1" s="215"/>
      <c r="VGB1" s="215"/>
      <c r="VGC1" s="215"/>
      <c r="VGD1" s="215"/>
      <c r="VGE1" s="215"/>
      <c r="VGF1" s="215"/>
      <c r="VGG1" s="215"/>
      <c r="VGH1" s="215"/>
      <c r="VGI1" s="215"/>
      <c r="VGJ1" s="215"/>
      <c r="VGK1" s="215"/>
      <c r="VGL1" s="215"/>
      <c r="VGM1" s="215"/>
      <c r="VGN1" s="215"/>
      <c r="VGO1" s="215"/>
      <c r="VGP1" s="215"/>
      <c r="VGQ1" s="215"/>
      <c r="VGR1" s="215"/>
      <c r="VGS1" s="215"/>
      <c r="VGT1" s="215"/>
      <c r="VGU1" s="215"/>
      <c r="VGV1" s="215"/>
      <c r="VGW1" s="215"/>
      <c r="VGX1" s="215"/>
      <c r="VGY1" s="215"/>
      <c r="VGZ1" s="215"/>
      <c r="VHA1" s="215"/>
      <c r="VHB1" s="215"/>
      <c r="VHC1" s="215"/>
      <c r="VHD1" s="215"/>
      <c r="VHE1" s="215"/>
      <c r="VHF1" s="215"/>
      <c r="VHG1" s="215"/>
      <c r="VHH1" s="215"/>
      <c r="VHI1" s="215"/>
      <c r="VHJ1" s="215"/>
      <c r="VHK1" s="215"/>
      <c r="VHL1" s="215"/>
      <c r="VHM1" s="215"/>
      <c r="VHN1" s="215"/>
      <c r="VHO1" s="215"/>
      <c r="VHP1" s="215"/>
      <c r="VHQ1" s="215"/>
      <c r="VHR1" s="215"/>
      <c r="VHS1" s="215"/>
      <c r="VHT1" s="215"/>
      <c r="VHU1" s="215"/>
      <c r="VHV1" s="215"/>
      <c r="VHW1" s="215"/>
      <c r="VHX1" s="215"/>
      <c r="VHY1" s="215"/>
      <c r="VHZ1" s="215"/>
      <c r="VIA1" s="215"/>
      <c r="VIB1" s="215"/>
      <c r="VIC1" s="215"/>
      <c r="VID1" s="215"/>
      <c r="VIE1" s="215"/>
      <c r="VIF1" s="215"/>
      <c r="VIG1" s="215"/>
      <c r="VIH1" s="215"/>
      <c r="VII1" s="215"/>
      <c r="VIJ1" s="215"/>
      <c r="VIK1" s="215"/>
      <c r="VIL1" s="215"/>
      <c r="VIM1" s="215"/>
      <c r="VIN1" s="215"/>
      <c r="VIO1" s="215"/>
      <c r="VIP1" s="215"/>
      <c r="VIQ1" s="215"/>
      <c r="VIR1" s="215"/>
      <c r="VIS1" s="215"/>
      <c r="VIT1" s="215"/>
      <c r="VIU1" s="215"/>
      <c r="VIV1" s="215"/>
      <c r="VIW1" s="215"/>
      <c r="VIX1" s="215"/>
      <c r="VIY1" s="215"/>
      <c r="VIZ1" s="215"/>
      <c r="VJA1" s="215"/>
      <c r="VJB1" s="215"/>
      <c r="VJC1" s="215"/>
      <c r="VJD1" s="215"/>
      <c r="VJE1" s="215"/>
      <c r="VJF1" s="215"/>
      <c r="VJG1" s="215"/>
      <c r="VJH1" s="215"/>
      <c r="VJI1" s="215"/>
      <c r="VJJ1" s="215"/>
      <c r="VJK1" s="215"/>
      <c r="VJL1" s="215"/>
      <c r="VJM1" s="215"/>
      <c r="VJN1" s="215"/>
      <c r="VJO1" s="215"/>
      <c r="VJP1" s="215"/>
      <c r="VJQ1" s="215"/>
      <c r="VJR1" s="215"/>
      <c r="VJS1" s="215"/>
      <c r="VJT1" s="215"/>
      <c r="VJU1" s="215"/>
      <c r="VJV1" s="215"/>
      <c r="VJW1" s="215"/>
      <c r="VJX1" s="215"/>
      <c r="VJY1" s="215"/>
      <c r="VJZ1" s="215"/>
      <c r="VKA1" s="215"/>
      <c r="VKB1" s="215"/>
      <c r="VKC1" s="215"/>
      <c r="VKD1" s="215"/>
      <c r="VKE1" s="215"/>
      <c r="VKF1" s="215"/>
      <c r="VKG1" s="215"/>
      <c r="VKH1" s="215"/>
      <c r="VKI1" s="215"/>
      <c r="VKJ1" s="215"/>
      <c r="VKK1" s="215"/>
      <c r="VKL1" s="215"/>
      <c r="VKM1" s="215"/>
      <c r="VKN1" s="215"/>
      <c r="VKO1" s="215"/>
      <c r="VKP1" s="215"/>
      <c r="VKQ1" s="215"/>
      <c r="VKR1" s="215"/>
      <c r="VKS1" s="215"/>
      <c r="VKT1" s="215"/>
      <c r="VKU1" s="215"/>
      <c r="VKV1" s="215"/>
      <c r="VKW1" s="215"/>
      <c r="VKX1" s="215"/>
      <c r="VKY1" s="215"/>
      <c r="VKZ1" s="215"/>
      <c r="VLA1" s="215"/>
      <c r="VLB1" s="215"/>
      <c r="VLC1" s="215"/>
      <c r="VLD1" s="215"/>
      <c r="VLE1" s="215"/>
      <c r="VLF1" s="215"/>
      <c r="VLG1" s="215"/>
      <c r="VLH1" s="215"/>
      <c r="VLI1" s="215"/>
      <c r="VLJ1" s="215"/>
      <c r="VLK1" s="215"/>
      <c r="VLL1" s="215"/>
      <c r="VLM1" s="215"/>
      <c r="VLN1" s="215"/>
      <c r="VLO1" s="215"/>
      <c r="VLP1" s="215"/>
      <c r="VLQ1" s="215"/>
      <c r="VLR1" s="215"/>
      <c r="VLS1" s="215"/>
      <c r="VLT1" s="215"/>
      <c r="VLU1" s="215"/>
      <c r="VLV1" s="215"/>
      <c r="VLW1" s="215"/>
      <c r="VLX1" s="215"/>
      <c r="VLY1" s="215"/>
      <c r="VLZ1" s="215"/>
      <c r="VMA1" s="215"/>
      <c r="VMB1" s="215"/>
      <c r="VMC1" s="215"/>
      <c r="VMD1" s="215"/>
      <c r="VME1" s="215"/>
      <c r="VMF1" s="215"/>
      <c r="VMG1" s="215"/>
      <c r="VMH1" s="215"/>
      <c r="VMI1" s="215"/>
      <c r="VMJ1" s="215"/>
      <c r="VMK1" s="215"/>
      <c r="VML1" s="215"/>
      <c r="VMM1" s="215"/>
      <c r="VMN1" s="215"/>
      <c r="VMO1" s="215"/>
      <c r="VMP1" s="215"/>
      <c r="VMQ1" s="215"/>
      <c r="VMR1" s="215"/>
      <c r="VMS1" s="215"/>
      <c r="VMT1" s="215"/>
      <c r="VMU1" s="215"/>
      <c r="VMV1" s="215"/>
      <c r="VMW1" s="215"/>
      <c r="VMX1" s="215"/>
      <c r="VMY1" s="215"/>
      <c r="VMZ1" s="215"/>
      <c r="VNA1" s="215"/>
      <c r="VNB1" s="215"/>
      <c r="VNC1" s="215"/>
      <c r="VND1" s="215"/>
      <c r="VNE1" s="215"/>
      <c r="VNF1" s="215"/>
      <c r="VNG1" s="215"/>
      <c r="VNH1" s="215"/>
      <c r="VNI1" s="215"/>
      <c r="VNJ1" s="215"/>
      <c r="VNK1" s="215"/>
      <c r="VNL1" s="215"/>
      <c r="VNM1" s="215"/>
      <c r="VNN1" s="215"/>
      <c r="VNO1" s="215"/>
      <c r="VNP1" s="215"/>
      <c r="VNQ1" s="215"/>
      <c r="VNR1" s="215"/>
      <c r="VNS1" s="215"/>
      <c r="VNT1" s="215"/>
      <c r="VNU1" s="215"/>
      <c r="VNV1" s="215"/>
      <c r="VNW1" s="215"/>
      <c r="VNX1" s="215"/>
      <c r="VNY1" s="215"/>
      <c r="VNZ1" s="215"/>
      <c r="VOA1" s="215"/>
      <c r="VOB1" s="215"/>
      <c r="VOC1" s="215"/>
      <c r="VOD1" s="215"/>
      <c r="VOE1" s="215"/>
      <c r="VOF1" s="215"/>
      <c r="VOG1" s="215"/>
      <c r="VOH1" s="215"/>
      <c r="VOI1" s="215"/>
      <c r="VOJ1" s="215"/>
      <c r="VOK1" s="215"/>
      <c r="VOL1" s="215"/>
      <c r="VOM1" s="215"/>
      <c r="VON1" s="215"/>
      <c r="VOO1" s="215"/>
      <c r="VOP1" s="215"/>
      <c r="VOQ1" s="215"/>
      <c r="VOR1" s="215"/>
      <c r="VOS1" s="215"/>
      <c r="VOT1" s="215"/>
      <c r="VOU1" s="215"/>
      <c r="VOV1" s="215"/>
      <c r="VOW1" s="215"/>
      <c r="VOX1" s="215"/>
      <c r="VOY1" s="215"/>
      <c r="VOZ1" s="215"/>
      <c r="VPA1" s="215"/>
      <c r="VPB1" s="215"/>
      <c r="VPC1" s="215"/>
      <c r="VPD1" s="215"/>
      <c r="VPE1" s="215"/>
      <c r="VPF1" s="215"/>
      <c r="VPG1" s="215"/>
      <c r="VPH1" s="215"/>
      <c r="VPI1" s="215"/>
      <c r="VPJ1" s="215"/>
      <c r="VPK1" s="215"/>
      <c r="VPL1" s="215"/>
      <c r="VPM1" s="215"/>
      <c r="VPN1" s="215"/>
      <c r="VPO1" s="215"/>
      <c r="VPP1" s="215"/>
      <c r="VPQ1" s="215"/>
      <c r="VPR1" s="215"/>
      <c r="VPS1" s="215"/>
      <c r="VPT1" s="215"/>
      <c r="VPU1" s="215"/>
      <c r="VPV1" s="215"/>
      <c r="VPW1" s="215"/>
      <c r="VPX1" s="215"/>
      <c r="VPY1" s="215"/>
      <c r="VPZ1" s="215"/>
      <c r="VQA1" s="215"/>
      <c r="VQB1" s="215"/>
      <c r="VQC1" s="215"/>
      <c r="VQD1" s="215"/>
      <c r="VQE1" s="215"/>
      <c r="VQF1" s="215"/>
      <c r="VQG1" s="215"/>
      <c r="VQH1" s="215"/>
      <c r="VQI1" s="215"/>
      <c r="VQJ1" s="215"/>
      <c r="VQK1" s="215"/>
      <c r="VQL1" s="215"/>
      <c r="VQM1" s="215"/>
      <c r="VQN1" s="215"/>
      <c r="VQO1" s="215"/>
      <c r="VQP1" s="215"/>
      <c r="VQQ1" s="215"/>
      <c r="VQR1" s="215"/>
      <c r="VQS1" s="215"/>
      <c r="VQT1" s="215"/>
      <c r="VQU1" s="215"/>
      <c r="VQV1" s="215"/>
      <c r="VQW1" s="215"/>
      <c r="VQX1" s="215"/>
      <c r="VQY1" s="215"/>
      <c r="VQZ1" s="215"/>
      <c r="VRA1" s="215"/>
      <c r="VRB1" s="215"/>
      <c r="VRC1" s="215"/>
      <c r="VRD1" s="215"/>
      <c r="VRE1" s="215"/>
      <c r="VRF1" s="215"/>
      <c r="VRG1" s="215"/>
      <c r="VRH1" s="215"/>
      <c r="VRI1" s="215"/>
      <c r="VRJ1" s="215"/>
      <c r="VRK1" s="215"/>
      <c r="VRL1" s="215"/>
      <c r="VRM1" s="215"/>
      <c r="VRN1" s="215"/>
      <c r="VRO1" s="215"/>
      <c r="VRP1" s="215"/>
      <c r="VRQ1" s="215"/>
      <c r="VRR1" s="215"/>
      <c r="VRS1" s="215"/>
      <c r="VRT1" s="215"/>
      <c r="VRU1" s="215"/>
      <c r="VRV1" s="215"/>
      <c r="VRW1" s="215"/>
      <c r="VRX1" s="215"/>
      <c r="VRY1" s="215"/>
      <c r="VRZ1" s="215"/>
      <c r="VSA1" s="215"/>
      <c r="VSB1" s="215"/>
      <c r="VSC1" s="215"/>
      <c r="VSD1" s="215"/>
      <c r="VSE1" s="215"/>
      <c r="VSF1" s="215"/>
      <c r="VSG1" s="215"/>
      <c r="VSH1" s="215"/>
      <c r="VSI1" s="215"/>
      <c r="VSJ1" s="215"/>
      <c r="VSK1" s="215"/>
      <c r="VSL1" s="215"/>
      <c r="VSM1" s="215"/>
      <c r="VSN1" s="215"/>
      <c r="VSO1" s="215"/>
      <c r="VSP1" s="215"/>
      <c r="VSQ1" s="215"/>
      <c r="VSR1" s="215"/>
      <c r="VSS1" s="215"/>
      <c r="VST1" s="215"/>
      <c r="VSU1" s="215"/>
      <c r="VSV1" s="215"/>
      <c r="VSW1" s="215"/>
      <c r="VSX1" s="215"/>
      <c r="VSY1" s="215"/>
      <c r="VSZ1" s="215"/>
      <c r="VTA1" s="215"/>
      <c r="VTB1" s="215"/>
      <c r="VTC1" s="215"/>
      <c r="VTD1" s="215"/>
      <c r="VTE1" s="215"/>
      <c r="VTF1" s="215"/>
      <c r="VTG1" s="215"/>
      <c r="VTH1" s="215"/>
      <c r="VTI1" s="215"/>
      <c r="VTJ1" s="215"/>
      <c r="VTK1" s="215"/>
      <c r="VTL1" s="215"/>
      <c r="VTM1" s="215"/>
      <c r="VTN1" s="215"/>
      <c r="VTO1" s="215"/>
      <c r="VTP1" s="215"/>
      <c r="VTQ1" s="215"/>
      <c r="VTR1" s="215"/>
      <c r="VTS1" s="215"/>
      <c r="VTT1" s="215"/>
      <c r="VTU1" s="215"/>
      <c r="VTV1" s="215"/>
      <c r="VTW1" s="215"/>
      <c r="VTX1" s="215"/>
      <c r="VTY1" s="215"/>
      <c r="VTZ1" s="215"/>
      <c r="VUA1" s="215"/>
      <c r="VUB1" s="215"/>
      <c r="VUC1" s="215"/>
      <c r="VUD1" s="215"/>
      <c r="VUE1" s="215"/>
      <c r="VUF1" s="215"/>
      <c r="VUG1" s="215"/>
      <c r="VUH1" s="215"/>
      <c r="VUI1" s="215"/>
      <c r="VUJ1" s="215"/>
      <c r="VUK1" s="215"/>
      <c r="VUL1" s="215"/>
      <c r="VUM1" s="215"/>
      <c r="VUN1" s="215"/>
      <c r="VUO1" s="215"/>
      <c r="VUP1" s="215"/>
      <c r="VUQ1" s="215"/>
      <c r="VUR1" s="215"/>
      <c r="VUS1" s="215"/>
      <c r="VUT1" s="215"/>
      <c r="VUU1" s="215"/>
      <c r="VUV1" s="215"/>
      <c r="VUW1" s="215"/>
      <c r="VUX1" s="215"/>
      <c r="VUY1" s="215"/>
      <c r="VUZ1" s="215"/>
      <c r="VVA1" s="215"/>
      <c r="VVB1" s="215"/>
      <c r="VVC1" s="215"/>
      <c r="VVD1" s="215"/>
      <c r="VVE1" s="215"/>
      <c r="VVF1" s="215"/>
      <c r="VVG1" s="215"/>
      <c r="VVH1" s="215"/>
      <c r="VVI1" s="215"/>
      <c r="VVJ1" s="215"/>
      <c r="VVK1" s="215"/>
      <c r="VVL1" s="215"/>
      <c r="VVM1" s="215"/>
      <c r="VVN1" s="215"/>
      <c r="VVO1" s="215"/>
      <c r="VVP1" s="215"/>
      <c r="VVQ1" s="215"/>
      <c r="VVR1" s="215"/>
      <c r="VVS1" s="215"/>
      <c r="VVT1" s="215"/>
      <c r="VVU1" s="215"/>
      <c r="VVV1" s="215"/>
      <c r="VVW1" s="215"/>
      <c r="VVX1" s="215"/>
      <c r="VVY1" s="215"/>
      <c r="VVZ1" s="215"/>
      <c r="VWA1" s="215"/>
      <c r="VWB1" s="215"/>
      <c r="VWC1" s="215"/>
      <c r="VWD1" s="215"/>
      <c r="VWE1" s="215"/>
      <c r="VWF1" s="215"/>
      <c r="VWG1" s="215"/>
      <c r="VWH1" s="215"/>
      <c r="VWI1" s="215"/>
      <c r="VWJ1" s="215"/>
      <c r="VWK1" s="215"/>
      <c r="VWL1" s="215"/>
      <c r="VWM1" s="215"/>
      <c r="VWN1" s="215"/>
      <c r="VWO1" s="215"/>
      <c r="VWP1" s="215"/>
      <c r="VWQ1" s="215"/>
      <c r="VWR1" s="215"/>
      <c r="VWS1" s="215"/>
      <c r="VWT1" s="215"/>
      <c r="VWU1" s="215"/>
      <c r="VWV1" s="215"/>
      <c r="VWW1" s="215"/>
      <c r="VWX1" s="215"/>
      <c r="VWY1" s="215"/>
      <c r="VWZ1" s="215"/>
      <c r="VXA1" s="215"/>
      <c r="VXB1" s="215"/>
      <c r="VXC1" s="215"/>
      <c r="VXD1" s="215"/>
      <c r="VXE1" s="215"/>
      <c r="VXF1" s="215"/>
      <c r="VXG1" s="215"/>
      <c r="VXH1" s="215"/>
      <c r="VXI1" s="215"/>
      <c r="VXJ1" s="215"/>
      <c r="VXK1" s="215"/>
      <c r="VXL1" s="215"/>
      <c r="VXM1" s="215"/>
      <c r="VXN1" s="215"/>
      <c r="VXO1" s="215"/>
      <c r="VXP1" s="215"/>
      <c r="VXQ1" s="215"/>
      <c r="VXR1" s="215"/>
      <c r="VXS1" s="215"/>
      <c r="VXT1" s="215"/>
      <c r="VXU1" s="215"/>
      <c r="VXV1" s="215"/>
      <c r="VXW1" s="215"/>
      <c r="VXX1" s="215"/>
      <c r="VXY1" s="215"/>
      <c r="VXZ1" s="215"/>
      <c r="VYA1" s="215"/>
      <c r="VYB1" s="215"/>
      <c r="VYC1" s="215"/>
      <c r="VYD1" s="215"/>
      <c r="VYE1" s="215"/>
      <c r="VYF1" s="215"/>
      <c r="VYG1" s="215"/>
      <c r="VYH1" s="215"/>
      <c r="VYI1" s="215"/>
      <c r="VYJ1" s="215"/>
      <c r="VYK1" s="215"/>
      <c r="VYL1" s="215"/>
      <c r="VYM1" s="215"/>
      <c r="VYN1" s="215"/>
      <c r="VYO1" s="215"/>
      <c r="VYP1" s="215"/>
      <c r="VYQ1" s="215"/>
      <c r="VYR1" s="215"/>
      <c r="VYS1" s="215"/>
      <c r="VYT1" s="215"/>
      <c r="VYU1" s="215"/>
      <c r="VYV1" s="215"/>
      <c r="VYW1" s="215"/>
      <c r="VYX1" s="215"/>
      <c r="VYY1" s="215"/>
      <c r="VYZ1" s="215"/>
      <c r="VZA1" s="215"/>
      <c r="VZB1" s="215"/>
      <c r="VZC1" s="215"/>
      <c r="VZD1" s="215"/>
      <c r="VZE1" s="215"/>
      <c r="VZF1" s="215"/>
      <c r="VZG1" s="215"/>
      <c r="VZH1" s="215"/>
      <c r="VZI1" s="215"/>
      <c r="VZJ1" s="215"/>
      <c r="VZK1" s="215"/>
      <c r="VZL1" s="215"/>
      <c r="VZM1" s="215"/>
      <c r="VZN1" s="215"/>
      <c r="VZO1" s="215"/>
      <c r="VZP1" s="215"/>
      <c r="VZQ1" s="215"/>
      <c r="VZR1" s="215"/>
      <c r="VZS1" s="215"/>
      <c r="VZT1" s="215"/>
      <c r="VZU1" s="215"/>
      <c r="VZV1" s="215"/>
      <c r="VZW1" s="215"/>
      <c r="VZX1" s="215"/>
      <c r="VZY1" s="215"/>
      <c r="VZZ1" s="215"/>
      <c r="WAA1" s="215"/>
      <c r="WAB1" s="215"/>
      <c r="WAC1" s="215"/>
      <c r="WAD1" s="215"/>
      <c r="WAE1" s="215"/>
      <c r="WAF1" s="215"/>
      <c r="WAG1" s="215"/>
      <c r="WAH1" s="215"/>
      <c r="WAI1" s="215"/>
      <c r="WAJ1" s="215"/>
      <c r="WAK1" s="215"/>
      <c r="WAL1" s="215"/>
      <c r="WAM1" s="215"/>
      <c r="WAN1" s="215"/>
      <c r="WAO1" s="215"/>
      <c r="WAP1" s="215"/>
      <c r="WAQ1" s="215"/>
      <c r="WAR1" s="215"/>
      <c r="WAS1" s="215"/>
      <c r="WAT1" s="215"/>
      <c r="WAU1" s="215"/>
      <c r="WAV1" s="215"/>
      <c r="WAW1" s="215"/>
      <c r="WAX1" s="215"/>
      <c r="WAY1" s="215"/>
      <c r="WAZ1" s="215"/>
      <c r="WBA1" s="215"/>
      <c r="WBB1" s="215"/>
      <c r="WBC1" s="215"/>
      <c r="WBD1" s="215"/>
      <c r="WBE1" s="215"/>
      <c r="WBF1" s="215"/>
      <c r="WBG1" s="215"/>
      <c r="WBH1" s="215"/>
      <c r="WBI1" s="215"/>
      <c r="WBJ1" s="215"/>
      <c r="WBK1" s="215"/>
      <c r="WBL1" s="215"/>
      <c r="WBM1" s="215"/>
      <c r="WBN1" s="215"/>
      <c r="WBO1" s="215"/>
      <c r="WBP1" s="215"/>
      <c r="WBQ1" s="215"/>
      <c r="WBR1" s="215"/>
      <c r="WBS1" s="215"/>
      <c r="WBT1" s="215"/>
      <c r="WBU1" s="215"/>
      <c r="WBV1" s="215"/>
      <c r="WBW1" s="215"/>
      <c r="WBX1" s="215"/>
      <c r="WBY1" s="215"/>
      <c r="WBZ1" s="215"/>
      <c r="WCA1" s="215"/>
      <c r="WCB1" s="215"/>
      <c r="WCC1" s="215"/>
      <c r="WCD1" s="215"/>
      <c r="WCE1" s="215"/>
      <c r="WCF1" s="215"/>
      <c r="WCG1" s="215"/>
      <c r="WCH1" s="215"/>
      <c r="WCI1" s="215"/>
      <c r="WCJ1" s="215"/>
      <c r="WCK1" s="215"/>
      <c r="WCL1" s="215"/>
      <c r="WCM1" s="215"/>
      <c r="WCN1" s="215"/>
      <c r="WCO1" s="215"/>
      <c r="WCP1" s="215"/>
      <c r="WCQ1" s="215"/>
      <c r="WCR1" s="215"/>
      <c r="WCS1" s="215"/>
      <c r="WCT1" s="215"/>
      <c r="WCU1" s="215"/>
      <c r="WCV1" s="215"/>
      <c r="WCW1" s="215"/>
      <c r="WCX1" s="215"/>
      <c r="WCY1" s="215"/>
      <c r="WCZ1" s="215"/>
      <c r="WDA1" s="215"/>
      <c r="WDB1" s="215"/>
      <c r="WDC1" s="215"/>
      <c r="WDD1" s="215"/>
      <c r="WDE1" s="215"/>
      <c r="WDF1" s="215"/>
      <c r="WDG1" s="215"/>
      <c r="WDH1" s="215"/>
      <c r="WDI1" s="215"/>
      <c r="WDJ1" s="215"/>
      <c r="WDK1" s="215"/>
      <c r="WDL1" s="215"/>
      <c r="WDM1" s="215"/>
      <c r="WDN1" s="215"/>
      <c r="WDO1" s="215"/>
      <c r="WDP1" s="215"/>
      <c r="WDQ1" s="215"/>
      <c r="WDR1" s="215"/>
      <c r="WDS1" s="215"/>
      <c r="WDT1" s="215"/>
      <c r="WDU1" s="215"/>
      <c r="WDV1" s="215"/>
      <c r="WDW1" s="215"/>
      <c r="WDX1" s="215"/>
      <c r="WDY1" s="215"/>
      <c r="WDZ1" s="215"/>
      <c r="WEA1" s="215"/>
      <c r="WEB1" s="215"/>
      <c r="WEC1" s="215"/>
      <c r="WED1" s="215"/>
      <c r="WEE1" s="215"/>
      <c r="WEF1" s="215"/>
      <c r="WEG1" s="215"/>
      <c r="WEH1" s="215"/>
      <c r="WEI1" s="215"/>
      <c r="WEJ1" s="215"/>
      <c r="WEK1" s="215"/>
      <c r="WEL1" s="215"/>
      <c r="WEM1" s="215"/>
      <c r="WEN1" s="215"/>
      <c r="WEO1" s="215"/>
      <c r="WEP1" s="215"/>
      <c r="WEQ1" s="215"/>
      <c r="WER1" s="215"/>
      <c r="WES1" s="215"/>
      <c r="WET1" s="215"/>
      <c r="WEU1" s="215"/>
      <c r="WEV1" s="215"/>
      <c r="WEW1" s="215"/>
      <c r="WEX1" s="215"/>
      <c r="WEY1" s="215"/>
      <c r="WEZ1" s="215"/>
      <c r="WFA1" s="215"/>
      <c r="WFB1" s="215"/>
      <c r="WFC1" s="215"/>
      <c r="WFD1" s="215"/>
      <c r="WFE1" s="215"/>
      <c r="WFF1" s="215"/>
      <c r="WFG1" s="215"/>
      <c r="WFH1" s="215"/>
      <c r="WFI1" s="215"/>
      <c r="WFJ1" s="215"/>
      <c r="WFK1" s="215"/>
      <c r="WFL1" s="215"/>
      <c r="WFM1" s="215"/>
      <c r="WFN1" s="215"/>
      <c r="WFO1" s="215"/>
      <c r="WFP1" s="215"/>
      <c r="WFQ1" s="215"/>
      <c r="WFR1" s="215"/>
      <c r="WFS1" s="215"/>
      <c r="WFT1" s="215"/>
      <c r="WFU1" s="215"/>
      <c r="WFV1" s="215"/>
      <c r="WFW1" s="215"/>
      <c r="WFX1" s="215"/>
      <c r="WFY1" s="215"/>
      <c r="WFZ1" s="215"/>
      <c r="WGA1" s="215"/>
      <c r="WGB1" s="215"/>
      <c r="WGC1" s="215"/>
      <c r="WGD1" s="215"/>
      <c r="WGE1" s="215"/>
      <c r="WGF1" s="215"/>
      <c r="WGG1" s="215"/>
      <c r="WGH1" s="215"/>
      <c r="WGI1" s="215"/>
      <c r="WGJ1" s="215"/>
      <c r="WGK1" s="215"/>
      <c r="WGL1" s="215"/>
      <c r="WGM1" s="215"/>
      <c r="WGN1" s="215"/>
      <c r="WGO1" s="215"/>
      <c r="WGP1" s="215"/>
      <c r="WGQ1" s="215"/>
      <c r="WGR1" s="215"/>
      <c r="WGS1" s="215"/>
      <c r="WGT1" s="215"/>
      <c r="WGU1" s="215"/>
      <c r="WGV1" s="215"/>
      <c r="WGW1" s="215"/>
      <c r="WGX1" s="215"/>
      <c r="WGY1" s="215"/>
      <c r="WGZ1" s="215"/>
      <c r="WHA1" s="215"/>
      <c r="WHB1" s="215"/>
      <c r="WHC1" s="215"/>
      <c r="WHD1" s="215"/>
      <c r="WHE1" s="215"/>
      <c r="WHF1" s="215"/>
      <c r="WHG1" s="215"/>
      <c r="WHH1" s="215"/>
      <c r="WHI1" s="215"/>
      <c r="WHJ1" s="215"/>
      <c r="WHK1" s="215"/>
      <c r="WHL1" s="215"/>
      <c r="WHM1" s="215"/>
      <c r="WHN1" s="215"/>
      <c r="WHO1" s="215"/>
      <c r="WHP1" s="215"/>
      <c r="WHQ1" s="215"/>
      <c r="WHR1" s="215"/>
      <c r="WHS1" s="215"/>
      <c r="WHT1" s="215"/>
      <c r="WHU1" s="215"/>
      <c r="WHV1" s="215"/>
      <c r="WHW1" s="215"/>
      <c r="WHX1" s="215"/>
      <c r="WHY1" s="215"/>
      <c r="WHZ1" s="215"/>
      <c r="WIA1" s="215"/>
      <c r="WIB1" s="215"/>
      <c r="WIC1" s="215"/>
      <c r="WID1" s="215"/>
      <c r="WIE1" s="215"/>
      <c r="WIF1" s="215"/>
      <c r="WIG1" s="215"/>
      <c r="WIH1" s="215"/>
      <c r="WII1" s="215"/>
      <c r="WIJ1" s="215"/>
      <c r="WIK1" s="215"/>
      <c r="WIL1" s="215"/>
      <c r="WIM1" s="215"/>
      <c r="WIN1" s="215"/>
      <c r="WIO1" s="215"/>
      <c r="WIP1" s="215"/>
      <c r="WIQ1" s="215"/>
      <c r="WIR1" s="215"/>
      <c r="WIS1" s="215"/>
      <c r="WIT1" s="215"/>
      <c r="WIU1" s="215"/>
      <c r="WIV1" s="215"/>
      <c r="WIW1" s="215"/>
      <c r="WIX1" s="215"/>
      <c r="WIY1" s="215"/>
      <c r="WIZ1" s="215"/>
      <c r="WJA1" s="215"/>
      <c r="WJB1" s="215"/>
      <c r="WJC1" s="215"/>
      <c r="WJD1" s="215"/>
      <c r="WJE1" s="215"/>
      <c r="WJF1" s="215"/>
      <c r="WJG1" s="215"/>
      <c r="WJH1" s="215"/>
      <c r="WJI1" s="215"/>
      <c r="WJJ1" s="215"/>
      <c r="WJK1" s="215"/>
      <c r="WJL1" s="215"/>
      <c r="WJM1" s="215"/>
      <c r="WJN1" s="215"/>
      <c r="WJO1" s="215"/>
      <c r="WJP1" s="215"/>
      <c r="WJQ1" s="215"/>
      <c r="WJR1" s="215"/>
      <c r="WJS1" s="215"/>
      <c r="WJT1" s="215"/>
      <c r="WJU1" s="215"/>
      <c r="WJV1" s="215"/>
      <c r="WJW1" s="215"/>
      <c r="WJX1" s="215"/>
      <c r="WJY1" s="215"/>
      <c r="WJZ1" s="215"/>
      <c r="WKA1" s="215"/>
      <c r="WKB1" s="215"/>
      <c r="WKC1" s="215"/>
      <c r="WKD1" s="215"/>
      <c r="WKE1" s="215"/>
      <c r="WKF1" s="215"/>
      <c r="WKG1" s="215"/>
      <c r="WKH1" s="215"/>
      <c r="WKI1" s="215"/>
      <c r="WKJ1" s="215"/>
      <c r="WKK1" s="215"/>
      <c r="WKL1" s="215"/>
      <c r="WKM1" s="215"/>
      <c r="WKN1" s="215"/>
      <c r="WKO1" s="215"/>
      <c r="WKP1" s="215"/>
      <c r="WKQ1" s="215"/>
      <c r="WKR1" s="215"/>
      <c r="WKS1" s="215"/>
      <c r="WKT1" s="215"/>
      <c r="WKU1" s="215"/>
      <c r="WKV1" s="215"/>
      <c r="WKW1" s="215"/>
      <c r="WKX1" s="215"/>
      <c r="WKY1" s="215"/>
      <c r="WKZ1" s="215"/>
      <c r="WLA1" s="215"/>
      <c r="WLB1" s="215"/>
      <c r="WLC1" s="215"/>
      <c r="WLD1" s="215"/>
      <c r="WLE1" s="215"/>
      <c r="WLF1" s="215"/>
      <c r="WLG1" s="215"/>
      <c r="WLH1" s="215"/>
      <c r="WLI1" s="215"/>
      <c r="WLJ1" s="215"/>
      <c r="WLK1" s="215"/>
      <c r="WLL1" s="215"/>
      <c r="WLM1" s="215"/>
      <c r="WLN1" s="215"/>
      <c r="WLO1" s="215"/>
      <c r="WLP1" s="215"/>
      <c r="WLQ1" s="215"/>
      <c r="WLR1" s="215"/>
      <c r="WLS1" s="215"/>
      <c r="WLT1" s="215"/>
      <c r="WLU1" s="215"/>
      <c r="WLV1" s="215"/>
      <c r="WLW1" s="215"/>
      <c r="WLX1" s="215"/>
      <c r="WLY1" s="215"/>
      <c r="WLZ1" s="215"/>
      <c r="WMA1" s="215"/>
      <c r="WMB1" s="215"/>
      <c r="WMC1" s="215"/>
      <c r="WMD1" s="215"/>
      <c r="WME1" s="215"/>
      <c r="WMF1" s="215"/>
      <c r="WMG1" s="215"/>
      <c r="WMH1" s="215"/>
      <c r="WMI1" s="215"/>
      <c r="WMJ1" s="215"/>
      <c r="WMK1" s="215"/>
      <c r="WML1" s="215"/>
      <c r="WMM1" s="215"/>
      <c r="WMN1" s="215"/>
      <c r="WMO1" s="215"/>
      <c r="WMP1" s="215"/>
      <c r="WMQ1" s="215"/>
      <c r="WMR1" s="215"/>
      <c r="WMS1" s="215"/>
      <c r="WMT1" s="215"/>
      <c r="WMU1" s="215"/>
      <c r="WMV1" s="215"/>
      <c r="WMW1" s="215"/>
      <c r="WMX1" s="215"/>
      <c r="WMY1" s="215"/>
      <c r="WMZ1" s="215"/>
      <c r="WNA1" s="215"/>
      <c r="WNB1" s="215"/>
      <c r="WNC1" s="215"/>
      <c r="WND1" s="215"/>
      <c r="WNE1" s="215"/>
      <c r="WNF1" s="215"/>
      <c r="WNG1" s="215"/>
      <c r="WNH1" s="215"/>
      <c r="WNI1" s="215"/>
      <c r="WNJ1" s="215"/>
      <c r="WNK1" s="215"/>
      <c r="WNL1" s="215"/>
      <c r="WNM1" s="215"/>
      <c r="WNN1" s="215"/>
      <c r="WNO1" s="215"/>
      <c r="WNP1" s="215"/>
      <c r="WNQ1" s="215"/>
      <c r="WNR1" s="215"/>
      <c r="WNS1" s="215"/>
      <c r="WNT1" s="215"/>
      <c r="WNU1" s="215"/>
      <c r="WNV1" s="215"/>
      <c r="WNW1" s="215"/>
      <c r="WNX1" s="215"/>
      <c r="WNY1" s="215"/>
      <c r="WNZ1" s="215"/>
      <c r="WOA1" s="215"/>
      <c r="WOB1" s="215"/>
      <c r="WOC1" s="215"/>
      <c r="WOD1" s="215"/>
      <c r="WOE1" s="215"/>
      <c r="WOF1" s="215"/>
      <c r="WOG1" s="215"/>
      <c r="WOH1" s="215"/>
      <c r="WOI1" s="215"/>
      <c r="WOJ1" s="215"/>
      <c r="WOK1" s="215"/>
      <c r="WOL1" s="215"/>
      <c r="WOM1" s="215"/>
      <c r="WON1" s="215"/>
      <c r="WOO1" s="215"/>
      <c r="WOP1" s="215"/>
      <c r="WOQ1" s="215"/>
      <c r="WOR1" s="215"/>
      <c r="WOS1" s="215"/>
      <c r="WOT1" s="215"/>
      <c r="WOU1" s="215"/>
      <c r="WOV1" s="215"/>
      <c r="WOW1" s="215"/>
      <c r="WOX1" s="215"/>
      <c r="WOY1" s="215"/>
      <c r="WOZ1" s="215"/>
      <c r="WPA1" s="215"/>
      <c r="WPB1" s="215"/>
      <c r="WPC1" s="215"/>
      <c r="WPD1" s="215"/>
      <c r="WPE1" s="215"/>
      <c r="WPF1" s="215"/>
      <c r="WPG1" s="215"/>
      <c r="WPH1" s="215"/>
      <c r="WPI1" s="215"/>
      <c r="WPJ1" s="215"/>
      <c r="WPK1" s="215"/>
      <c r="WPL1" s="215"/>
      <c r="WPM1" s="215"/>
      <c r="WPN1" s="215"/>
      <c r="WPO1" s="215"/>
      <c r="WPP1" s="215"/>
      <c r="WPQ1" s="215"/>
      <c r="WPR1" s="215"/>
      <c r="WPS1" s="215"/>
      <c r="WPT1" s="215"/>
      <c r="WPU1" s="215"/>
      <c r="WPV1" s="215"/>
      <c r="WPW1" s="215"/>
      <c r="WPX1" s="215"/>
      <c r="WPY1" s="215"/>
      <c r="WPZ1" s="215"/>
      <c r="WQA1" s="215"/>
      <c r="WQB1" s="215"/>
      <c r="WQC1" s="215"/>
      <c r="WQD1" s="215"/>
      <c r="WQE1" s="215"/>
      <c r="WQF1" s="215"/>
      <c r="WQG1" s="215"/>
      <c r="WQH1" s="215"/>
      <c r="WQI1" s="215"/>
      <c r="WQJ1" s="215"/>
      <c r="WQK1" s="215"/>
      <c r="WQL1" s="215"/>
      <c r="WQM1" s="215"/>
      <c r="WQN1" s="215"/>
      <c r="WQO1" s="215"/>
      <c r="WQP1" s="215"/>
      <c r="WQQ1" s="215"/>
      <c r="WQR1" s="215"/>
      <c r="WQS1" s="215"/>
      <c r="WQT1" s="215"/>
      <c r="WQU1" s="215"/>
      <c r="WQV1" s="215"/>
      <c r="WQW1" s="215"/>
      <c r="WQX1" s="215"/>
      <c r="WQY1" s="215"/>
      <c r="WQZ1" s="215"/>
      <c r="WRA1" s="215"/>
      <c r="WRB1" s="215"/>
      <c r="WRC1" s="215"/>
      <c r="WRD1" s="215"/>
      <c r="WRE1" s="215"/>
      <c r="WRF1" s="215"/>
      <c r="WRG1" s="215"/>
      <c r="WRH1" s="215"/>
      <c r="WRI1" s="215"/>
      <c r="WRJ1" s="215"/>
      <c r="WRK1" s="215"/>
      <c r="WRL1" s="215"/>
      <c r="WRM1" s="215"/>
      <c r="WRN1" s="215"/>
      <c r="WRO1" s="215"/>
      <c r="WRP1" s="215"/>
      <c r="WRQ1" s="215"/>
      <c r="WRR1" s="215"/>
      <c r="WRS1" s="215"/>
      <c r="WRT1" s="215"/>
      <c r="WRU1" s="215"/>
      <c r="WRV1" s="215"/>
      <c r="WRW1" s="215"/>
      <c r="WRX1" s="215"/>
      <c r="WRY1" s="215"/>
      <c r="WRZ1" s="215"/>
      <c r="WSA1" s="215"/>
      <c r="WSB1" s="215"/>
      <c r="WSC1" s="215"/>
      <c r="WSD1" s="215"/>
      <c r="WSE1" s="215"/>
      <c r="WSF1" s="215"/>
      <c r="WSG1" s="215"/>
      <c r="WSH1" s="215"/>
      <c r="WSI1" s="215"/>
      <c r="WSJ1" s="215"/>
      <c r="WSK1" s="215"/>
      <c r="WSL1" s="215"/>
      <c r="WSM1" s="215"/>
      <c r="WSN1" s="215"/>
      <c r="WSO1" s="215"/>
      <c r="WSP1" s="215"/>
      <c r="WSQ1" s="215"/>
      <c r="WSR1" s="215"/>
      <c r="WSS1" s="215"/>
      <c r="WST1" s="215"/>
      <c r="WSU1" s="215"/>
      <c r="WSV1" s="215"/>
      <c r="WSW1" s="215"/>
      <c r="WSX1" s="215"/>
      <c r="WSY1" s="215"/>
      <c r="WSZ1" s="215"/>
      <c r="WTA1" s="215"/>
      <c r="WTB1" s="215"/>
      <c r="WTC1" s="215"/>
      <c r="WTD1" s="215"/>
      <c r="WTE1" s="215"/>
      <c r="WTF1" s="215"/>
      <c r="WTG1" s="215"/>
      <c r="WTH1" s="215"/>
      <c r="WTI1" s="215"/>
      <c r="WTJ1" s="215"/>
      <c r="WTK1" s="215"/>
      <c r="WTL1" s="215"/>
      <c r="WTM1" s="215"/>
      <c r="WTN1" s="215"/>
      <c r="WTO1" s="215"/>
      <c r="WTP1" s="215"/>
      <c r="WTQ1" s="215"/>
      <c r="WTR1" s="215"/>
      <c r="WTS1" s="215"/>
      <c r="WTT1" s="215"/>
      <c r="WTU1" s="215"/>
      <c r="WTV1" s="215"/>
      <c r="WTW1" s="215"/>
      <c r="WTX1" s="215"/>
      <c r="WTY1" s="215"/>
      <c r="WTZ1" s="215"/>
      <c r="WUA1" s="215"/>
      <c r="WUB1" s="215"/>
      <c r="WUC1" s="215"/>
      <c r="WUD1" s="215"/>
      <c r="WUE1" s="215"/>
      <c r="WUF1" s="215"/>
      <c r="WUG1" s="215"/>
      <c r="WUH1" s="215"/>
      <c r="WUI1" s="215"/>
      <c r="WUJ1" s="215"/>
      <c r="WUK1" s="215"/>
      <c r="WUL1" s="215"/>
      <c r="WUM1" s="215"/>
      <c r="WUN1" s="215"/>
      <c r="WUO1" s="215"/>
      <c r="WUP1" s="215"/>
      <c r="WUQ1" s="215"/>
      <c r="WUR1" s="215"/>
      <c r="WUS1" s="215"/>
      <c r="WUT1" s="215"/>
      <c r="WUU1" s="215"/>
      <c r="WUV1" s="215"/>
      <c r="WUW1" s="215"/>
      <c r="WUX1" s="215"/>
      <c r="WUY1" s="215"/>
      <c r="WUZ1" s="215"/>
      <c r="WVA1" s="215"/>
      <c r="WVB1" s="215"/>
      <c r="WVC1" s="215"/>
      <c r="WVD1" s="215"/>
      <c r="WVE1" s="215"/>
      <c r="WVF1" s="215"/>
      <c r="WVG1" s="215"/>
      <c r="WVH1" s="215"/>
      <c r="WVI1" s="215"/>
      <c r="WVJ1" s="215"/>
      <c r="WVK1" s="215"/>
      <c r="WVL1" s="215"/>
      <c r="WVM1" s="215"/>
      <c r="WVN1" s="215"/>
      <c r="WVO1" s="215"/>
      <c r="WVP1" s="215"/>
      <c r="WVQ1" s="215"/>
      <c r="WVR1" s="215"/>
      <c r="WVS1" s="215"/>
      <c r="WVT1" s="215"/>
      <c r="WVU1" s="215"/>
      <c r="WVV1" s="215"/>
      <c r="WVW1" s="215"/>
      <c r="WVX1" s="215"/>
      <c r="WVY1" s="215"/>
      <c r="WVZ1" s="215"/>
      <c r="WWA1" s="215"/>
      <c r="WWB1" s="215"/>
      <c r="WWC1" s="215"/>
      <c r="WWD1" s="215"/>
      <c r="WWE1" s="215"/>
      <c r="WWF1" s="215"/>
      <c r="WWG1" s="215"/>
      <c r="WWH1" s="215"/>
      <c r="WWI1" s="215"/>
      <c r="WWJ1" s="215"/>
      <c r="WWK1" s="215"/>
      <c r="WWL1" s="215"/>
      <c r="WWM1" s="215"/>
      <c r="WWN1" s="215"/>
      <c r="WWO1" s="215"/>
      <c r="WWP1" s="215"/>
      <c r="WWQ1" s="215"/>
      <c r="WWR1" s="215"/>
      <c r="WWS1" s="215"/>
      <c r="WWT1" s="215"/>
      <c r="WWU1" s="215"/>
      <c r="WWV1" s="215"/>
      <c r="WWW1" s="215"/>
      <c r="WWX1" s="215"/>
      <c r="WWY1" s="215"/>
      <c r="WWZ1" s="215"/>
      <c r="WXA1" s="215"/>
      <c r="WXB1" s="215"/>
      <c r="WXC1" s="215"/>
      <c r="WXD1" s="215"/>
      <c r="WXE1" s="215"/>
      <c r="WXF1" s="215"/>
      <c r="WXG1" s="215"/>
      <c r="WXH1" s="215"/>
      <c r="WXI1" s="215"/>
      <c r="WXJ1" s="215"/>
      <c r="WXK1" s="215"/>
      <c r="WXL1" s="215"/>
      <c r="WXM1" s="215"/>
      <c r="WXN1" s="215"/>
      <c r="WXO1" s="215"/>
      <c r="WXP1" s="215"/>
      <c r="WXQ1" s="215"/>
      <c r="WXR1" s="215"/>
      <c r="WXS1" s="215"/>
      <c r="WXT1" s="215"/>
      <c r="WXU1" s="215"/>
      <c r="WXV1" s="215"/>
      <c r="WXW1" s="215"/>
      <c r="WXX1" s="215"/>
      <c r="WXY1" s="215"/>
      <c r="WXZ1" s="215"/>
      <c r="WYA1" s="215"/>
      <c r="WYB1" s="215"/>
      <c r="WYC1" s="215"/>
      <c r="WYD1" s="215"/>
      <c r="WYE1" s="215"/>
      <c r="WYF1" s="215"/>
      <c r="WYG1" s="215"/>
      <c r="WYH1" s="215"/>
      <c r="WYI1" s="215"/>
      <c r="WYJ1" s="215"/>
      <c r="WYK1" s="215"/>
      <c r="WYL1" s="215"/>
      <c r="WYM1" s="215"/>
      <c r="WYN1" s="215"/>
      <c r="WYO1" s="215"/>
      <c r="WYP1" s="215"/>
      <c r="WYQ1" s="215"/>
      <c r="WYR1" s="215"/>
      <c r="WYS1" s="215"/>
      <c r="WYT1" s="215"/>
      <c r="WYU1" s="215"/>
      <c r="WYV1" s="215"/>
      <c r="WYW1" s="215"/>
      <c r="WYX1" s="215"/>
      <c r="WYY1" s="215"/>
      <c r="WYZ1" s="215"/>
      <c r="WZA1" s="215"/>
      <c r="WZB1" s="215"/>
      <c r="WZC1" s="215"/>
      <c r="WZD1" s="215"/>
      <c r="WZE1" s="215"/>
      <c r="WZF1" s="215"/>
      <c r="WZG1" s="215"/>
      <c r="WZH1" s="215"/>
      <c r="WZI1" s="215"/>
      <c r="WZJ1" s="215"/>
      <c r="WZK1" s="215"/>
      <c r="WZL1" s="215"/>
      <c r="WZM1" s="215"/>
      <c r="WZN1" s="215"/>
      <c r="WZO1" s="215"/>
      <c r="WZP1" s="215"/>
      <c r="WZQ1" s="215"/>
      <c r="WZR1" s="215"/>
      <c r="WZS1" s="215"/>
      <c r="WZT1" s="215"/>
      <c r="WZU1" s="215"/>
      <c r="WZV1" s="215"/>
      <c r="WZW1" s="215"/>
      <c r="WZX1" s="215"/>
      <c r="WZY1" s="215"/>
      <c r="WZZ1" s="215"/>
      <c r="XAA1" s="215"/>
      <c r="XAB1" s="215"/>
      <c r="XAC1" s="215"/>
      <c r="XAD1" s="215"/>
      <c r="XAE1" s="215"/>
      <c r="XAF1" s="215"/>
      <c r="XAG1" s="215"/>
      <c r="XAH1" s="215"/>
      <c r="XAI1" s="215"/>
      <c r="XAJ1" s="215"/>
      <c r="XAK1" s="215"/>
      <c r="XAL1" s="215"/>
      <c r="XAM1" s="215"/>
      <c r="XAN1" s="215"/>
      <c r="XAO1" s="215"/>
      <c r="XAP1" s="215"/>
      <c r="XAQ1" s="215"/>
      <c r="XAR1" s="215"/>
      <c r="XAS1" s="215"/>
      <c r="XAT1" s="215"/>
      <c r="XAU1" s="215"/>
      <c r="XAV1" s="215"/>
      <c r="XAW1" s="215"/>
      <c r="XAX1" s="215"/>
      <c r="XAY1" s="215"/>
      <c r="XAZ1" s="215"/>
      <c r="XBA1" s="215"/>
      <c r="XBB1" s="215"/>
      <c r="XBC1" s="215"/>
      <c r="XBD1" s="215"/>
      <c r="XBE1" s="215"/>
      <c r="XBF1" s="215"/>
      <c r="XBG1" s="215"/>
      <c r="XBH1" s="215"/>
      <c r="XBI1" s="215"/>
      <c r="XBJ1" s="215"/>
      <c r="XBK1" s="215"/>
      <c r="XBL1" s="215"/>
      <c r="XBM1" s="215"/>
      <c r="XBN1" s="215"/>
      <c r="XBO1" s="215"/>
      <c r="XBP1" s="215"/>
      <c r="XBQ1" s="215"/>
      <c r="XBR1" s="215"/>
      <c r="XBS1" s="215"/>
      <c r="XBT1" s="215"/>
      <c r="XBU1" s="215"/>
      <c r="XBV1" s="215"/>
      <c r="XBW1" s="215"/>
      <c r="XBX1" s="215"/>
      <c r="XBY1" s="215"/>
      <c r="XBZ1" s="215"/>
      <c r="XCA1" s="215"/>
      <c r="XCB1" s="215"/>
      <c r="XCC1" s="215"/>
      <c r="XCD1" s="215"/>
      <c r="XCE1" s="215"/>
      <c r="XCF1" s="215"/>
      <c r="XCG1" s="215"/>
      <c r="XCH1" s="215"/>
      <c r="XCI1" s="215"/>
      <c r="XCJ1" s="215"/>
      <c r="XCK1" s="215"/>
      <c r="XCL1" s="215"/>
      <c r="XCM1" s="215"/>
      <c r="XCN1" s="215"/>
      <c r="XCO1" s="215"/>
      <c r="XCP1" s="215"/>
      <c r="XCQ1" s="215"/>
      <c r="XCR1" s="215"/>
      <c r="XCS1" s="215"/>
      <c r="XCT1" s="215"/>
      <c r="XCU1" s="215"/>
      <c r="XCV1" s="215"/>
      <c r="XCW1" s="215"/>
      <c r="XCX1" s="215"/>
      <c r="XCY1" s="215"/>
      <c r="XCZ1" s="215"/>
      <c r="XDA1" s="215"/>
      <c r="XDB1" s="215"/>
      <c r="XDC1" s="215"/>
      <c r="XDD1" s="215"/>
      <c r="XDE1" s="215"/>
      <c r="XDF1" s="215"/>
      <c r="XDG1" s="215"/>
      <c r="XDH1" s="215"/>
      <c r="XDI1" s="215"/>
      <c r="XDJ1" s="215"/>
      <c r="XDK1" s="215"/>
      <c r="XDL1" s="215"/>
      <c r="XDM1" s="215"/>
      <c r="XDN1" s="215"/>
      <c r="XDO1" s="215"/>
      <c r="XDP1" s="215"/>
      <c r="XDQ1" s="215"/>
      <c r="XDR1" s="215"/>
      <c r="XDS1" s="215"/>
      <c r="XDT1" s="215"/>
      <c r="XDU1" s="215"/>
      <c r="XDV1" s="215"/>
      <c r="XDW1" s="215"/>
      <c r="XDX1" s="215"/>
      <c r="XDY1" s="215"/>
      <c r="XDZ1" s="215"/>
      <c r="XEA1" s="215"/>
      <c r="XEB1" s="215"/>
      <c r="XEC1" s="215"/>
      <c r="XED1" s="215"/>
      <c r="XEE1" s="215"/>
      <c r="XEF1" s="215"/>
      <c r="XEG1" s="215"/>
      <c r="XEH1" s="215"/>
      <c r="XEI1" s="215"/>
      <c r="XEJ1" s="215"/>
      <c r="XEK1" s="215"/>
      <c r="XEL1" s="215"/>
      <c r="XEM1" s="215"/>
      <c r="XEN1" s="215"/>
      <c r="XEO1" s="215"/>
      <c r="XEP1" s="215"/>
      <c r="XEQ1" s="215"/>
      <c r="XER1" s="215"/>
      <c r="XES1" s="215"/>
      <c r="XET1" s="215"/>
      <c r="XEU1" s="215"/>
      <c r="XEV1" s="215"/>
      <c r="XEW1" s="215"/>
      <c r="XEX1" s="215"/>
      <c r="XEY1" s="215"/>
      <c r="XEZ1" s="215"/>
      <c r="XFA1" s="215"/>
      <c r="XFB1" s="215"/>
      <c r="XFC1" s="215"/>
      <c r="XFD1" s="215"/>
    </row>
    <row r="2" spans="1:16384" x14ac:dyDescent="0.2">
      <c r="A2" s="218"/>
      <c r="B2" s="219"/>
      <c r="C2" s="218"/>
      <c r="D2" s="215"/>
      <c r="E2" s="216"/>
      <c r="F2" s="216"/>
      <c r="G2" s="215"/>
      <c r="I2" s="215"/>
      <c r="J2" s="219"/>
      <c r="K2" s="218"/>
      <c r="L2" s="218"/>
      <c r="M2" s="219"/>
      <c r="N2" s="218"/>
      <c r="O2" s="218"/>
      <c r="P2" s="219"/>
      <c r="Q2" s="218"/>
      <c r="R2" s="220"/>
      <c r="S2" s="220"/>
      <c r="T2" s="221"/>
      <c r="U2" s="220"/>
      <c r="V2" s="220"/>
      <c r="W2" s="221"/>
      <c r="X2" s="220"/>
      <c r="Y2" s="220"/>
      <c r="Z2" s="221"/>
      <c r="AA2" s="220"/>
      <c r="AB2" s="220"/>
      <c r="AC2" s="221"/>
      <c r="AD2" s="220"/>
      <c r="AE2" s="220"/>
      <c r="AF2" s="221"/>
      <c r="AG2" s="220"/>
      <c r="AH2" s="220"/>
      <c r="AI2" s="221"/>
      <c r="AJ2" s="220"/>
      <c r="AK2" s="220"/>
      <c r="AL2" s="221"/>
      <c r="AM2" s="220"/>
      <c r="AN2" s="220"/>
      <c r="AO2" s="221"/>
      <c r="AP2" s="220"/>
      <c r="AQ2" s="220"/>
      <c r="AR2" s="221"/>
      <c r="AS2" s="220"/>
      <c r="AT2" s="218"/>
      <c r="AU2" s="219"/>
      <c r="AV2" s="218"/>
      <c r="AW2" s="218"/>
      <c r="AX2" s="219"/>
      <c r="AY2" s="218"/>
      <c r="AZ2" s="218"/>
      <c r="BA2" s="219"/>
      <c r="BB2" s="218"/>
      <c r="BC2" s="218"/>
      <c r="BD2" s="219"/>
      <c r="BE2" s="218"/>
      <c r="BF2" s="218"/>
      <c r="BG2" s="219"/>
      <c r="BH2" s="218"/>
      <c r="BI2" s="218"/>
      <c r="BJ2" s="219"/>
      <c r="BK2" s="218"/>
      <c r="BL2" s="218"/>
      <c r="BM2" s="219"/>
      <c r="BN2" s="218"/>
      <c r="BO2" s="218"/>
      <c r="BP2" s="219"/>
      <c r="BQ2" s="218"/>
      <c r="BR2" s="218"/>
      <c r="BS2" s="219"/>
      <c r="BT2" s="218"/>
      <c r="BU2" s="218"/>
      <c r="BV2" s="219"/>
      <c r="BW2" s="218"/>
      <c r="BX2" s="218"/>
      <c r="BY2" s="219"/>
      <c r="BZ2" s="218"/>
      <c r="CA2" s="218"/>
      <c r="CB2" s="219"/>
      <c r="CC2" s="218"/>
      <c r="CD2" s="218"/>
      <c r="CE2" s="219"/>
      <c r="CF2" s="218"/>
      <c r="CG2" s="218"/>
      <c r="CH2" s="219"/>
      <c r="CI2" s="218"/>
      <c r="CJ2" s="218"/>
      <c r="CK2" s="219"/>
      <c r="CL2" s="218"/>
      <c r="CM2" s="218"/>
      <c r="CN2" s="219"/>
      <c r="CO2" s="218"/>
      <c r="CP2" s="218"/>
      <c r="CQ2" s="219"/>
      <c r="CR2" s="218"/>
      <c r="CS2" s="218"/>
      <c r="CT2" s="219"/>
      <c r="CU2" s="218"/>
      <c r="CV2" s="218"/>
      <c r="CW2" s="219"/>
      <c r="CX2" s="218"/>
      <c r="CY2" s="218"/>
      <c r="CZ2" s="219"/>
      <c r="DA2" s="218"/>
      <c r="DB2" s="218"/>
      <c r="DC2" s="219"/>
      <c r="DD2" s="218"/>
      <c r="DE2" s="218"/>
      <c r="DF2" s="219"/>
      <c r="DG2" s="218"/>
      <c r="DH2" s="218"/>
      <c r="DI2" s="219"/>
      <c r="DJ2" s="218"/>
      <c r="DK2" s="218"/>
      <c r="DL2" s="219"/>
      <c r="DM2" s="218"/>
      <c r="DN2" s="218"/>
      <c r="DO2" s="219"/>
      <c r="DP2" s="218"/>
      <c r="DQ2" s="218"/>
      <c r="DR2" s="219"/>
      <c r="DS2" s="218"/>
      <c r="DT2" s="218"/>
      <c r="DU2" s="219"/>
      <c r="DV2" s="218"/>
      <c r="DW2" s="218"/>
      <c r="DX2" s="219"/>
      <c r="DY2" s="218"/>
      <c r="DZ2" s="218"/>
      <c r="EA2" s="219"/>
      <c r="EB2" s="218"/>
      <c r="EC2" s="218"/>
      <c r="ED2" s="219"/>
      <c r="EE2" s="218"/>
      <c r="EF2" s="218"/>
      <c r="EG2" s="219"/>
      <c r="EH2" s="218"/>
      <c r="EI2" s="218"/>
      <c r="EJ2" s="219"/>
      <c r="EK2" s="218"/>
      <c r="EL2" s="218"/>
      <c r="EM2" s="219"/>
      <c r="EN2" s="218"/>
      <c r="EO2" s="218"/>
      <c r="EP2" s="219"/>
      <c r="EQ2" s="218"/>
      <c r="ER2" s="218"/>
      <c r="ES2" s="219"/>
      <c r="ET2" s="218"/>
      <c r="EU2" s="218"/>
      <c r="EV2" s="219"/>
      <c r="EW2" s="218"/>
      <c r="EX2" s="218"/>
      <c r="EY2" s="219"/>
      <c r="EZ2" s="218"/>
      <c r="FA2" s="218"/>
      <c r="FB2" s="219"/>
      <c r="FC2" s="218"/>
      <c r="FD2" s="218"/>
      <c r="FE2" s="219"/>
      <c r="FF2" s="218"/>
      <c r="FG2" s="218"/>
      <c r="FH2" s="219"/>
      <c r="FI2" s="218"/>
      <c r="FJ2" s="218"/>
      <c r="FK2" s="219"/>
      <c r="FL2" s="218"/>
      <c r="FM2" s="218"/>
      <c r="FN2" s="219"/>
      <c r="FO2" s="218"/>
      <c r="FP2" s="218"/>
      <c r="FQ2" s="219"/>
      <c r="FR2" s="218"/>
      <c r="FS2" s="218"/>
      <c r="FT2" s="219"/>
      <c r="FU2" s="218"/>
      <c r="FV2" s="218"/>
      <c r="FW2" s="219"/>
      <c r="FX2" s="218"/>
      <c r="FY2" s="218"/>
      <c r="FZ2" s="219"/>
      <c r="GA2" s="218"/>
      <c r="GB2" s="218"/>
      <c r="GC2" s="219"/>
      <c r="GD2" s="218"/>
      <c r="GE2" s="218"/>
      <c r="GF2" s="219"/>
      <c r="GG2" s="218"/>
      <c r="GH2" s="218"/>
      <c r="GI2" s="219"/>
      <c r="GJ2" s="218"/>
      <c r="GK2" s="218"/>
      <c r="GL2" s="219"/>
      <c r="GM2" s="218"/>
      <c r="GN2" s="218"/>
      <c r="GO2" s="219"/>
      <c r="GP2" s="218"/>
      <c r="GQ2" s="218"/>
      <c r="GR2" s="219"/>
      <c r="GS2" s="218"/>
      <c r="GT2" s="218"/>
      <c r="GU2" s="219"/>
      <c r="GV2" s="218"/>
      <c r="GW2" s="218"/>
      <c r="GX2" s="219"/>
      <c r="GY2" s="218"/>
      <c r="GZ2" s="218"/>
      <c r="HA2" s="219"/>
      <c r="HB2" s="218"/>
      <c r="HC2" s="218"/>
      <c r="HD2" s="219"/>
      <c r="HE2" s="218"/>
      <c r="HF2" s="218"/>
      <c r="HG2" s="219"/>
      <c r="HH2" s="218"/>
      <c r="HI2" s="218"/>
      <c r="HJ2" s="219"/>
      <c r="HK2" s="218"/>
      <c r="HL2" s="218"/>
      <c r="HM2" s="219"/>
      <c r="HN2" s="218"/>
      <c r="HO2" s="218"/>
      <c r="HP2" s="219"/>
      <c r="HQ2" s="218"/>
      <c r="HR2" s="218"/>
      <c r="HS2" s="219"/>
      <c r="HT2" s="218"/>
      <c r="HU2" s="218"/>
      <c r="HV2" s="219"/>
      <c r="HW2" s="218"/>
      <c r="HX2" s="218"/>
      <c r="HY2" s="219"/>
      <c r="HZ2" s="218"/>
      <c r="IA2" s="218"/>
      <c r="IB2" s="219"/>
      <c r="IC2" s="218"/>
      <c r="ID2" s="218"/>
      <c r="IE2" s="219"/>
      <c r="IF2" s="218"/>
      <c r="IG2" s="218"/>
      <c r="IH2" s="219"/>
      <c r="II2" s="218"/>
      <c r="IJ2" s="218"/>
      <c r="IK2" s="219"/>
      <c r="IL2" s="218"/>
      <c r="IM2" s="218"/>
      <c r="IN2" s="219"/>
      <c r="IO2" s="218"/>
      <c r="IP2" s="218"/>
      <c r="IQ2" s="219"/>
      <c r="IR2" s="218"/>
      <c r="IS2" s="218"/>
      <c r="IT2" s="219"/>
      <c r="IU2" s="218"/>
      <c r="IV2" s="218"/>
      <c r="IW2" s="219"/>
      <c r="IX2" s="218"/>
      <c r="IY2" s="218"/>
      <c r="IZ2" s="219"/>
      <c r="JA2" s="218"/>
      <c r="JB2" s="218"/>
      <c r="JC2" s="219"/>
      <c r="JD2" s="218"/>
      <c r="JE2" s="218"/>
      <c r="JF2" s="219"/>
      <c r="JG2" s="218"/>
      <c r="JH2" s="218"/>
      <c r="JI2" s="219"/>
      <c r="JJ2" s="218"/>
      <c r="JK2" s="218"/>
      <c r="JL2" s="219"/>
      <c r="JM2" s="218"/>
      <c r="JN2" s="218"/>
      <c r="JO2" s="219"/>
      <c r="JP2" s="218"/>
      <c r="JQ2" s="218"/>
      <c r="JR2" s="219"/>
      <c r="JS2" s="218"/>
      <c r="JT2" s="218"/>
      <c r="JU2" s="219"/>
      <c r="JV2" s="218"/>
      <c r="JW2" s="218"/>
      <c r="JX2" s="219"/>
      <c r="JY2" s="218"/>
      <c r="JZ2" s="218"/>
      <c r="KA2" s="219"/>
      <c r="KB2" s="218"/>
      <c r="KC2" s="218"/>
      <c r="KD2" s="219"/>
      <c r="KE2" s="218"/>
      <c r="KF2" s="218"/>
      <c r="KG2" s="219"/>
      <c r="KH2" s="218"/>
      <c r="KI2" s="218"/>
      <c r="KJ2" s="219"/>
      <c r="KK2" s="218"/>
      <c r="KL2" s="218"/>
      <c r="KM2" s="219"/>
      <c r="KN2" s="218"/>
      <c r="KO2" s="218"/>
      <c r="KP2" s="219"/>
      <c r="KQ2" s="218"/>
      <c r="KR2" s="218"/>
      <c r="KS2" s="219"/>
      <c r="KT2" s="218"/>
      <c r="KU2" s="218"/>
      <c r="KV2" s="219"/>
      <c r="KW2" s="218"/>
      <c r="KX2" s="218"/>
      <c r="KY2" s="219"/>
      <c r="KZ2" s="218"/>
      <c r="LA2" s="218"/>
      <c r="LB2" s="219"/>
      <c r="LC2" s="218"/>
      <c r="LD2" s="218"/>
      <c r="LE2" s="219"/>
      <c r="LF2" s="218"/>
      <c r="LG2" s="218"/>
      <c r="LH2" s="219"/>
      <c r="LI2" s="218"/>
      <c r="LJ2" s="218"/>
      <c r="LK2" s="219"/>
      <c r="LL2" s="218"/>
      <c r="LM2" s="218"/>
      <c r="LN2" s="219"/>
      <c r="LO2" s="218"/>
      <c r="LP2" s="218"/>
      <c r="LQ2" s="219"/>
      <c r="LR2" s="218"/>
      <c r="LS2" s="218"/>
      <c r="LT2" s="219"/>
      <c r="LU2" s="218"/>
      <c r="LV2" s="218"/>
      <c r="LW2" s="219"/>
      <c r="LX2" s="218"/>
      <c r="LY2" s="218"/>
      <c r="LZ2" s="219"/>
      <c r="MA2" s="218"/>
      <c r="MB2" s="218"/>
      <c r="MC2" s="219"/>
      <c r="MD2" s="218"/>
      <c r="ME2" s="218"/>
      <c r="MF2" s="219"/>
      <c r="MG2" s="218"/>
      <c r="MH2" s="218"/>
      <c r="MI2" s="219"/>
      <c r="MJ2" s="218"/>
      <c r="MK2" s="218"/>
      <c r="ML2" s="219"/>
      <c r="MM2" s="218"/>
      <c r="MN2" s="218"/>
      <c r="MO2" s="219"/>
      <c r="MP2" s="218"/>
      <c r="MQ2" s="218"/>
      <c r="MR2" s="219"/>
      <c r="MS2" s="218"/>
      <c r="MT2" s="218"/>
      <c r="MU2" s="219"/>
      <c r="MV2" s="218"/>
      <c r="MW2" s="218"/>
      <c r="MX2" s="219"/>
      <c r="MY2" s="218"/>
      <c r="MZ2" s="218"/>
      <c r="NA2" s="219"/>
      <c r="NB2" s="218"/>
      <c r="NC2" s="218"/>
      <c r="ND2" s="219"/>
      <c r="NE2" s="218"/>
      <c r="NF2" s="218"/>
      <c r="NG2" s="219"/>
      <c r="NH2" s="218"/>
      <c r="NI2" s="218"/>
      <c r="NJ2" s="219"/>
      <c r="NK2" s="218"/>
      <c r="NL2" s="218"/>
      <c r="NM2" s="219"/>
      <c r="NN2" s="218"/>
      <c r="NO2" s="218"/>
      <c r="NP2" s="219"/>
      <c r="NQ2" s="218"/>
      <c r="NR2" s="218"/>
      <c r="NS2" s="219"/>
      <c r="NT2" s="218"/>
      <c r="NU2" s="218"/>
      <c r="NV2" s="219"/>
      <c r="NW2" s="218"/>
      <c r="NX2" s="218"/>
      <c r="NY2" s="219"/>
      <c r="NZ2" s="218"/>
      <c r="OA2" s="218"/>
      <c r="OB2" s="219"/>
      <c r="OC2" s="218"/>
      <c r="OD2" s="218"/>
      <c r="OE2" s="219"/>
      <c r="OF2" s="218"/>
      <c r="OG2" s="218"/>
      <c r="OH2" s="219"/>
      <c r="OI2" s="218"/>
      <c r="OJ2" s="218"/>
      <c r="OK2" s="219"/>
      <c r="OL2" s="218"/>
      <c r="OM2" s="218"/>
      <c r="ON2" s="219"/>
      <c r="OO2" s="218"/>
      <c r="OP2" s="218"/>
      <c r="OQ2" s="219"/>
      <c r="OR2" s="218"/>
      <c r="OS2" s="218"/>
      <c r="OT2" s="219"/>
      <c r="OU2" s="218"/>
      <c r="OV2" s="218"/>
      <c r="OW2" s="219"/>
      <c r="OX2" s="218"/>
      <c r="OY2" s="218"/>
      <c r="OZ2" s="219"/>
      <c r="PA2" s="218"/>
      <c r="PB2" s="218"/>
      <c r="PC2" s="219"/>
      <c r="PD2" s="218"/>
      <c r="PE2" s="218"/>
      <c r="PF2" s="219"/>
      <c r="PG2" s="218"/>
      <c r="PH2" s="218"/>
      <c r="PI2" s="219"/>
      <c r="PJ2" s="218"/>
      <c r="PK2" s="218"/>
      <c r="PL2" s="219"/>
      <c r="PM2" s="218"/>
      <c r="PN2" s="218"/>
      <c r="PO2" s="219"/>
      <c r="PP2" s="218"/>
      <c r="PQ2" s="218"/>
      <c r="PR2" s="219"/>
      <c r="PS2" s="218"/>
      <c r="PT2" s="218"/>
      <c r="PU2" s="219"/>
      <c r="PV2" s="218"/>
      <c r="PW2" s="218"/>
      <c r="PX2" s="219"/>
      <c r="PY2" s="218"/>
      <c r="PZ2" s="218"/>
      <c r="QA2" s="219"/>
      <c r="QB2" s="218"/>
      <c r="QC2" s="218"/>
      <c r="QD2" s="219"/>
      <c r="QE2" s="218"/>
      <c r="QF2" s="218"/>
      <c r="QG2" s="219"/>
      <c r="QH2" s="218"/>
      <c r="QI2" s="218"/>
      <c r="QJ2" s="219"/>
      <c r="QK2" s="218"/>
      <c r="QL2" s="218"/>
      <c r="QM2" s="219"/>
      <c r="QN2" s="218"/>
      <c r="QO2" s="218"/>
      <c r="QP2" s="219"/>
      <c r="QQ2" s="218"/>
      <c r="QR2" s="218"/>
      <c r="QS2" s="219"/>
      <c r="QT2" s="218"/>
      <c r="QU2" s="218"/>
      <c r="QV2" s="219"/>
      <c r="QW2" s="218"/>
      <c r="QX2" s="218"/>
      <c r="QY2" s="219"/>
      <c r="QZ2" s="218"/>
      <c r="RA2" s="218"/>
      <c r="RB2" s="219"/>
      <c r="RC2" s="218"/>
      <c r="RD2" s="218"/>
      <c r="RE2" s="219"/>
      <c r="RF2" s="218"/>
      <c r="RG2" s="218"/>
      <c r="RH2" s="219"/>
      <c r="RI2" s="218"/>
      <c r="RJ2" s="218"/>
      <c r="RK2" s="219"/>
      <c r="RL2" s="218"/>
      <c r="RM2" s="218"/>
      <c r="RN2" s="219"/>
      <c r="RO2" s="218"/>
      <c r="RP2" s="218"/>
      <c r="RQ2" s="219"/>
      <c r="RR2" s="218"/>
      <c r="RS2" s="218"/>
      <c r="RT2" s="219"/>
      <c r="RU2" s="218"/>
      <c r="RV2" s="218"/>
      <c r="RW2" s="219"/>
      <c r="RX2" s="218"/>
      <c r="RY2" s="218"/>
      <c r="RZ2" s="219"/>
      <c r="SA2" s="218"/>
      <c r="SB2" s="218"/>
      <c r="SC2" s="219"/>
      <c r="SD2" s="218"/>
      <c r="SE2" s="218"/>
      <c r="SF2" s="219"/>
      <c r="SG2" s="218"/>
      <c r="SH2" s="218"/>
      <c r="SI2" s="219"/>
      <c r="SJ2" s="218"/>
      <c r="SK2" s="218"/>
      <c r="SL2" s="219"/>
      <c r="SM2" s="218"/>
      <c r="SN2" s="218"/>
      <c r="SO2" s="219"/>
      <c r="SP2" s="218"/>
      <c r="SQ2" s="218"/>
      <c r="SR2" s="219"/>
      <c r="SS2" s="218"/>
      <c r="ST2" s="218"/>
      <c r="SU2" s="219"/>
      <c r="SV2" s="218"/>
      <c r="SW2" s="218"/>
      <c r="SX2" s="219"/>
      <c r="SY2" s="218"/>
      <c r="SZ2" s="218"/>
      <c r="TA2" s="219"/>
      <c r="TB2" s="218"/>
      <c r="TC2" s="218"/>
      <c r="TD2" s="219"/>
      <c r="TE2" s="218"/>
      <c r="TF2" s="218"/>
      <c r="TG2" s="219"/>
      <c r="TH2" s="218"/>
      <c r="TI2" s="218"/>
      <c r="TJ2" s="219"/>
      <c r="TK2" s="218"/>
      <c r="TL2" s="218"/>
      <c r="TM2" s="219"/>
      <c r="TN2" s="218"/>
      <c r="TO2" s="218"/>
      <c r="TP2" s="219"/>
      <c r="TQ2" s="218"/>
      <c r="TR2" s="218"/>
      <c r="TS2" s="219"/>
      <c r="TT2" s="218"/>
      <c r="TU2" s="218"/>
      <c r="TV2" s="219"/>
      <c r="TW2" s="218"/>
      <c r="TX2" s="218"/>
      <c r="TY2" s="219"/>
      <c r="TZ2" s="218"/>
      <c r="UA2" s="218"/>
      <c r="UB2" s="219"/>
      <c r="UC2" s="218"/>
      <c r="UD2" s="218"/>
      <c r="UE2" s="219"/>
      <c r="UF2" s="218"/>
      <c r="UG2" s="218"/>
      <c r="UH2" s="219"/>
      <c r="UI2" s="218"/>
      <c r="UJ2" s="218"/>
      <c r="UK2" s="219"/>
      <c r="UL2" s="218"/>
      <c r="UM2" s="218"/>
      <c r="UN2" s="219"/>
      <c r="UO2" s="218"/>
      <c r="UP2" s="218"/>
      <c r="UQ2" s="219"/>
      <c r="UR2" s="218"/>
      <c r="US2" s="218"/>
      <c r="UT2" s="219"/>
      <c r="UU2" s="218"/>
      <c r="UV2" s="218"/>
      <c r="UW2" s="219"/>
      <c r="UX2" s="218"/>
      <c r="UY2" s="218"/>
      <c r="UZ2" s="219"/>
      <c r="VA2" s="218"/>
      <c r="VB2" s="218"/>
      <c r="VC2" s="219"/>
      <c r="VD2" s="218"/>
      <c r="VE2" s="218"/>
      <c r="VF2" s="219"/>
      <c r="VG2" s="218"/>
      <c r="VH2" s="218"/>
      <c r="VI2" s="219"/>
      <c r="VJ2" s="218"/>
      <c r="VK2" s="218"/>
      <c r="VL2" s="219"/>
      <c r="VM2" s="218"/>
      <c r="VN2" s="218"/>
      <c r="VO2" s="219"/>
      <c r="VP2" s="218"/>
      <c r="VQ2" s="218"/>
      <c r="VR2" s="219"/>
      <c r="VS2" s="218"/>
      <c r="VT2" s="218"/>
      <c r="VU2" s="219"/>
      <c r="VV2" s="218"/>
      <c r="VW2" s="218"/>
      <c r="VX2" s="219"/>
      <c r="VY2" s="218"/>
      <c r="VZ2" s="218"/>
      <c r="WA2" s="219"/>
      <c r="WB2" s="218"/>
      <c r="WC2" s="218"/>
      <c r="WD2" s="219"/>
      <c r="WE2" s="218"/>
      <c r="WF2" s="218"/>
      <c r="WG2" s="219"/>
      <c r="WH2" s="218"/>
      <c r="WI2" s="218"/>
      <c r="WJ2" s="219"/>
      <c r="WK2" s="218"/>
      <c r="WL2" s="218"/>
      <c r="WM2" s="219"/>
      <c r="WN2" s="218"/>
      <c r="WO2" s="218"/>
      <c r="WP2" s="219"/>
      <c r="WQ2" s="218"/>
      <c r="WR2" s="218"/>
      <c r="WS2" s="219"/>
      <c r="WT2" s="218"/>
      <c r="WU2" s="218"/>
      <c r="WV2" s="219"/>
      <c r="WW2" s="218"/>
      <c r="WX2" s="218"/>
      <c r="WY2" s="219"/>
      <c r="WZ2" s="218"/>
      <c r="XA2" s="218"/>
      <c r="XB2" s="219"/>
      <c r="XC2" s="218"/>
      <c r="XD2" s="218"/>
      <c r="XE2" s="219"/>
      <c r="XF2" s="218"/>
      <c r="XG2" s="218"/>
      <c r="XH2" s="219"/>
      <c r="XI2" s="218"/>
      <c r="XJ2" s="218"/>
      <c r="XK2" s="219"/>
      <c r="XL2" s="218"/>
      <c r="XM2" s="218"/>
      <c r="XN2" s="219"/>
      <c r="XO2" s="218"/>
      <c r="XP2" s="218"/>
      <c r="XQ2" s="219"/>
      <c r="XR2" s="218"/>
      <c r="XS2" s="218"/>
      <c r="XT2" s="219"/>
      <c r="XU2" s="218"/>
      <c r="XV2" s="218"/>
      <c r="XW2" s="219"/>
      <c r="XX2" s="218"/>
      <c r="XY2" s="218"/>
      <c r="XZ2" s="219"/>
      <c r="YA2" s="218"/>
      <c r="YB2" s="218"/>
      <c r="YC2" s="219"/>
      <c r="YD2" s="218"/>
      <c r="YE2" s="218"/>
      <c r="YF2" s="219"/>
      <c r="YG2" s="218"/>
      <c r="YH2" s="218"/>
      <c r="YI2" s="219"/>
      <c r="YJ2" s="218"/>
      <c r="YK2" s="218"/>
      <c r="YL2" s="219"/>
      <c r="YM2" s="218"/>
      <c r="YN2" s="218"/>
      <c r="YO2" s="219"/>
      <c r="YP2" s="218"/>
      <c r="YQ2" s="218"/>
      <c r="YR2" s="219"/>
      <c r="YS2" s="218"/>
      <c r="YT2" s="218"/>
      <c r="YU2" s="219"/>
      <c r="YV2" s="218"/>
      <c r="YW2" s="218"/>
      <c r="YX2" s="219"/>
      <c r="YY2" s="218"/>
      <c r="YZ2" s="218"/>
      <c r="ZA2" s="219"/>
      <c r="ZB2" s="218"/>
      <c r="ZC2" s="218"/>
      <c r="ZD2" s="219"/>
      <c r="ZE2" s="218"/>
      <c r="ZF2" s="218"/>
      <c r="ZG2" s="219"/>
      <c r="ZH2" s="218"/>
      <c r="ZI2" s="218"/>
      <c r="ZJ2" s="219"/>
      <c r="ZK2" s="218"/>
      <c r="ZL2" s="218"/>
      <c r="ZM2" s="219"/>
      <c r="ZN2" s="218"/>
      <c r="ZO2" s="218"/>
      <c r="ZP2" s="219"/>
      <c r="ZQ2" s="218"/>
      <c r="ZR2" s="218"/>
      <c r="ZS2" s="219"/>
      <c r="ZT2" s="218"/>
      <c r="ZU2" s="218"/>
      <c r="ZV2" s="219"/>
      <c r="ZW2" s="218"/>
      <c r="ZX2" s="218"/>
      <c r="ZY2" s="219"/>
      <c r="ZZ2" s="218"/>
      <c r="AAA2" s="218"/>
      <c r="AAB2" s="219"/>
      <c r="AAC2" s="218"/>
      <c r="AAD2" s="218"/>
      <c r="AAE2" s="219"/>
      <c r="AAF2" s="218"/>
      <c r="AAG2" s="218"/>
      <c r="AAH2" s="219"/>
      <c r="AAI2" s="218"/>
      <c r="AAJ2" s="218"/>
      <c r="AAK2" s="219"/>
      <c r="AAL2" s="218"/>
      <c r="AAM2" s="218"/>
      <c r="AAN2" s="219"/>
      <c r="AAO2" s="218"/>
      <c r="AAP2" s="218"/>
      <c r="AAQ2" s="219"/>
      <c r="AAR2" s="218"/>
      <c r="AAS2" s="218"/>
      <c r="AAT2" s="219"/>
      <c r="AAU2" s="218"/>
      <c r="AAV2" s="218"/>
      <c r="AAW2" s="219"/>
      <c r="AAX2" s="218"/>
      <c r="AAY2" s="218"/>
      <c r="AAZ2" s="219"/>
      <c r="ABA2" s="218"/>
      <c r="ABB2" s="218"/>
      <c r="ABC2" s="219"/>
      <c r="ABD2" s="218"/>
      <c r="ABE2" s="218"/>
      <c r="ABF2" s="219"/>
      <c r="ABG2" s="218"/>
      <c r="ABH2" s="218"/>
      <c r="ABI2" s="219"/>
      <c r="ABJ2" s="218"/>
      <c r="ABK2" s="218"/>
      <c r="ABL2" s="219"/>
      <c r="ABM2" s="218"/>
      <c r="ABN2" s="218"/>
      <c r="ABO2" s="219"/>
      <c r="ABP2" s="218"/>
      <c r="ABQ2" s="218"/>
      <c r="ABR2" s="219"/>
      <c r="ABS2" s="218"/>
      <c r="ABT2" s="218"/>
      <c r="ABU2" s="219"/>
      <c r="ABV2" s="218"/>
      <c r="ABW2" s="218"/>
      <c r="ABX2" s="219"/>
      <c r="ABY2" s="218"/>
      <c r="ABZ2" s="218"/>
      <c r="ACA2" s="219"/>
      <c r="ACB2" s="218"/>
      <c r="ACC2" s="218"/>
      <c r="ACD2" s="219"/>
      <c r="ACE2" s="218"/>
      <c r="ACF2" s="218"/>
      <c r="ACG2" s="219"/>
      <c r="ACH2" s="218"/>
      <c r="ACI2" s="218"/>
      <c r="ACJ2" s="219"/>
      <c r="ACK2" s="218"/>
      <c r="ACL2" s="218"/>
      <c r="ACM2" s="219"/>
      <c r="ACN2" s="218"/>
      <c r="ACO2" s="218"/>
      <c r="ACP2" s="219"/>
      <c r="ACQ2" s="218"/>
      <c r="ACR2" s="218"/>
      <c r="ACS2" s="219"/>
      <c r="ACT2" s="218"/>
      <c r="ACU2" s="218"/>
      <c r="ACV2" s="219"/>
      <c r="ACW2" s="218"/>
      <c r="ACX2" s="218"/>
      <c r="ACY2" s="219"/>
      <c r="ACZ2" s="218"/>
      <c r="ADA2" s="218"/>
      <c r="ADB2" s="219"/>
      <c r="ADC2" s="218"/>
      <c r="ADD2" s="218"/>
      <c r="ADE2" s="219"/>
      <c r="ADF2" s="218"/>
      <c r="ADG2" s="218"/>
      <c r="ADH2" s="219"/>
      <c r="ADI2" s="218"/>
      <c r="ADJ2" s="218"/>
      <c r="ADK2" s="219"/>
      <c r="ADL2" s="218"/>
      <c r="ADM2" s="218"/>
      <c r="ADN2" s="219"/>
      <c r="ADO2" s="218"/>
      <c r="ADP2" s="218"/>
      <c r="ADQ2" s="219"/>
      <c r="ADR2" s="218"/>
      <c r="ADS2" s="218"/>
      <c r="ADT2" s="219"/>
      <c r="ADU2" s="218"/>
      <c r="ADV2" s="218"/>
      <c r="ADW2" s="219"/>
      <c r="ADX2" s="218"/>
      <c r="ADY2" s="218"/>
      <c r="ADZ2" s="219"/>
      <c r="AEA2" s="218"/>
      <c r="AEB2" s="218"/>
      <c r="AEC2" s="219"/>
      <c r="AED2" s="218"/>
      <c r="AEE2" s="218"/>
      <c r="AEF2" s="219"/>
      <c r="AEG2" s="218"/>
      <c r="AEH2" s="218"/>
      <c r="AEI2" s="219"/>
      <c r="AEJ2" s="218"/>
      <c r="AEK2" s="218"/>
      <c r="AEL2" s="219"/>
      <c r="AEM2" s="218"/>
      <c r="AEN2" s="218"/>
      <c r="AEO2" s="219"/>
      <c r="AEP2" s="218"/>
      <c r="AEQ2" s="218"/>
      <c r="AER2" s="219"/>
      <c r="AES2" s="218"/>
      <c r="AET2" s="218"/>
      <c r="AEU2" s="219"/>
      <c r="AEV2" s="218"/>
      <c r="AEW2" s="218"/>
      <c r="AEX2" s="219"/>
      <c r="AEY2" s="218"/>
      <c r="AEZ2" s="218"/>
      <c r="AFA2" s="219"/>
      <c r="AFB2" s="218"/>
      <c r="AFC2" s="218"/>
      <c r="AFD2" s="219"/>
      <c r="AFE2" s="218"/>
      <c r="AFF2" s="218"/>
      <c r="AFG2" s="219"/>
      <c r="AFH2" s="218"/>
      <c r="AFI2" s="218"/>
      <c r="AFJ2" s="219"/>
      <c r="AFK2" s="218"/>
      <c r="AFL2" s="218"/>
      <c r="AFM2" s="219"/>
      <c r="AFN2" s="218"/>
      <c r="AFO2" s="218"/>
      <c r="AFP2" s="219"/>
      <c r="AFQ2" s="218"/>
      <c r="AFR2" s="218"/>
      <c r="AFS2" s="219"/>
      <c r="AFT2" s="218"/>
      <c r="AFU2" s="218"/>
      <c r="AFV2" s="219"/>
      <c r="AFW2" s="218"/>
      <c r="AFX2" s="218"/>
      <c r="AFY2" s="219"/>
      <c r="AFZ2" s="218"/>
      <c r="AGA2" s="218"/>
      <c r="AGB2" s="219"/>
      <c r="AGC2" s="218"/>
      <c r="AGD2" s="218"/>
      <c r="AGE2" s="219"/>
      <c r="AGF2" s="218"/>
      <c r="AGG2" s="218"/>
      <c r="AGH2" s="219"/>
      <c r="AGI2" s="218"/>
      <c r="AGJ2" s="218"/>
      <c r="AGK2" s="219"/>
      <c r="AGL2" s="218"/>
      <c r="AGM2" s="218"/>
      <c r="AGN2" s="219"/>
      <c r="AGO2" s="218"/>
      <c r="AGP2" s="218"/>
      <c r="AGQ2" s="219"/>
      <c r="AGR2" s="218"/>
      <c r="AGS2" s="218"/>
      <c r="AGT2" s="219"/>
      <c r="AGU2" s="218"/>
      <c r="AGV2" s="218"/>
      <c r="AGW2" s="219"/>
      <c r="AGX2" s="218"/>
      <c r="AGY2" s="218"/>
      <c r="AGZ2" s="219"/>
      <c r="AHA2" s="218"/>
      <c r="AHB2" s="218"/>
      <c r="AHC2" s="219"/>
      <c r="AHD2" s="218"/>
      <c r="AHE2" s="218"/>
      <c r="AHF2" s="219"/>
      <c r="AHG2" s="218"/>
      <c r="AHH2" s="218"/>
      <c r="AHI2" s="219"/>
      <c r="AHJ2" s="218"/>
      <c r="AHK2" s="218"/>
      <c r="AHL2" s="219"/>
      <c r="AHM2" s="218"/>
      <c r="AHN2" s="218"/>
      <c r="AHO2" s="219"/>
      <c r="AHP2" s="218"/>
      <c r="AHQ2" s="218"/>
      <c r="AHR2" s="219"/>
      <c r="AHS2" s="218"/>
      <c r="AHT2" s="218"/>
      <c r="AHU2" s="219"/>
      <c r="AHV2" s="218"/>
      <c r="AHW2" s="218"/>
      <c r="AHX2" s="219"/>
      <c r="AHY2" s="218"/>
      <c r="AHZ2" s="218"/>
      <c r="AIA2" s="219"/>
      <c r="AIB2" s="218"/>
      <c r="AIC2" s="218"/>
      <c r="AID2" s="219"/>
      <c r="AIE2" s="218"/>
      <c r="AIF2" s="218"/>
      <c r="AIG2" s="219"/>
      <c r="AIH2" s="218"/>
      <c r="AII2" s="218"/>
      <c r="AIJ2" s="219"/>
      <c r="AIK2" s="218"/>
      <c r="AIL2" s="218"/>
      <c r="AIM2" s="219"/>
      <c r="AIN2" s="218"/>
      <c r="AIO2" s="218"/>
      <c r="AIP2" s="219"/>
      <c r="AIQ2" s="218"/>
      <c r="AIR2" s="218"/>
      <c r="AIS2" s="219"/>
      <c r="AIT2" s="218"/>
      <c r="AIU2" s="218"/>
      <c r="AIV2" s="219"/>
      <c r="AIW2" s="218"/>
      <c r="AIX2" s="218"/>
      <c r="AIY2" s="219"/>
      <c r="AIZ2" s="218"/>
      <c r="AJA2" s="218"/>
      <c r="AJB2" s="219"/>
      <c r="AJC2" s="218"/>
      <c r="AJD2" s="218"/>
      <c r="AJE2" s="219"/>
      <c r="AJF2" s="218"/>
      <c r="AJG2" s="218"/>
      <c r="AJH2" s="219"/>
      <c r="AJI2" s="218"/>
      <c r="AJJ2" s="218"/>
      <c r="AJK2" s="219"/>
      <c r="AJL2" s="218"/>
      <c r="AJM2" s="218"/>
      <c r="AJN2" s="219"/>
      <c r="AJO2" s="218"/>
      <c r="AJP2" s="218"/>
      <c r="AJQ2" s="219"/>
      <c r="AJR2" s="218"/>
      <c r="AJS2" s="218"/>
      <c r="AJT2" s="219"/>
      <c r="AJU2" s="218"/>
      <c r="AJV2" s="218"/>
      <c r="AJW2" s="219"/>
      <c r="AJX2" s="218"/>
      <c r="AJY2" s="218"/>
      <c r="AJZ2" s="219"/>
      <c r="AKA2" s="218"/>
      <c r="AKB2" s="218"/>
      <c r="AKC2" s="219"/>
      <c r="AKD2" s="218"/>
      <c r="AKE2" s="218"/>
      <c r="AKF2" s="219"/>
      <c r="AKG2" s="218"/>
      <c r="AKH2" s="218"/>
      <c r="AKI2" s="219"/>
      <c r="AKJ2" s="218"/>
      <c r="AKK2" s="218"/>
      <c r="AKL2" s="219"/>
      <c r="AKM2" s="218"/>
      <c r="AKN2" s="218"/>
      <c r="AKO2" s="219"/>
      <c r="AKP2" s="218"/>
      <c r="AKQ2" s="218"/>
      <c r="AKR2" s="219"/>
      <c r="AKS2" s="218"/>
      <c r="AKT2" s="218"/>
      <c r="AKU2" s="219"/>
      <c r="AKV2" s="218"/>
      <c r="AKW2" s="218"/>
      <c r="AKX2" s="219"/>
      <c r="AKY2" s="218"/>
      <c r="AKZ2" s="218"/>
      <c r="ALA2" s="219"/>
      <c r="ALB2" s="218"/>
      <c r="ALC2" s="218"/>
      <c r="ALD2" s="219"/>
      <c r="ALE2" s="218"/>
      <c r="ALF2" s="218"/>
      <c r="ALG2" s="219"/>
      <c r="ALH2" s="218"/>
      <c r="ALI2" s="218"/>
      <c r="ALJ2" s="219"/>
      <c r="ALK2" s="218"/>
      <c r="ALL2" s="218"/>
      <c r="ALM2" s="219"/>
      <c r="ALN2" s="218"/>
      <c r="ALO2" s="218"/>
      <c r="ALP2" s="219"/>
      <c r="ALQ2" s="218"/>
      <c r="ALR2" s="218"/>
      <c r="ALS2" s="219"/>
      <c r="ALT2" s="218"/>
      <c r="ALU2" s="218"/>
      <c r="ALV2" s="219"/>
      <c r="ALW2" s="218"/>
      <c r="ALX2" s="218"/>
      <c r="ALY2" s="219"/>
      <c r="ALZ2" s="218"/>
      <c r="AMA2" s="218"/>
      <c r="AMB2" s="219"/>
      <c r="AMC2" s="218"/>
      <c r="AMD2" s="218"/>
      <c r="AME2" s="219"/>
      <c r="AMF2" s="218"/>
      <c r="AMG2" s="218"/>
      <c r="AMH2" s="219"/>
      <c r="AMI2" s="218"/>
      <c r="AMJ2" s="218"/>
      <c r="AMK2" s="219"/>
      <c r="AML2" s="218"/>
      <c r="AMM2" s="218"/>
      <c r="AMN2" s="219"/>
      <c r="AMO2" s="218"/>
      <c r="AMP2" s="218"/>
      <c r="AMQ2" s="219"/>
      <c r="AMR2" s="218"/>
      <c r="AMS2" s="218"/>
      <c r="AMT2" s="219"/>
      <c r="AMU2" s="218"/>
      <c r="AMV2" s="218"/>
      <c r="AMW2" s="219"/>
      <c r="AMX2" s="218"/>
      <c r="AMY2" s="218"/>
      <c r="AMZ2" s="219"/>
      <c r="ANA2" s="218"/>
      <c r="ANB2" s="218"/>
      <c r="ANC2" s="219"/>
      <c r="AND2" s="218"/>
      <c r="ANE2" s="218"/>
      <c r="ANF2" s="219"/>
      <c r="ANG2" s="218"/>
      <c r="ANH2" s="218"/>
      <c r="ANI2" s="219"/>
      <c r="ANJ2" s="218"/>
      <c r="ANK2" s="218"/>
      <c r="ANL2" s="219"/>
      <c r="ANM2" s="218"/>
      <c r="ANN2" s="218"/>
      <c r="ANO2" s="219"/>
      <c r="ANP2" s="218"/>
      <c r="ANQ2" s="218"/>
      <c r="ANR2" s="219"/>
      <c r="ANS2" s="218"/>
      <c r="ANT2" s="218"/>
      <c r="ANU2" s="219"/>
      <c r="ANV2" s="218"/>
      <c r="ANW2" s="218"/>
      <c r="ANX2" s="219"/>
      <c r="ANY2" s="218"/>
      <c r="ANZ2" s="218"/>
      <c r="AOA2" s="219"/>
      <c r="AOB2" s="218"/>
      <c r="AOC2" s="218"/>
      <c r="AOD2" s="219"/>
      <c r="AOE2" s="218"/>
      <c r="AOF2" s="218"/>
      <c r="AOG2" s="219"/>
      <c r="AOH2" s="218"/>
      <c r="AOI2" s="218"/>
      <c r="AOJ2" s="219"/>
      <c r="AOK2" s="218"/>
      <c r="AOL2" s="218"/>
      <c r="AOM2" s="219"/>
      <c r="AON2" s="218"/>
      <c r="AOO2" s="218"/>
      <c r="AOP2" s="219"/>
      <c r="AOQ2" s="218"/>
      <c r="AOR2" s="218"/>
      <c r="AOS2" s="219"/>
      <c r="AOT2" s="218"/>
      <c r="AOU2" s="218"/>
      <c r="AOV2" s="219"/>
      <c r="AOW2" s="218"/>
      <c r="AOX2" s="218"/>
      <c r="AOY2" s="219"/>
      <c r="AOZ2" s="218"/>
      <c r="APA2" s="218"/>
      <c r="APB2" s="219"/>
      <c r="APC2" s="218"/>
      <c r="APD2" s="218"/>
      <c r="APE2" s="219"/>
      <c r="APF2" s="218"/>
      <c r="APG2" s="218"/>
      <c r="APH2" s="219"/>
      <c r="API2" s="218"/>
      <c r="APJ2" s="218"/>
      <c r="APK2" s="219"/>
      <c r="APL2" s="218"/>
      <c r="APM2" s="218"/>
      <c r="APN2" s="219"/>
      <c r="APO2" s="218"/>
      <c r="APP2" s="218"/>
      <c r="APQ2" s="219"/>
      <c r="APR2" s="218"/>
      <c r="APS2" s="218"/>
      <c r="APT2" s="219"/>
      <c r="APU2" s="218"/>
      <c r="APV2" s="218"/>
      <c r="APW2" s="219"/>
      <c r="APX2" s="218"/>
      <c r="APY2" s="218"/>
      <c r="APZ2" s="219"/>
      <c r="AQA2" s="218"/>
      <c r="AQB2" s="218"/>
      <c r="AQC2" s="219"/>
      <c r="AQD2" s="218"/>
      <c r="AQE2" s="218"/>
      <c r="AQF2" s="219"/>
      <c r="AQG2" s="218"/>
      <c r="AQH2" s="218"/>
      <c r="AQI2" s="219"/>
      <c r="AQJ2" s="218"/>
      <c r="AQK2" s="218"/>
      <c r="AQL2" s="219"/>
      <c r="AQM2" s="218"/>
      <c r="AQN2" s="218"/>
      <c r="AQO2" s="219"/>
      <c r="AQP2" s="218"/>
      <c r="AQQ2" s="218"/>
      <c r="AQR2" s="219"/>
      <c r="AQS2" s="218"/>
      <c r="AQT2" s="218"/>
      <c r="AQU2" s="219"/>
      <c r="AQV2" s="218"/>
      <c r="AQW2" s="218"/>
      <c r="AQX2" s="219"/>
      <c r="AQY2" s="218"/>
      <c r="AQZ2" s="218"/>
      <c r="ARA2" s="219"/>
      <c r="ARB2" s="218"/>
      <c r="ARC2" s="218"/>
      <c r="ARD2" s="219"/>
      <c r="ARE2" s="218"/>
      <c r="ARF2" s="218"/>
      <c r="ARG2" s="219"/>
      <c r="ARH2" s="218"/>
      <c r="ARI2" s="218"/>
      <c r="ARJ2" s="219"/>
      <c r="ARK2" s="218"/>
      <c r="ARL2" s="218"/>
      <c r="ARM2" s="219"/>
      <c r="ARN2" s="218"/>
      <c r="ARO2" s="218"/>
      <c r="ARP2" s="219"/>
      <c r="ARQ2" s="218"/>
      <c r="ARR2" s="218"/>
      <c r="ARS2" s="219"/>
      <c r="ART2" s="218"/>
      <c r="ARU2" s="218"/>
      <c r="ARV2" s="219"/>
      <c r="ARW2" s="218"/>
      <c r="ARX2" s="218"/>
      <c r="ARY2" s="219"/>
      <c r="ARZ2" s="218"/>
      <c r="ASA2" s="218"/>
      <c r="ASB2" s="219"/>
      <c r="ASC2" s="218"/>
      <c r="ASD2" s="218"/>
      <c r="ASE2" s="219"/>
      <c r="ASF2" s="218"/>
      <c r="ASG2" s="218"/>
      <c r="ASH2" s="219"/>
      <c r="ASI2" s="218"/>
      <c r="ASJ2" s="218"/>
      <c r="ASK2" s="219"/>
      <c r="ASL2" s="218"/>
      <c r="ASM2" s="218"/>
      <c r="ASN2" s="219"/>
      <c r="ASO2" s="218"/>
      <c r="ASP2" s="218"/>
      <c r="ASQ2" s="219"/>
      <c r="ASR2" s="218"/>
      <c r="ASS2" s="218"/>
      <c r="AST2" s="219"/>
      <c r="ASU2" s="218"/>
      <c r="ASV2" s="218"/>
      <c r="ASW2" s="219"/>
      <c r="ASX2" s="218"/>
      <c r="ASY2" s="218"/>
      <c r="ASZ2" s="219"/>
      <c r="ATA2" s="218"/>
      <c r="ATB2" s="218"/>
      <c r="ATC2" s="219"/>
      <c r="ATD2" s="218"/>
      <c r="ATE2" s="218"/>
      <c r="ATF2" s="219"/>
      <c r="ATG2" s="218"/>
      <c r="ATH2" s="218"/>
      <c r="ATI2" s="219"/>
      <c r="ATJ2" s="218"/>
      <c r="ATK2" s="218"/>
      <c r="ATL2" s="219"/>
      <c r="ATM2" s="218"/>
      <c r="ATN2" s="218"/>
      <c r="ATO2" s="219"/>
      <c r="ATP2" s="218"/>
      <c r="ATQ2" s="218"/>
      <c r="ATR2" s="219"/>
      <c r="ATS2" s="218"/>
      <c r="ATT2" s="218"/>
      <c r="ATU2" s="219"/>
      <c r="ATV2" s="218"/>
      <c r="ATW2" s="218"/>
      <c r="ATX2" s="219"/>
      <c r="ATY2" s="218"/>
      <c r="ATZ2" s="218"/>
      <c r="AUA2" s="219"/>
      <c r="AUB2" s="218"/>
      <c r="AUC2" s="218"/>
      <c r="AUD2" s="219"/>
      <c r="AUE2" s="218"/>
      <c r="AUF2" s="218"/>
      <c r="AUG2" s="219"/>
      <c r="AUH2" s="218"/>
      <c r="AUI2" s="218"/>
      <c r="AUJ2" s="219"/>
      <c r="AUK2" s="218"/>
      <c r="AUL2" s="218"/>
      <c r="AUM2" s="219"/>
      <c r="AUN2" s="218"/>
      <c r="AUO2" s="218"/>
      <c r="AUP2" s="219"/>
      <c r="AUQ2" s="218"/>
      <c r="AUR2" s="218"/>
      <c r="AUS2" s="219"/>
      <c r="AUT2" s="218"/>
      <c r="AUU2" s="218"/>
      <c r="AUV2" s="219"/>
      <c r="AUW2" s="218"/>
      <c r="AUX2" s="218"/>
      <c r="AUY2" s="219"/>
      <c r="AUZ2" s="218"/>
      <c r="AVA2" s="218"/>
      <c r="AVB2" s="219"/>
      <c r="AVC2" s="218"/>
      <c r="AVD2" s="218"/>
      <c r="AVE2" s="219"/>
      <c r="AVF2" s="218"/>
      <c r="AVG2" s="218"/>
      <c r="AVH2" s="219"/>
      <c r="AVI2" s="218"/>
      <c r="AVJ2" s="218"/>
      <c r="AVK2" s="219"/>
      <c r="AVL2" s="218"/>
      <c r="AVM2" s="218"/>
      <c r="AVN2" s="219"/>
      <c r="AVO2" s="218"/>
      <c r="AVP2" s="218"/>
      <c r="AVQ2" s="219"/>
      <c r="AVR2" s="218"/>
      <c r="AVS2" s="218"/>
      <c r="AVT2" s="219"/>
      <c r="AVU2" s="218"/>
      <c r="AVV2" s="218"/>
      <c r="AVW2" s="219"/>
      <c r="AVX2" s="218"/>
      <c r="AVY2" s="218"/>
      <c r="AVZ2" s="219"/>
      <c r="AWA2" s="218"/>
      <c r="AWB2" s="218"/>
      <c r="AWC2" s="219"/>
      <c r="AWD2" s="218"/>
      <c r="AWE2" s="218"/>
      <c r="AWF2" s="219"/>
      <c r="AWG2" s="218"/>
      <c r="AWH2" s="218"/>
      <c r="AWI2" s="219"/>
      <c r="AWJ2" s="218"/>
      <c r="AWK2" s="218"/>
      <c r="AWL2" s="219"/>
      <c r="AWM2" s="218"/>
      <c r="AWN2" s="218"/>
      <c r="AWO2" s="219"/>
      <c r="AWP2" s="218"/>
      <c r="AWQ2" s="218"/>
      <c r="AWR2" s="219"/>
      <c r="AWS2" s="218"/>
      <c r="AWT2" s="218"/>
      <c r="AWU2" s="219"/>
      <c r="AWV2" s="218"/>
      <c r="AWW2" s="218"/>
      <c r="AWX2" s="219"/>
      <c r="AWY2" s="218"/>
      <c r="AWZ2" s="218"/>
      <c r="AXA2" s="219"/>
      <c r="AXB2" s="218"/>
      <c r="AXC2" s="218"/>
      <c r="AXD2" s="219"/>
      <c r="AXE2" s="218"/>
      <c r="AXF2" s="218"/>
      <c r="AXG2" s="219"/>
      <c r="AXH2" s="218"/>
      <c r="AXI2" s="218"/>
      <c r="AXJ2" s="219"/>
      <c r="AXK2" s="218"/>
      <c r="AXL2" s="218"/>
      <c r="AXM2" s="219"/>
      <c r="AXN2" s="218"/>
      <c r="AXO2" s="218"/>
      <c r="AXP2" s="219"/>
      <c r="AXQ2" s="218"/>
      <c r="AXR2" s="218"/>
      <c r="AXS2" s="219"/>
      <c r="AXT2" s="218"/>
      <c r="AXU2" s="218"/>
      <c r="AXV2" s="219"/>
      <c r="AXW2" s="218"/>
      <c r="AXX2" s="218"/>
      <c r="AXY2" s="219"/>
      <c r="AXZ2" s="218"/>
      <c r="AYA2" s="218"/>
      <c r="AYB2" s="219"/>
      <c r="AYC2" s="218"/>
      <c r="AYD2" s="218"/>
      <c r="AYE2" s="219"/>
      <c r="AYF2" s="218"/>
      <c r="AYG2" s="218"/>
      <c r="AYH2" s="219"/>
      <c r="AYI2" s="218"/>
      <c r="AYJ2" s="218"/>
      <c r="AYK2" s="219"/>
      <c r="AYL2" s="218"/>
      <c r="AYM2" s="218"/>
      <c r="AYN2" s="219"/>
      <c r="AYO2" s="218"/>
      <c r="AYP2" s="218"/>
      <c r="AYQ2" s="219"/>
      <c r="AYR2" s="218"/>
      <c r="AYS2" s="218"/>
      <c r="AYT2" s="219"/>
      <c r="AYU2" s="218"/>
      <c r="AYV2" s="218"/>
      <c r="AYW2" s="219"/>
      <c r="AYX2" s="218"/>
      <c r="AYY2" s="218"/>
      <c r="AYZ2" s="219"/>
      <c r="AZA2" s="218"/>
      <c r="AZB2" s="218"/>
      <c r="AZC2" s="219"/>
      <c r="AZD2" s="218"/>
      <c r="AZE2" s="218"/>
      <c r="AZF2" s="219"/>
      <c r="AZG2" s="218"/>
      <c r="AZH2" s="218"/>
      <c r="AZI2" s="219"/>
      <c r="AZJ2" s="218"/>
      <c r="AZK2" s="218"/>
      <c r="AZL2" s="219"/>
      <c r="AZM2" s="218"/>
      <c r="AZN2" s="218"/>
      <c r="AZO2" s="219"/>
      <c r="AZP2" s="218"/>
      <c r="AZQ2" s="218"/>
      <c r="AZR2" s="219"/>
      <c r="AZS2" s="218"/>
      <c r="AZT2" s="218"/>
      <c r="AZU2" s="219"/>
      <c r="AZV2" s="218"/>
      <c r="AZW2" s="218"/>
      <c r="AZX2" s="219"/>
      <c r="AZY2" s="218"/>
      <c r="AZZ2" s="218"/>
      <c r="BAA2" s="219"/>
      <c r="BAB2" s="218"/>
      <c r="BAC2" s="218"/>
      <c r="BAD2" s="219"/>
      <c r="BAE2" s="218"/>
      <c r="BAF2" s="218"/>
      <c r="BAG2" s="219"/>
      <c r="BAH2" s="218"/>
      <c r="BAI2" s="218"/>
      <c r="BAJ2" s="219"/>
      <c r="BAK2" s="218"/>
      <c r="BAL2" s="218"/>
      <c r="BAM2" s="219"/>
      <c r="BAN2" s="218"/>
      <c r="BAO2" s="218"/>
      <c r="BAP2" s="219"/>
      <c r="BAQ2" s="218"/>
      <c r="BAR2" s="218"/>
      <c r="BAS2" s="219"/>
      <c r="BAT2" s="218"/>
      <c r="BAU2" s="218"/>
      <c r="BAV2" s="219"/>
      <c r="BAW2" s="218"/>
      <c r="BAX2" s="218"/>
      <c r="BAY2" s="219"/>
      <c r="BAZ2" s="218"/>
      <c r="BBA2" s="218"/>
      <c r="BBB2" s="219"/>
      <c r="BBC2" s="218"/>
      <c r="BBD2" s="218"/>
      <c r="BBE2" s="219"/>
      <c r="BBF2" s="218"/>
      <c r="BBG2" s="218"/>
      <c r="BBH2" s="219"/>
      <c r="BBI2" s="218"/>
      <c r="BBJ2" s="218"/>
      <c r="BBK2" s="219"/>
      <c r="BBL2" s="218"/>
      <c r="BBM2" s="218"/>
      <c r="BBN2" s="219"/>
      <c r="BBO2" s="218"/>
      <c r="BBP2" s="218"/>
      <c r="BBQ2" s="219"/>
      <c r="BBR2" s="218"/>
      <c r="BBS2" s="218"/>
      <c r="BBT2" s="219"/>
      <c r="BBU2" s="218"/>
      <c r="BBV2" s="218"/>
      <c r="BBW2" s="219"/>
      <c r="BBX2" s="218"/>
      <c r="BBY2" s="218"/>
      <c r="BBZ2" s="219"/>
      <c r="BCA2" s="218"/>
      <c r="BCB2" s="218"/>
      <c r="BCC2" s="219"/>
      <c r="BCD2" s="218"/>
      <c r="BCE2" s="218"/>
      <c r="BCF2" s="219"/>
      <c r="BCG2" s="218"/>
      <c r="BCH2" s="218"/>
      <c r="BCI2" s="219"/>
      <c r="BCJ2" s="218"/>
      <c r="BCK2" s="218"/>
      <c r="BCL2" s="219"/>
      <c r="BCM2" s="218"/>
      <c r="BCN2" s="218"/>
      <c r="BCO2" s="219"/>
      <c r="BCP2" s="218"/>
      <c r="BCQ2" s="218"/>
      <c r="BCR2" s="219"/>
      <c r="BCS2" s="218"/>
      <c r="BCT2" s="218"/>
      <c r="BCU2" s="219"/>
      <c r="BCV2" s="218"/>
      <c r="BCW2" s="218"/>
      <c r="BCX2" s="219"/>
      <c r="BCY2" s="218"/>
      <c r="BCZ2" s="218"/>
      <c r="BDA2" s="219"/>
      <c r="BDB2" s="218"/>
      <c r="BDC2" s="218"/>
      <c r="BDD2" s="219"/>
      <c r="BDE2" s="218"/>
      <c r="BDF2" s="218"/>
      <c r="BDG2" s="219"/>
      <c r="BDH2" s="218"/>
      <c r="BDI2" s="218"/>
      <c r="BDJ2" s="219"/>
      <c r="BDK2" s="218"/>
      <c r="BDL2" s="218"/>
      <c r="BDM2" s="219"/>
      <c r="BDN2" s="218"/>
      <c r="BDO2" s="218"/>
      <c r="BDP2" s="219"/>
      <c r="BDQ2" s="218"/>
      <c r="BDR2" s="218"/>
      <c r="BDS2" s="219"/>
      <c r="BDT2" s="218"/>
      <c r="BDU2" s="218"/>
      <c r="BDV2" s="219"/>
      <c r="BDW2" s="218"/>
      <c r="BDX2" s="218"/>
      <c r="BDY2" s="219"/>
      <c r="BDZ2" s="218"/>
      <c r="BEA2" s="218"/>
      <c r="BEB2" s="219"/>
      <c r="BEC2" s="218"/>
      <c r="BED2" s="218"/>
      <c r="BEE2" s="219"/>
      <c r="BEF2" s="218"/>
      <c r="BEG2" s="218"/>
      <c r="BEH2" s="219"/>
      <c r="BEI2" s="218"/>
      <c r="BEJ2" s="218"/>
      <c r="BEK2" s="219"/>
      <c r="BEL2" s="218"/>
      <c r="BEM2" s="218"/>
      <c r="BEN2" s="219"/>
      <c r="BEO2" s="218"/>
      <c r="BEP2" s="218"/>
      <c r="BEQ2" s="219"/>
      <c r="BER2" s="218"/>
      <c r="BES2" s="218"/>
      <c r="BET2" s="219"/>
      <c r="BEU2" s="218"/>
      <c r="BEV2" s="218"/>
      <c r="BEW2" s="219"/>
      <c r="BEX2" s="218"/>
      <c r="BEY2" s="218"/>
      <c r="BEZ2" s="219"/>
      <c r="BFA2" s="218"/>
      <c r="BFB2" s="218"/>
      <c r="BFC2" s="219"/>
      <c r="BFD2" s="218"/>
      <c r="BFE2" s="218"/>
      <c r="BFF2" s="219"/>
      <c r="BFG2" s="218"/>
      <c r="BFH2" s="218"/>
      <c r="BFI2" s="219"/>
      <c r="BFJ2" s="218"/>
      <c r="BFK2" s="218"/>
      <c r="BFL2" s="219"/>
      <c r="BFM2" s="218"/>
      <c r="BFN2" s="218"/>
      <c r="BFO2" s="219"/>
      <c r="BFP2" s="218"/>
      <c r="BFQ2" s="218"/>
      <c r="BFR2" s="219"/>
      <c r="BFS2" s="218"/>
      <c r="BFT2" s="218"/>
      <c r="BFU2" s="219"/>
      <c r="BFV2" s="218"/>
      <c r="BFW2" s="218"/>
      <c r="BFX2" s="219"/>
      <c r="BFY2" s="218"/>
      <c r="BFZ2" s="218"/>
      <c r="BGA2" s="219"/>
      <c r="BGB2" s="218"/>
      <c r="BGC2" s="218"/>
      <c r="BGD2" s="219"/>
      <c r="BGE2" s="218"/>
      <c r="BGF2" s="218"/>
      <c r="BGG2" s="219"/>
      <c r="BGH2" s="218"/>
      <c r="BGI2" s="218"/>
      <c r="BGJ2" s="219"/>
      <c r="BGK2" s="218"/>
      <c r="BGL2" s="218"/>
      <c r="BGM2" s="219"/>
      <c r="BGN2" s="218"/>
      <c r="BGO2" s="218"/>
      <c r="BGP2" s="219"/>
      <c r="BGQ2" s="218"/>
      <c r="BGR2" s="218"/>
      <c r="BGS2" s="219"/>
      <c r="BGT2" s="218"/>
      <c r="BGU2" s="218"/>
      <c r="BGV2" s="219"/>
      <c r="BGW2" s="218"/>
      <c r="BGX2" s="218"/>
      <c r="BGY2" s="219"/>
      <c r="BGZ2" s="218"/>
      <c r="BHA2" s="218"/>
      <c r="BHB2" s="219"/>
      <c r="BHC2" s="218"/>
      <c r="BHD2" s="218"/>
      <c r="BHE2" s="219"/>
      <c r="BHF2" s="218"/>
      <c r="BHG2" s="218"/>
      <c r="BHH2" s="219"/>
      <c r="BHI2" s="218"/>
      <c r="BHJ2" s="218"/>
      <c r="BHK2" s="219"/>
      <c r="BHL2" s="218"/>
      <c r="BHM2" s="218"/>
      <c r="BHN2" s="219"/>
      <c r="BHO2" s="218"/>
      <c r="BHP2" s="218"/>
      <c r="BHQ2" s="219"/>
      <c r="BHR2" s="218"/>
      <c r="BHS2" s="218"/>
      <c r="BHT2" s="219"/>
      <c r="BHU2" s="218"/>
      <c r="BHV2" s="218"/>
      <c r="BHW2" s="219"/>
      <c r="BHX2" s="218"/>
      <c r="BHY2" s="218"/>
      <c r="BHZ2" s="219"/>
      <c r="BIA2" s="218"/>
      <c r="BIB2" s="218"/>
      <c r="BIC2" s="219"/>
      <c r="BID2" s="218"/>
      <c r="BIE2" s="218"/>
      <c r="BIF2" s="219"/>
      <c r="BIG2" s="218"/>
      <c r="BIH2" s="218"/>
      <c r="BII2" s="219"/>
      <c r="BIJ2" s="218"/>
      <c r="BIK2" s="218"/>
      <c r="BIL2" s="219"/>
      <c r="BIM2" s="218"/>
      <c r="BIN2" s="218"/>
      <c r="BIO2" s="219"/>
      <c r="BIP2" s="218"/>
      <c r="BIQ2" s="218"/>
      <c r="BIR2" s="219"/>
      <c r="BIS2" s="218"/>
      <c r="BIT2" s="218"/>
      <c r="BIU2" s="219"/>
      <c r="BIV2" s="218"/>
      <c r="BIW2" s="218"/>
      <c r="BIX2" s="219"/>
      <c r="BIY2" s="218"/>
      <c r="BIZ2" s="218"/>
      <c r="BJA2" s="219"/>
      <c r="BJB2" s="218"/>
      <c r="BJC2" s="218"/>
      <c r="BJD2" s="219"/>
      <c r="BJE2" s="218"/>
      <c r="BJF2" s="218"/>
      <c r="BJG2" s="219"/>
      <c r="BJH2" s="218"/>
      <c r="BJI2" s="218"/>
      <c r="BJJ2" s="219"/>
      <c r="BJK2" s="218"/>
      <c r="BJL2" s="218"/>
      <c r="BJM2" s="219"/>
      <c r="BJN2" s="218"/>
      <c r="BJO2" s="218"/>
      <c r="BJP2" s="219"/>
      <c r="BJQ2" s="218"/>
      <c r="BJR2" s="218"/>
      <c r="BJS2" s="219"/>
      <c r="BJT2" s="218"/>
      <c r="BJU2" s="218"/>
      <c r="BJV2" s="219"/>
      <c r="BJW2" s="218"/>
      <c r="BJX2" s="218"/>
      <c r="BJY2" s="219"/>
      <c r="BJZ2" s="218"/>
      <c r="BKA2" s="218"/>
      <c r="BKB2" s="219"/>
      <c r="BKC2" s="218"/>
      <c r="BKD2" s="218"/>
      <c r="BKE2" s="219"/>
      <c r="BKF2" s="218"/>
      <c r="BKG2" s="218"/>
      <c r="BKH2" s="219"/>
      <c r="BKI2" s="218"/>
      <c r="BKJ2" s="218"/>
      <c r="BKK2" s="219"/>
      <c r="BKL2" s="218"/>
      <c r="BKM2" s="218"/>
      <c r="BKN2" s="219"/>
      <c r="BKO2" s="218"/>
      <c r="BKP2" s="218"/>
      <c r="BKQ2" s="219"/>
      <c r="BKR2" s="218"/>
      <c r="BKS2" s="218"/>
      <c r="BKT2" s="219"/>
      <c r="BKU2" s="218"/>
      <c r="BKV2" s="218"/>
      <c r="BKW2" s="219"/>
      <c r="BKX2" s="218"/>
      <c r="BKY2" s="218"/>
      <c r="BKZ2" s="219"/>
      <c r="BLA2" s="218"/>
      <c r="BLB2" s="218"/>
      <c r="BLC2" s="219"/>
      <c r="BLD2" s="218"/>
      <c r="BLE2" s="218"/>
      <c r="BLF2" s="219"/>
      <c r="BLG2" s="218"/>
      <c r="BLH2" s="218"/>
      <c r="BLI2" s="219"/>
      <c r="BLJ2" s="218"/>
      <c r="BLK2" s="218"/>
      <c r="BLL2" s="219"/>
      <c r="BLM2" s="218"/>
      <c r="BLN2" s="218"/>
      <c r="BLO2" s="219"/>
      <c r="BLP2" s="218"/>
      <c r="BLQ2" s="218"/>
      <c r="BLR2" s="219"/>
      <c r="BLS2" s="218"/>
      <c r="BLT2" s="218"/>
      <c r="BLU2" s="219"/>
      <c r="BLV2" s="218"/>
      <c r="BLW2" s="218"/>
      <c r="BLX2" s="219"/>
      <c r="BLY2" s="218"/>
      <c r="BLZ2" s="218"/>
      <c r="BMA2" s="219"/>
      <c r="BMB2" s="218"/>
      <c r="BMC2" s="218"/>
      <c r="BMD2" s="219"/>
      <c r="BME2" s="218"/>
      <c r="BMF2" s="218"/>
      <c r="BMG2" s="219"/>
      <c r="BMH2" s="218"/>
      <c r="BMI2" s="218"/>
      <c r="BMJ2" s="219"/>
      <c r="BMK2" s="218"/>
      <c r="BML2" s="218"/>
      <c r="BMM2" s="219"/>
      <c r="BMN2" s="218"/>
      <c r="BMO2" s="218"/>
      <c r="BMP2" s="219"/>
      <c r="BMQ2" s="218"/>
      <c r="BMR2" s="218"/>
      <c r="BMS2" s="219"/>
      <c r="BMT2" s="218"/>
      <c r="BMU2" s="218"/>
      <c r="BMV2" s="219"/>
      <c r="BMW2" s="218"/>
      <c r="BMX2" s="218"/>
      <c r="BMY2" s="219"/>
      <c r="BMZ2" s="218"/>
      <c r="BNA2" s="218"/>
      <c r="BNB2" s="219"/>
      <c r="BNC2" s="218"/>
      <c r="BND2" s="218"/>
      <c r="BNE2" s="219"/>
      <c r="BNF2" s="218"/>
      <c r="BNG2" s="218"/>
      <c r="BNH2" s="219"/>
      <c r="BNI2" s="218"/>
      <c r="BNJ2" s="218"/>
      <c r="BNK2" s="219"/>
      <c r="BNL2" s="218"/>
      <c r="BNM2" s="218"/>
      <c r="BNN2" s="219"/>
      <c r="BNO2" s="218"/>
      <c r="BNP2" s="218"/>
      <c r="BNQ2" s="219"/>
      <c r="BNR2" s="218"/>
      <c r="BNS2" s="218"/>
      <c r="BNT2" s="219"/>
      <c r="BNU2" s="218"/>
      <c r="BNV2" s="218"/>
      <c r="BNW2" s="219"/>
      <c r="BNX2" s="218"/>
      <c r="BNY2" s="218"/>
      <c r="BNZ2" s="219"/>
      <c r="BOA2" s="218"/>
      <c r="BOB2" s="218"/>
      <c r="BOC2" s="219"/>
      <c r="BOD2" s="218"/>
      <c r="BOE2" s="218"/>
      <c r="BOF2" s="219"/>
      <c r="BOG2" s="218"/>
      <c r="BOH2" s="218"/>
      <c r="BOI2" s="219"/>
      <c r="BOJ2" s="218"/>
      <c r="BOK2" s="218"/>
      <c r="BOL2" s="219"/>
      <c r="BOM2" s="218"/>
      <c r="BON2" s="218"/>
      <c r="BOO2" s="219"/>
      <c r="BOP2" s="218"/>
      <c r="BOQ2" s="218"/>
      <c r="BOR2" s="219"/>
      <c r="BOS2" s="218"/>
      <c r="BOT2" s="218"/>
      <c r="BOU2" s="219"/>
      <c r="BOV2" s="218"/>
      <c r="BOW2" s="218"/>
      <c r="BOX2" s="219"/>
      <c r="BOY2" s="218"/>
      <c r="BOZ2" s="218"/>
      <c r="BPA2" s="219"/>
      <c r="BPB2" s="218"/>
      <c r="BPC2" s="218"/>
      <c r="BPD2" s="219"/>
      <c r="BPE2" s="218"/>
      <c r="BPF2" s="218"/>
      <c r="BPG2" s="219"/>
      <c r="BPH2" s="218"/>
      <c r="BPI2" s="218"/>
      <c r="BPJ2" s="219"/>
      <c r="BPK2" s="218"/>
      <c r="BPL2" s="218"/>
      <c r="BPM2" s="219"/>
      <c r="BPN2" s="218"/>
      <c r="BPO2" s="218"/>
      <c r="BPP2" s="219"/>
      <c r="BPQ2" s="218"/>
      <c r="BPR2" s="218"/>
      <c r="BPS2" s="219"/>
      <c r="BPT2" s="218"/>
      <c r="BPU2" s="218"/>
      <c r="BPV2" s="219"/>
      <c r="BPW2" s="218"/>
      <c r="BPX2" s="218"/>
      <c r="BPY2" s="219"/>
      <c r="BPZ2" s="218"/>
      <c r="BQA2" s="218"/>
      <c r="BQB2" s="219"/>
      <c r="BQC2" s="218"/>
      <c r="BQD2" s="218"/>
      <c r="BQE2" s="219"/>
      <c r="BQF2" s="218"/>
      <c r="BQG2" s="218"/>
      <c r="BQH2" s="219"/>
      <c r="BQI2" s="218"/>
      <c r="BQJ2" s="218"/>
      <c r="BQK2" s="219"/>
      <c r="BQL2" s="218"/>
      <c r="BQM2" s="218"/>
      <c r="BQN2" s="219"/>
      <c r="BQO2" s="218"/>
      <c r="BQP2" s="218"/>
      <c r="BQQ2" s="219"/>
      <c r="BQR2" s="218"/>
      <c r="BQS2" s="218"/>
      <c r="BQT2" s="219"/>
      <c r="BQU2" s="218"/>
      <c r="BQV2" s="218"/>
      <c r="BQW2" s="219"/>
      <c r="BQX2" s="218"/>
      <c r="BQY2" s="218"/>
      <c r="BQZ2" s="219"/>
      <c r="BRA2" s="218"/>
      <c r="BRB2" s="218"/>
      <c r="BRC2" s="219"/>
      <c r="BRD2" s="218"/>
      <c r="BRE2" s="218"/>
      <c r="BRF2" s="219"/>
      <c r="BRG2" s="218"/>
      <c r="BRH2" s="218"/>
      <c r="BRI2" s="219"/>
      <c r="BRJ2" s="218"/>
      <c r="BRK2" s="218"/>
      <c r="BRL2" s="219"/>
      <c r="BRM2" s="218"/>
      <c r="BRN2" s="218"/>
      <c r="BRO2" s="219"/>
      <c r="BRP2" s="218"/>
      <c r="BRQ2" s="218"/>
      <c r="BRR2" s="219"/>
      <c r="BRS2" s="218"/>
      <c r="BRT2" s="218"/>
      <c r="BRU2" s="219"/>
      <c r="BRV2" s="218"/>
      <c r="BRW2" s="218"/>
      <c r="BRX2" s="219"/>
      <c r="BRY2" s="218"/>
      <c r="BRZ2" s="218"/>
      <c r="BSA2" s="219"/>
      <c r="BSB2" s="218"/>
      <c r="BSC2" s="218"/>
      <c r="BSD2" s="219"/>
      <c r="BSE2" s="218"/>
      <c r="BSF2" s="218"/>
      <c r="BSG2" s="219"/>
      <c r="BSH2" s="218"/>
      <c r="BSI2" s="218"/>
      <c r="BSJ2" s="219"/>
      <c r="BSK2" s="218"/>
      <c r="BSL2" s="218"/>
      <c r="BSM2" s="219"/>
      <c r="BSN2" s="218"/>
      <c r="BSO2" s="218"/>
      <c r="BSP2" s="219"/>
      <c r="BSQ2" s="218"/>
      <c r="BSR2" s="218"/>
      <c r="BSS2" s="219"/>
      <c r="BST2" s="218"/>
      <c r="BSU2" s="218"/>
      <c r="BSV2" s="219"/>
      <c r="BSW2" s="218"/>
      <c r="BSX2" s="218"/>
      <c r="BSY2" s="219"/>
      <c r="BSZ2" s="218"/>
      <c r="BTA2" s="218"/>
      <c r="BTB2" s="219"/>
      <c r="BTC2" s="218"/>
      <c r="BTD2" s="218"/>
      <c r="BTE2" s="219"/>
      <c r="BTF2" s="218"/>
      <c r="BTG2" s="218"/>
      <c r="BTH2" s="219"/>
      <c r="BTI2" s="218"/>
      <c r="BTJ2" s="218"/>
      <c r="BTK2" s="219"/>
      <c r="BTL2" s="218"/>
      <c r="BTM2" s="218"/>
      <c r="BTN2" s="219"/>
      <c r="BTO2" s="218"/>
      <c r="BTP2" s="218"/>
      <c r="BTQ2" s="219"/>
      <c r="BTR2" s="218"/>
      <c r="BTS2" s="218"/>
      <c r="BTT2" s="219"/>
      <c r="BTU2" s="218"/>
      <c r="BTV2" s="218"/>
      <c r="BTW2" s="219"/>
      <c r="BTX2" s="218"/>
      <c r="BTY2" s="218"/>
      <c r="BTZ2" s="219"/>
      <c r="BUA2" s="218"/>
      <c r="BUB2" s="218"/>
      <c r="BUC2" s="219"/>
      <c r="BUD2" s="218"/>
      <c r="BUE2" s="218"/>
      <c r="BUF2" s="219"/>
      <c r="BUG2" s="218"/>
      <c r="BUH2" s="218"/>
      <c r="BUI2" s="219"/>
      <c r="BUJ2" s="218"/>
      <c r="BUK2" s="218"/>
      <c r="BUL2" s="219"/>
      <c r="BUM2" s="218"/>
      <c r="BUN2" s="218"/>
      <c r="BUO2" s="219"/>
      <c r="BUP2" s="218"/>
      <c r="BUQ2" s="218"/>
      <c r="BUR2" s="219"/>
      <c r="BUS2" s="218"/>
      <c r="BUT2" s="218"/>
      <c r="BUU2" s="219"/>
      <c r="BUV2" s="218"/>
      <c r="BUW2" s="218"/>
      <c r="BUX2" s="219"/>
      <c r="BUY2" s="218"/>
      <c r="BUZ2" s="218"/>
      <c r="BVA2" s="219"/>
      <c r="BVB2" s="218"/>
      <c r="BVC2" s="218"/>
      <c r="BVD2" s="219"/>
      <c r="BVE2" s="218"/>
      <c r="BVF2" s="218"/>
      <c r="BVG2" s="219"/>
      <c r="BVH2" s="218"/>
      <c r="BVI2" s="218"/>
      <c r="BVJ2" s="219"/>
      <c r="BVK2" s="218"/>
      <c r="BVL2" s="218"/>
      <c r="BVM2" s="219"/>
      <c r="BVN2" s="218"/>
      <c r="BVO2" s="218"/>
      <c r="BVP2" s="219"/>
      <c r="BVQ2" s="218"/>
      <c r="BVR2" s="218"/>
      <c r="BVS2" s="219"/>
      <c r="BVT2" s="218"/>
      <c r="BVU2" s="218"/>
      <c r="BVV2" s="219"/>
      <c r="BVW2" s="218"/>
      <c r="BVX2" s="218"/>
      <c r="BVY2" s="219"/>
      <c r="BVZ2" s="218"/>
      <c r="BWA2" s="218"/>
      <c r="BWB2" s="219"/>
      <c r="BWC2" s="218"/>
      <c r="BWD2" s="218"/>
      <c r="BWE2" s="219"/>
      <c r="BWF2" s="218"/>
      <c r="BWG2" s="218"/>
      <c r="BWH2" s="219"/>
      <c r="BWI2" s="218"/>
      <c r="BWJ2" s="218"/>
      <c r="BWK2" s="219"/>
      <c r="BWL2" s="218"/>
      <c r="BWM2" s="218"/>
      <c r="BWN2" s="219"/>
      <c r="BWO2" s="218"/>
      <c r="BWP2" s="218"/>
      <c r="BWQ2" s="219"/>
      <c r="BWR2" s="218"/>
      <c r="BWS2" s="218"/>
      <c r="BWT2" s="219"/>
      <c r="BWU2" s="218"/>
      <c r="BWV2" s="218"/>
      <c r="BWW2" s="219"/>
      <c r="BWX2" s="218"/>
      <c r="BWY2" s="218"/>
      <c r="BWZ2" s="219"/>
      <c r="BXA2" s="218"/>
      <c r="BXB2" s="218"/>
      <c r="BXC2" s="219"/>
      <c r="BXD2" s="218"/>
      <c r="BXE2" s="218"/>
      <c r="BXF2" s="219"/>
      <c r="BXG2" s="218"/>
      <c r="BXH2" s="218"/>
      <c r="BXI2" s="219"/>
      <c r="BXJ2" s="218"/>
      <c r="BXK2" s="218"/>
      <c r="BXL2" s="219"/>
      <c r="BXM2" s="218"/>
      <c r="BXN2" s="218"/>
      <c r="BXO2" s="219"/>
      <c r="BXP2" s="218"/>
      <c r="BXQ2" s="218"/>
      <c r="BXR2" s="219"/>
      <c r="BXS2" s="218"/>
      <c r="BXT2" s="218"/>
      <c r="BXU2" s="219"/>
      <c r="BXV2" s="218"/>
      <c r="BXW2" s="218"/>
      <c r="BXX2" s="219"/>
      <c r="BXY2" s="218"/>
      <c r="BXZ2" s="218"/>
      <c r="BYA2" s="219"/>
      <c r="BYB2" s="218"/>
      <c r="BYC2" s="218"/>
      <c r="BYD2" s="219"/>
      <c r="BYE2" s="218"/>
      <c r="BYF2" s="218"/>
      <c r="BYG2" s="219"/>
      <c r="BYH2" s="218"/>
      <c r="BYI2" s="218"/>
      <c r="BYJ2" s="219"/>
      <c r="BYK2" s="218"/>
      <c r="BYL2" s="218"/>
      <c r="BYM2" s="219"/>
      <c r="BYN2" s="218"/>
      <c r="BYO2" s="218"/>
      <c r="BYP2" s="219"/>
      <c r="BYQ2" s="218"/>
      <c r="BYR2" s="218"/>
      <c r="BYS2" s="219"/>
      <c r="BYT2" s="218"/>
      <c r="BYU2" s="218"/>
      <c r="BYV2" s="219"/>
      <c r="BYW2" s="218"/>
      <c r="BYX2" s="218"/>
      <c r="BYY2" s="219"/>
      <c r="BYZ2" s="218"/>
      <c r="BZA2" s="218"/>
      <c r="BZB2" s="219"/>
      <c r="BZC2" s="218"/>
      <c r="BZD2" s="218"/>
      <c r="BZE2" s="219"/>
      <c r="BZF2" s="218"/>
      <c r="BZG2" s="218"/>
      <c r="BZH2" s="219"/>
      <c r="BZI2" s="218"/>
      <c r="BZJ2" s="218"/>
      <c r="BZK2" s="219"/>
      <c r="BZL2" s="218"/>
      <c r="BZM2" s="218"/>
      <c r="BZN2" s="219"/>
      <c r="BZO2" s="218"/>
      <c r="BZP2" s="218"/>
      <c r="BZQ2" s="219"/>
      <c r="BZR2" s="218"/>
      <c r="BZS2" s="218"/>
      <c r="BZT2" s="219"/>
      <c r="BZU2" s="218"/>
      <c r="BZV2" s="218"/>
      <c r="BZW2" s="219"/>
      <c r="BZX2" s="218"/>
      <c r="BZY2" s="218"/>
      <c r="BZZ2" s="219"/>
      <c r="CAA2" s="218"/>
      <c r="CAB2" s="218"/>
      <c r="CAC2" s="219"/>
      <c r="CAD2" s="218"/>
      <c r="CAE2" s="218"/>
      <c r="CAF2" s="219"/>
      <c r="CAG2" s="218"/>
      <c r="CAH2" s="218"/>
      <c r="CAI2" s="219"/>
      <c r="CAJ2" s="218"/>
      <c r="CAK2" s="218"/>
      <c r="CAL2" s="219"/>
      <c r="CAM2" s="218"/>
      <c r="CAN2" s="218"/>
      <c r="CAO2" s="219"/>
      <c r="CAP2" s="218"/>
      <c r="CAQ2" s="218"/>
      <c r="CAR2" s="219"/>
      <c r="CAS2" s="218"/>
      <c r="CAT2" s="218"/>
      <c r="CAU2" s="219"/>
      <c r="CAV2" s="218"/>
      <c r="CAW2" s="218"/>
      <c r="CAX2" s="219"/>
      <c r="CAY2" s="218"/>
      <c r="CAZ2" s="218"/>
      <c r="CBA2" s="219"/>
      <c r="CBB2" s="218"/>
      <c r="CBC2" s="218"/>
      <c r="CBD2" s="219"/>
      <c r="CBE2" s="218"/>
      <c r="CBF2" s="218"/>
      <c r="CBG2" s="219"/>
      <c r="CBH2" s="218"/>
      <c r="CBI2" s="218"/>
      <c r="CBJ2" s="219"/>
      <c r="CBK2" s="218"/>
      <c r="CBL2" s="218"/>
      <c r="CBM2" s="219"/>
      <c r="CBN2" s="218"/>
      <c r="CBO2" s="218"/>
      <c r="CBP2" s="219"/>
      <c r="CBQ2" s="218"/>
      <c r="CBR2" s="218"/>
      <c r="CBS2" s="219"/>
      <c r="CBT2" s="218"/>
      <c r="CBU2" s="218"/>
      <c r="CBV2" s="219"/>
      <c r="CBW2" s="218"/>
      <c r="CBX2" s="218"/>
      <c r="CBY2" s="219"/>
      <c r="CBZ2" s="218"/>
      <c r="CCA2" s="218"/>
      <c r="CCB2" s="219"/>
      <c r="CCC2" s="218"/>
      <c r="CCD2" s="218"/>
      <c r="CCE2" s="219"/>
      <c r="CCF2" s="218"/>
      <c r="CCG2" s="218"/>
      <c r="CCH2" s="219"/>
      <c r="CCI2" s="218"/>
      <c r="CCJ2" s="218"/>
      <c r="CCK2" s="219"/>
      <c r="CCL2" s="218"/>
      <c r="CCM2" s="218"/>
      <c r="CCN2" s="219"/>
      <c r="CCO2" s="218"/>
      <c r="CCP2" s="218"/>
      <c r="CCQ2" s="219"/>
      <c r="CCR2" s="218"/>
      <c r="CCS2" s="218"/>
      <c r="CCT2" s="219"/>
      <c r="CCU2" s="218"/>
      <c r="CCV2" s="218"/>
      <c r="CCW2" s="219"/>
      <c r="CCX2" s="218"/>
      <c r="CCY2" s="218"/>
      <c r="CCZ2" s="219"/>
      <c r="CDA2" s="218"/>
      <c r="CDB2" s="218"/>
      <c r="CDC2" s="219"/>
      <c r="CDD2" s="218"/>
      <c r="CDE2" s="218"/>
      <c r="CDF2" s="219"/>
      <c r="CDG2" s="218"/>
      <c r="CDH2" s="218"/>
      <c r="CDI2" s="219"/>
      <c r="CDJ2" s="218"/>
      <c r="CDK2" s="218"/>
      <c r="CDL2" s="219"/>
      <c r="CDM2" s="218"/>
      <c r="CDN2" s="218"/>
      <c r="CDO2" s="219"/>
      <c r="CDP2" s="218"/>
      <c r="CDQ2" s="218"/>
      <c r="CDR2" s="219"/>
      <c r="CDS2" s="218"/>
      <c r="CDT2" s="218"/>
      <c r="CDU2" s="219"/>
      <c r="CDV2" s="218"/>
      <c r="CDW2" s="218"/>
      <c r="CDX2" s="219"/>
      <c r="CDY2" s="218"/>
      <c r="CDZ2" s="218"/>
      <c r="CEA2" s="219"/>
      <c r="CEB2" s="218"/>
      <c r="CEC2" s="218"/>
      <c r="CED2" s="219"/>
      <c r="CEE2" s="218"/>
      <c r="CEF2" s="218"/>
      <c r="CEG2" s="219"/>
      <c r="CEH2" s="218"/>
      <c r="CEI2" s="218"/>
      <c r="CEJ2" s="219"/>
      <c r="CEK2" s="218"/>
      <c r="CEL2" s="218"/>
      <c r="CEM2" s="219"/>
      <c r="CEN2" s="218"/>
      <c r="CEO2" s="218"/>
      <c r="CEP2" s="219"/>
      <c r="CEQ2" s="218"/>
      <c r="CER2" s="218"/>
      <c r="CES2" s="219"/>
      <c r="CET2" s="218"/>
      <c r="CEU2" s="218"/>
      <c r="CEV2" s="219"/>
      <c r="CEW2" s="218"/>
      <c r="CEX2" s="218"/>
      <c r="CEY2" s="219"/>
      <c r="CEZ2" s="218"/>
      <c r="CFA2" s="218"/>
      <c r="CFB2" s="219"/>
      <c r="CFC2" s="218"/>
      <c r="CFD2" s="218"/>
      <c r="CFE2" s="219"/>
      <c r="CFF2" s="218"/>
      <c r="CFG2" s="218"/>
      <c r="CFH2" s="219"/>
      <c r="CFI2" s="218"/>
      <c r="CFJ2" s="218"/>
      <c r="CFK2" s="219"/>
      <c r="CFL2" s="218"/>
      <c r="CFM2" s="218"/>
      <c r="CFN2" s="219"/>
      <c r="CFO2" s="218"/>
      <c r="CFP2" s="218"/>
      <c r="CFQ2" s="219"/>
      <c r="CFR2" s="218"/>
      <c r="CFS2" s="218"/>
      <c r="CFT2" s="219"/>
      <c r="CFU2" s="218"/>
      <c r="CFV2" s="218"/>
      <c r="CFW2" s="219"/>
      <c r="CFX2" s="218"/>
      <c r="CFY2" s="218"/>
      <c r="CFZ2" s="219"/>
      <c r="CGA2" s="218"/>
      <c r="CGB2" s="218"/>
      <c r="CGC2" s="219"/>
      <c r="CGD2" s="218"/>
      <c r="CGE2" s="218"/>
      <c r="CGF2" s="219"/>
      <c r="CGG2" s="218"/>
      <c r="CGH2" s="218"/>
      <c r="CGI2" s="219"/>
      <c r="CGJ2" s="218"/>
      <c r="CGK2" s="218"/>
      <c r="CGL2" s="219"/>
      <c r="CGM2" s="218"/>
      <c r="CGN2" s="218"/>
      <c r="CGO2" s="219"/>
      <c r="CGP2" s="218"/>
      <c r="CGQ2" s="218"/>
      <c r="CGR2" s="219"/>
      <c r="CGS2" s="218"/>
      <c r="CGT2" s="218"/>
      <c r="CGU2" s="219"/>
      <c r="CGV2" s="218"/>
      <c r="CGW2" s="218"/>
      <c r="CGX2" s="219"/>
      <c r="CGY2" s="218"/>
      <c r="CGZ2" s="218"/>
      <c r="CHA2" s="219"/>
      <c r="CHB2" s="218"/>
      <c r="CHC2" s="218"/>
      <c r="CHD2" s="219"/>
      <c r="CHE2" s="218"/>
      <c r="CHF2" s="218"/>
      <c r="CHG2" s="219"/>
      <c r="CHH2" s="218"/>
      <c r="CHI2" s="218"/>
      <c r="CHJ2" s="219"/>
      <c r="CHK2" s="218"/>
      <c r="CHL2" s="218"/>
      <c r="CHM2" s="219"/>
      <c r="CHN2" s="218"/>
      <c r="CHO2" s="218"/>
      <c r="CHP2" s="219"/>
      <c r="CHQ2" s="218"/>
      <c r="CHR2" s="218"/>
      <c r="CHS2" s="219"/>
      <c r="CHT2" s="218"/>
      <c r="CHU2" s="218"/>
      <c r="CHV2" s="219"/>
      <c r="CHW2" s="218"/>
      <c r="CHX2" s="218"/>
      <c r="CHY2" s="219"/>
      <c r="CHZ2" s="218"/>
      <c r="CIA2" s="218"/>
      <c r="CIB2" s="219"/>
      <c r="CIC2" s="218"/>
      <c r="CID2" s="218"/>
      <c r="CIE2" s="219"/>
      <c r="CIF2" s="218"/>
      <c r="CIG2" s="218"/>
      <c r="CIH2" s="219"/>
      <c r="CII2" s="218"/>
      <c r="CIJ2" s="218"/>
      <c r="CIK2" s="219"/>
      <c r="CIL2" s="218"/>
      <c r="CIM2" s="218"/>
      <c r="CIN2" s="219"/>
      <c r="CIO2" s="218"/>
      <c r="CIP2" s="218"/>
      <c r="CIQ2" s="219"/>
      <c r="CIR2" s="218"/>
      <c r="CIS2" s="218"/>
      <c r="CIT2" s="219"/>
      <c r="CIU2" s="218"/>
      <c r="CIV2" s="218"/>
      <c r="CIW2" s="219"/>
      <c r="CIX2" s="218"/>
      <c r="CIY2" s="218"/>
      <c r="CIZ2" s="219"/>
      <c r="CJA2" s="218"/>
      <c r="CJB2" s="218"/>
      <c r="CJC2" s="219"/>
      <c r="CJD2" s="218"/>
      <c r="CJE2" s="218"/>
      <c r="CJF2" s="219"/>
      <c r="CJG2" s="218"/>
      <c r="CJH2" s="218"/>
      <c r="CJI2" s="219"/>
      <c r="CJJ2" s="218"/>
      <c r="CJK2" s="218"/>
      <c r="CJL2" s="219"/>
      <c r="CJM2" s="218"/>
      <c r="CJN2" s="218"/>
      <c r="CJO2" s="219"/>
      <c r="CJP2" s="218"/>
      <c r="CJQ2" s="218"/>
      <c r="CJR2" s="219"/>
      <c r="CJS2" s="218"/>
      <c r="CJT2" s="218"/>
      <c r="CJU2" s="219"/>
      <c r="CJV2" s="218"/>
      <c r="CJW2" s="218"/>
      <c r="CJX2" s="219"/>
      <c r="CJY2" s="218"/>
      <c r="CJZ2" s="218"/>
      <c r="CKA2" s="219"/>
      <c r="CKB2" s="218"/>
      <c r="CKC2" s="218"/>
      <c r="CKD2" s="219"/>
      <c r="CKE2" s="218"/>
      <c r="CKF2" s="218"/>
      <c r="CKG2" s="219"/>
      <c r="CKH2" s="218"/>
      <c r="CKI2" s="218"/>
      <c r="CKJ2" s="219"/>
      <c r="CKK2" s="218"/>
      <c r="CKL2" s="218"/>
      <c r="CKM2" s="219"/>
      <c r="CKN2" s="218"/>
      <c r="CKO2" s="218"/>
      <c r="CKP2" s="219"/>
      <c r="CKQ2" s="218"/>
      <c r="CKR2" s="218"/>
      <c r="CKS2" s="219"/>
      <c r="CKT2" s="218"/>
      <c r="CKU2" s="218"/>
      <c r="CKV2" s="219"/>
      <c r="CKW2" s="218"/>
      <c r="CKX2" s="218"/>
      <c r="CKY2" s="219"/>
      <c r="CKZ2" s="218"/>
      <c r="CLA2" s="218"/>
      <c r="CLB2" s="219"/>
      <c r="CLC2" s="218"/>
      <c r="CLD2" s="218"/>
      <c r="CLE2" s="219"/>
      <c r="CLF2" s="218"/>
      <c r="CLG2" s="218"/>
      <c r="CLH2" s="219"/>
      <c r="CLI2" s="218"/>
      <c r="CLJ2" s="218"/>
      <c r="CLK2" s="219"/>
      <c r="CLL2" s="218"/>
      <c r="CLM2" s="218"/>
      <c r="CLN2" s="219"/>
      <c r="CLO2" s="218"/>
      <c r="CLP2" s="218"/>
      <c r="CLQ2" s="219"/>
      <c r="CLR2" s="218"/>
      <c r="CLS2" s="218"/>
      <c r="CLT2" s="219"/>
      <c r="CLU2" s="218"/>
      <c r="CLV2" s="218"/>
      <c r="CLW2" s="219"/>
      <c r="CLX2" s="218"/>
      <c r="CLY2" s="218"/>
      <c r="CLZ2" s="219"/>
      <c r="CMA2" s="218"/>
      <c r="CMB2" s="218"/>
      <c r="CMC2" s="219"/>
      <c r="CMD2" s="218"/>
      <c r="CME2" s="218"/>
      <c r="CMF2" s="219"/>
      <c r="CMG2" s="218"/>
      <c r="CMH2" s="218"/>
      <c r="CMI2" s="219"/>
      <c r="CMJ2" s="218"/>
      <c r="CMK2" s="218"/>
      <c r="CML2" s="219"/>
      <c r="CMM2" s="218"/>
      <c r="CMN2" s="218"/>
      <c r="CMO2" s="219"/>
      <c r="CMP2" s="218"/>
      <c r="CMQ2" s="218"/>
      <c r="CMR2" s="219"/>
      <c r="CMS2" s="218"/>
      <c r="CMT2" s="218"/>
      <c r="CMU2" s="219"/>
      <c r="CMV2" s="218"/>
      <c r="CMW2" s="218"/>
      <c r="CMX2" s="219"/>
      <c r="CMY2" s="218"/>
      <c r="CMZ2" s="218"/>
      <c r="CNA2" s="219"/>
      <c r="CNB2" s="218"/>
      <c r="CNC2" s="218"/>
      <c r="CND2" s="219"/>
      <c r="CNE2" s="218"/>
      <c r="CNF2" s="218"/>
      <c r="CNG2" s="219"/>
      <c r="CNH2" s="218"/>
      <c r="CNI2" s="218"/>
      <c r="CNJ2" s="219"/>
      <c r="CNK2" s="218"/>
      <c r="CNL2" s="218"/>
      <c r="CNM2" s="219"/>
      <c r="CNN2" s="218"/>
      <c r="CNO2" s="218"/>
      <c r="CNP2" s="219"/>
      <c r="CNQ2" s="218"/>
      <c r="CNR2" s="218"/>
      <c r="CNS2" s="219"/>
      <c r="CNT2" s="218"/>
      <c r="CNU2" s="218"/>
      <c r="CNV2" s="219"/>
      <c r="CNW2" s="218"/>
      <c r="CNX2" s="218"/>
      <c r="CNY2" s="219"/>
      <c r="CNZ2" s="218"/>
      <c r="COA2" s="218"/>
      <c r="COB2" s="219"/>
      <c r="COC2" s="218"/>
      <c r="COD2" s="218"/>
      <c r="COE2" s="219"/>
      <c r="COF2" s="218"/>
      <c r="COG2" s="218"/>
      <c r="COH2" s="219"/>
      <c r="COI2" s="218"/>
      <c r="COJ2" s="218"/>
      <c r="COK2" s="219"/>
      <c r="COL2" s="218"/>
      <c r="COM2" s="218"/>
      <c r="CON2" s="219"/>
      <c r="COO2" s="218"/>
      <c r="COP2" s="218"/>
      <c r="COQ2" s="219"/>
      <c r="COR2" s="218"/>
      <c r="COS2" s="218"/>
      <c r="COT2" s="219"/>
      <c r="COU2" s="218"/>
      <c r="COV2" s="218"/>
      <c r="COW2" s="219"/>
      <c r="COX2" s="218"/>
      <c r="COY2" s="218"/>
      <c r="COZ2" s="219"/>
      <c r="CPA2" s="218"/>
      <c r="CPB2" s="218"/>
      <c r="CPC2" s="219"/>
      <c r="CPD2" s="218"/>
      <c r="CPE2" s="218"/>
      <c r="CPF2" s="219"/>
      <c r="CPG2" s="218"/>
      <c r="CPH2" s="218"/>
      <c r="CPI2" s="219"/>
      <c r="CPJ2" s="218"/>
      <c r="CPK2" s="218"/>
      <c r="CPL2" s="219"/>
      <c r="CPM2" s="218"/>
      <c r="CPN2" s="218"/>
      <c r="CPO2" s="219"/>
      <c r="CPP2" s="218"/>
      <c r="CPQ2" s="218"/>
      <c r="CPR2" s="219"/>
      <c r="CPS2" s="218"/>
      <c r="CPT2" s="218"/>
      <c r="CPU2" s="219"/>
      <c r="CPV2" s="218"/>
      <c r="CPW2" s="218"/>
      <c r="CPX2" s="219"/>
      <c r="CPY2" s="218"/>
      <c r="CPZ2" s="218"/>
      <c r="CQA2" s="219"/>
      <c r="CQB2" s="218"/>
      <c r="CQC2" s="218"/>
      <c r="CQD2" s="219"/>
      <c r="CQE2" s="218"/>
      <c r="CQF2" s="218"/>
      <c r="CQG2" s="219"/>
      <c r="CQH2" s="218"/>
      <c r="CQI2" s="218"/>
      <c r="CQJ2" s="219"/>
      <c r="CQK2" s="218"/>
      <c r="CQL2" s="218"/>
      <c r="CQM2" s="219"/>
      <c r="CQN2" s="218"/>
      <c r="CQO2" s="218"/>
      <c r="CQP2" s="219"/>
      <c r="CQQ2" s="218"/>
      <c r="CQR2" s="218"/>
      <c r="CQS2" s="219"/>
      <c r="CQT2" s="218"/>
      <c r="CQU2" s="218"/>
      <c r="CQV2" s="219"/>
      <c r="CQW2" s="218"/>
      <c r="CQX2" s="218"/>
      <c r="CQY2" s="219"/>
      <c r="CQZ2" s="218"/>
      <c r="CRA2" s="218"/>
      <c r="CRB2" s="219"/>
      <c r="CRC2" s="218"/>
      <c r="CRD2" s="218"/>
      <c r="CRE2" s="219"/>
      <c r="CRF2" s="218"/>
      <c r="CRG2" s="218"/>
      <c r="CRH2" s="219"/>
      <c r="CRI2" s="218"/>
      <c r="CRJ2" s="218"/>
      <c r="CRK2" s="219"/>
      <c r="CRL2" s="218"/>
      <c r="CRM2" s="218"/>
      <c r="CRN2" s="219"/>
      <c r="CRO2" s="218"/>
      <c r="CRP2" s="218"/>
      <c r="CRQ2" s="219"/>
      <c r="CRR2" s="218"/>
      <c r="CRS2" s="218"/>
      <c r="CRT2" s="219"/>
      <c r="CRU2" s="218"/>
      <c r="CRV2" s="218"/>
      <c r="CRW2" s="219"/>
      <c r="CRX2" s="218"/>
      <c r="CRY2" s="218"/>
      <c r="CRZ2" s="219"/>
      <c r="CSA2" s="218"/>
      <c r="CSB2" s="218"/>
      <c r="CSC2" s="219"/>
      <c r="CSD2" s="218"/>
      <c r="CSE2" s="218"/>
      <c r="CSF2" s="219"/>
      <c r="CSG2" s="218"/>
      <c r="CSH2" s="218"/>
      <c r="CSI2" s="219"/>
      <c r="CSJ2" s="218"/>
      <c r="CSK2" s="218"/>
      <c r="CSL2" s="219"/>
      <c r="CSM2" s="218"/>
      <c r="CSN2" s="218"/>
      <c r="CSO2" s="219"/>
      <c r="CSP2" s="218"/>
      <c r="CSQ2" s="218"/>
      <c r="CSR2" s="219"/>
      <c r="CSS2" s="218"/>
      <c r="CST2" s="218"/>
      <c r="CSU2" s="219"/>
      <c r="CSV2" s="218"/>
      <c r="CSW2" s="218"/>
      <c r="CSX2" s="219"/>
      <c r="CSY2" s="218"/>
      <c r="CSZ2" s="218"/>
      <c r="CTA2" s="219"/>
      <c r="CTB2" s="218"/>
      <c r="CTC2" s="218"/>
      <c r="CTD2" s="219"/>
      <c r="CTE2" s="218"/>
      <c r="CTF2" s="218"/>
      <c r="CTG2" s="219"/>
      <c r="CTH2" s="218"/>
      <c r="CTI2" s="218"/>
      <c r="CTJ2" s="219"/>
      <c r="CTK2" s="218"/>
      <c r="CTL2" s="218"/>
      <c r="CTM2" s="219"/>
      <c r="CTN2" s="218"/>
      <c r="CTO2" s="218"/>
      <c r="CTP2" s="219"/>
      <c r="CTQ2" s="218"/>
      <c r="CTR2" s="218"/>
      <c r="CTS2" s="219"/>
      <c r="CTT2" s="218"/>
      <c r="CTU2" s="218"/>
      <c r="CTV2" s="219"/>
      <c r="CTW2" s="218"/>
      <c r="CTX2" s="218"/>
      <c r="CTY2" s="219"/>
      <c r="CTZ2" s="218"/>
      <c r="CUA2" s="218"/>
      <c r="CUB2" s="219"/>
      <c r="CUC2" s="218"/>
      <c r="CUD2" s="218"/>
      <c r="CUE2" s="219"/>
      <c r="CUF2" s="218"/>
      <c r="CUG2" s="218"/>
      <c r="CUH2" s="219"/>
      <c r="CUI2" s="218"/>
      <c r="CUJ2" s="218"/>
      <c r="CUK2" s="219"/>
      <c r="CUL2" s="218"/>
      <c r="CUM2" s="218"/>
      <c r="CUN2" s="219"/>
      <c r="CUO2" s="218"/>
      <c r="CUP2" s="218"/>
      <c r="CUQ2" s="219"/>
      <c r="CUR2" s="218"/>
      <c r="CUS2" s="218"/>
      <c r="CUT2" s="219"/>
      <c r="CUU2" s="218"/>
      <c r="CUV2" s="218"/>
      <c r="CUW2" s="219"/>
      <c r="CUX2" s="218"/>
      <c r="CUY2" s="218"/>
      <c r="CUZ2" s="219"/>
      <c r="CVA2" s="218"/>
      <c r="CVB2" s="218"/>
      <c r="CVC2" s="219"/>
      <c r="CVD2" s="218"/>
      <c r="CVE2" s="218"/>
      <c r="CVF2" s="219"/>
      <c r="CVG2" s="218"/>
      <c r="CVH2" s="218"/>
      <c r="CVI2" s="219"/>
      <c r="CVJ2" s="218"/>
      <c r="CVK2" s="218"/>
      <c r="CVL2" s="219"/>
      <c r="CVM2" s="218"/>
      <c r="CVN2" s="218"/>
      <c r="CVO2" s="219"/>
      <c r="CVP2" s="218"/>
      <c r="CVQ2" s="218"/>
      <c r="CVR2" s="219"/>
      <c r="CVS2" s="218"/>
      <c r="CVT2" s="218"/>
      <c r="CVU2" s="219"/>
      <c r="CVV2" s="218"/>
      <c r="CVW2" s="218"/>
      <c r="CVX2" s="219"/>
      <c r="CVY2" s="218"/>
      <c r="CVZ2" s="218"/>
      <c r="CWA2" s="219"/>
      <c r="CWB2" s="218"/>
      <c r="CWC2" s="218"/>
      <c r="CWD2" s="219"/>
      <c r="CWE2" s="218"/>
      <c r="CWF2" s="218"/>
      <c r="CWG2" s="219"/>
      <c r="CWH2" s="218"/>
      <c r="CWI2" s="218"/>
      <c r="CWJ2" s="219"/>
      <c r="CWK2" s="218"/>
      <c r="CWL2" s="218"/>
      <c r="CWM2" s="219"/>
      <c r="CWN2" s="218"/>
      <c r="CWO2" s="218"/>
      <c r="CWP2" s="219"/>
      <c r="CWQ2" s="218"/>
      <c r="CWR2" s="218"/>
      <c r="CWS2" s="219"/>
      <c r="CWT2" s="218"/>
      <c r="CWU2" s="218"/>
      <c r="CWV2" s="219"/>
      <c r="CWW2" s="218"/>
      <c r="CWX2" s="218"/>
      <c r="CWY2" s="219"/>
      <c r="CWZ2" s="218"/>
      <c r="CXA2" s="218"/>
      <c r="CXB2" s="219"/>
      <c r="CXC2" s="218"/>
      <c r="CXD2" s="218"/>
      <c r="CXE2" s="219"/>
      <c r="CXF2" s="218"/>
      <c r="CXG2" s="218"/>
      <c r="CXH2" s="219"/>
      <c r="CXI2" s="218"/>
      <c r="CXJ2" s="218"/>
      <c r="CXK2" s="219"/>
      <c r="CXL2" s="218"/>
      <c r="CXM2" s="218"/>
      <c r="CXN2" s="219"/>
      <c r="CXO2" s="218"/>
      <c r="CXP2" s="218"/>
      <c r="CXQ2" s="219"/>
      <c r="CXR2" s="218"/>
      <c r="CXS2" s="218"/>
      <c r="CXT2" s="219"/>
      <c r="CXU2" s="218"/>
      <c r="CXV2" s="218"/>
      <c r="CXW2" s="219"/>
      <c r="CXX2" s="218"/>
      <c r="CXY2" s="218"/>
      <c r="CXZ2" s="219"/>
      <c r="CYA2" s="218"/>
      <c r="CYB2" s="218"/>
      <c r="CYC2" s="219"/>
      <c r="CYD2" s="218"/>
      <c r="CYE2" s="218"/>
      <c r="CYF2" s="219"/>
      <c r="CYG2" s="218"/>
      <c r="CYH2" s="218"/>
      <c r="CYI2" s="219"/>
      <c r="CYJ2" s="218"/>
      <c r="CYK2" s="218"/>
      <c r="CYL2" s="219"/>
      <c r="CYM2" s="218"/>
      <c r="CYN2" s="218"/>
      <c r="CYO2" s="219"/>
      <c r="CYP2" s="218"/>
      <c r="CYQ2" s="218"/>
      <c r="CYR2" s="219"/>
      <c r="CYS2" s="218"/>
      <c r="CYT2" s="218"/>
      <c r="CYU2" s="219"/>
      <c r="CYV2" s="218"/>
      <c r="CYW2" s="218"/>
      <c r="CYX2" s="219"/>
      <c r="CYY2" s="218"/>
      <c r="CYZ2" s="218"/>
      <c r="CZA2" s="219"/>
      <c r="CZB2" s="218"/>
      <c r="CZC2" s="218"/>
      <c r="CZD2" s="219"/>
      <c r="CZE2" s="218"/>
      <c r="CZF2" s="218"/>
      <c r="CZG2" s="219"/>
      <c r="CZH2" s="218"/>
      <c r="CZI2" s="218"/>
      <c r="CZJ2" s="219"/>
      <c r="CZK2" s="218"/>
      <c r="CZL2" s="218"/>
      <c r="CZM2" s="219"/>
      <c r="CZN2" s="218"/>
      <c r="CZO2" s="218"/>
      <c r="CZP2" s="219"/>
      <c r="CZQ2" s="218"/>
      <c r="CZR2" s="218"/>
      <c r="CZS2" s="219"/>
      <c r="CZT2" s="218"/>
      <c r="CZU2" s="218"/>
      <c r="CZV2" s="219"/>
      <c r="CZW2" s="218"/>
      <c r="CZX2" s="218"/>
      <c r="CZY2" s="219"/>
      <c r="CZZ2" s="218"/>
      <c r="DAA2" s="218"/>
      <c r="DAB2" s="219"/>
      <c r="DAC2" s="218"/>
      <c r="DAD2" s="218"/>
      <c r="DAE2" s="219"/>
      <c r="DAF2" s="218"/>
      <c r="DAG2" s="218"/>
      <c r="DAH2" s="219"/>
      <c r="DAI2" s="218"/>
      <c r="DAJ2" s="218"/>
      <c r="DAK2" s="219"/>
      <c r="DAL2" s="218"/>
      <c r="DAM2" s="218"/>
      <c r="DAN2" s="219"/>
      <c r="DAO2" s="218"/>
      <c r="DAP2" s="218"/>
      <c r="DAQ2" s="219"/>
      <c r="DAR2" s="218"/>
      <c r="DAS2" s="218"/>
      <c r="DAT2" s="219"/>
      <c r="DAU2" s="218"/>
      <c r="DAV2" s="218"/>
      <c r="DAW2" s="219"/>
      <c r="DAX2" s="218"/>
      <c r="DAY2" s="218"/>
      <c r="DAZ2" s="219"/>
      <c r="DBA2" s="218"/>
      <c r="DBB2" s="218"/>
      <c r="DBC2" s="219"/>
      <c r="DBD2" s="218"/>
      <c r="DBE2" s="218"/>
      <c r="DBF2" s="219"/>
      <c r="DBG2" s="218"/>
      <c r="DBH2" s="218"/>
      <c r="DBI2" s="219"/>
      <c r="DBJ2" s="218"/>
      <c r="DBK2" s="218"/>
      <c r="DBL2" s="219"/>
      <c r="DBM2" s="218"/>
      <c r="DBN2" s="218"/>
      <c r="DBO2" s="219"/>
      <c r="DBP2" s="218"/>
      <c r="DBQ2" s="218"/>
      <c r="DBR2" s="219"/>
      <c r="DBS2" s="218"/>
      <c r="DBT2" s="218"/>
      <c r="DBU2" s="219"/>
      <c r="DBV2" s="218"/>
      <c r="DBW2" s="218"/>
      <c r="DBX2" s="219"/>
      <c r="DBY2" s="218"/>
      <c r="DBZ2" s="218"/>
      <c r="DCA2" s="219"/>
      <c r="DCB2" s="218"/>
      <c r="DCC2" s="218"/>
      <c r="DCD2" s="219"/>
      <c r="DCE2" s="218"/>
      <c r="DCF2" s="218"/>
      <c r="DCG2" s="219"/>
      <c r="DCH2" s="218"/>
      <c r="DCI2" s="218"/>
      <c r="DCJ2" s="219"/>
      <c r="DCK2" s="218"/>
      <c r="DCL2" s="218"/>
      <c r="DCM2" s="219"/>
      <c r="DCN2" s="218"/>
      <c r="DCO2" s="218"/>
      <c r="DCP2" s="219"/>
      <c r="DCQ2" s="218"/>
      <c r="DCR2" s="218"/>
      <c r="DCS2" s="219"/>
      <c r="DCT2" s="218"/>
      <c r="DCU2" s="218"/>
      <c r="DCV2" s="219"/>
      <c r="DCW2" s="218"/>
      <c r="DCX2" s="218"/>
      <c r="DCY2" s="219"/>
      <c r="DCZ2" s="218"/>
      <c r="DDA2" s="218"/>
      <c r="DDB2" s="219"/>
      <c r="DDC2" s="218"/>
      <c r="DDD2" s="218"/>
      <c r="DDE2" s="219"/>
      <c r="DDF2" s="218"/>
      <c r="DDG2" s="218"/>
      <c r="DDH2" s="219"/>
      <c r="DDI2" s="218"/>
      <c r="DDJ2" s="218"/>
      <c r="DDK2" s="219"/>
      <c r="DDL2" s="218"/>
      <c r="DDM2" s="218"/>
      <c r="DDN2" s="219"/>
      <c r="DDO2" s="218"/>
      <c r="DDP2" s="218"/>
      <c r="DDQ2" s="219"/>
      <c r="DDR2" s="218"/>
      <c r="DDS2" s="218"/>
      <c r="DDT2" s="219"/>
      <c r="DDU2" s="218"/>
      <c r="DDV2" s="218"/>
      <c r="DDW2" s="219"/>
      <c r="DDX2" s="218"/>
      <c r="DDY2" s="218"/>
      <c r="DDZ2" s="219"/>
      <c r="DEA2" s="218"/>
      <c r="DEB2" s="218"/>
      <c r="DEC2" s="219"/>
      <c r="DED2" s="218"/>
      <c r="DEE2" s="218"/>
      <c r="DEF2" s="219"/>
      <c r="DEG2" s="218"/>
      <c r="DEH2" s="218"/>
      <c r="DEI2" s="219"/>
      <c r="DEJ2" s="218"/>
      <c r="DEK2" s="218"/>
      <c r="DEL2" s="219"/>
      <c r="DEM2" s="218"/>
      <c r="DEN2" s="218"/>
      <c r="DEO2" s="219"/>
      <c r="DEP2" s="218"/>
      <c r="DEQ2" s="218"/>
      <c r="DER2" s="219"/>
      <c r="DES2" s="218"/>
      <c r="DET2" s="218"/>
      <c r="DEU2" s="219"/>
      <c r="DEV2" s="218"/>
      <c r="DEW2" s="218"/>
      <c r="DEX2" s="219"/>
      <c r="DEY2" s="218"/>
      <c r="DEZ2" s="218"/>
      <c r="DFA2" s="219"/>
      <c r="DFB2" s="218"/>
      <c r="DFC2" s="218"/>
      <c r="DFD2" s="219"/>
      <c r="DFE2" s="218"/>
      <c r="DFF2" s="218"/>
      <c r="DFG2" s="219"/>
      <c r="DFH2" s="218"/>
      <c r="DFI2" s="218"/>
      <c r="DFJ2" s="219"/>
      <c r="DFK2" s="218"/>
      <c r="DFL2" s="218"/>
      <c r="DFM2" s="219"/>
      <c r="DFN2" s="218"/>
      <c r="DFO2" s="218"/>
      <c r="DFP2" s="219"/>
      <c r="DFQ2" s="218"/>
      <c r="DFR2" s="218"/>
      <c r="DFS2" s="219"/>
      <c r="DFT2" s="218"/>
      <c r="DFU2" s="218"/>
      <c r="DFV2" s="219"/>
      <c r="DFW2" s="218"/>
      <c r="DFX2" s="218"/>
      <c r="DFY2" s="219"/>
      <c r="DFZ2" s="218"/>
      <c r="DGA2" s="218"/>
      <c r="DGB2" s="219"/>
      <c r="DGC2" s="218"/>
      <c r="DGD2" s="218"/>
      <c r="DGE2" s="219"/>
      <c r="DGF2" s="218"/>
      <c r="DGG2" s="218"/>
      <c r="DGH2" s="219"/>
      <c r="DGI2" s="218"/>
      <c r="DGJ2" s="218"/>
      <c r="DGK2" s="219"/>
      <c r="DGL2" s="218"/>
      <c r="DGM2" s="218"/>
      <c r="DGN2" s="219"/>
      <c r="DGO2" s="218"/>
      <c r="DGP2" s="218"/>
      <c r="DGQ2" s="219"/>
      <c r="DGR2" s="218"/>
      <c r="DGS2" s="218"/>
      <c r="DGT2" s="219"/>
      <c r="DGU2" s="218"/>
      <c r="DGV2" s="218"/>
      <c r="DGW2" s="219"/>
      <c r="DGX2" s="218"/>
      <c r="DGY2" s="218"/>
      <c r="DGZ2" s="219"/>
      <c r="DHA2" s="218"/>
      <c r="DHB2" s="218"/>
      <c r="DHC2" s="219"/>
      <c r="DHD2" s="218"/>
      <c r="DHE2" s="218"/>
      <c r="DHF2" s="219"/>
      <c r="DHG2" s="218"/>
      <c r="DHH2" s="218"/>
      <c r="DHI2" s="219"/>
      <c r="DHJ2" s="218"/>
      <c r="DHK2" s="218"/>
      <c r="DHL2" s="219"/>
      <c r="DHM2" s="218"/>
      <c r="DHN2" s="218"/>
      <c r="DHO2" s="219"/>
      <c r="DHP2" s="218"/>
      <c r="DHQ2" s="218"/>
      <c r="DHR2" s="219"/>
      <c r="DHS2" s="218"/>
      <c r="DHT2" s="218"/>
      <c r="DHU2" s="219"/>
      <c r="DHV2" s="218"/>
      <c r="DHW2" s="218"/>
      <c r="DHX2" s="219"/>
      <c r="DHY2" s="218"/>
      <c r="DHZ2" s="218"/>
      <c r="DIA2" s="219"/>
      <c r="DIB2" s="218"/>
      <c r="DIC2" s="218"/>
      <c r="DID2" s="219"/>
      <c r="DIE2" s="218"/>
      <c r="DIF2" s="218"/>
      <c r="DIG2" s="219"/>
      <c r="DIH2" s="218"/>
      <c r="DII2" s="218"/>
      <c r="DIJ2" s="219"/>
      <c r="DIK2" s="218"/>
      <c r="DIL2" s="218"/>
      <c r="DIM2" s="219"/>
      <c r="DIN2" s="218"/>
      <c r="DIO2" s="218"/>
      <c r="DIP2" s="219"/>
      <c r="DIQ2" s="218"/>
      <c r="DIR2" s="218"/>
      <c r="DIS2" s="219"/>
      <c r="DIT2" s="218"/>
      <c r="DIU2" s="218"/>
      <c r="DIV2" s="219"/>
      <c r="DIW2" s="218"/>
      <c r="DIX2" s="218"/>
      <c r="DIY2" s="219"/>
      <c r="DIZ2" s="218"/>
      <c r="DJA2" s="218"/>
      <c r="DJB2" s="219"/>
      <c r="DJC2" s="218"/>
      <c r="DJD2" s="218"/>
      <c r="DJE2" s="219"/>
      <c r="DJF2" s="218"/>
      <c r="DJG2" s="218"/>
      <c r="DJH2" s="219"/>
      <c r="DJI2" s="218"/>
      <c r="DJJ2" s="218"/>
      <c r="DJK2" s="219"/>
      <c r="DJL2" s="218"/>
      <c r="DJM2" s="218"/>
      <c r="DJN2" s="219"/>
      <c r="DJO2" s="218"/>
      <c r="DJP2" s="218"/>
      <c r="DJQ2" s="219"/>
      <c r="DJR2" s="218"/>
      <c r="DJS2" s="218"/>
      <c r="DJT2" s="219"/>
      <c r="DJU2" s="218"/>
      <c r="DJV2" s="218"/>
      <c r="DJW2" s="219"/>
      <c r="DJX2" s="218"/>
      <c r="DJY2" s="218"/>
      <c r="DJZ2" s="219"/>
      <c r="DKA2" s="218"/>
      <c r="DKB2" s="218"/>
      <c r="DKC2" s="219"/>
      <c r="DKD2" s="218"/>
      <c r="DKE2" s="218"/>
      <c r="DKF2" s="219"/>
      <c r="DKG2" s="218"/>
      <c r="DKH2" s="218"/>
      <c r="DKI2" s="219"/>
      <c r="DKJ2" s="218"/>
      <c r="DKK2" s="218"/>
      <c r="DKL2" s="219"/>
      <c r="DKM2" s="218"/>
      <c r="DKN2" s="218"/>
      <c r="DKO2" s="219"/>
      <c r="DKP2" s="218"/>
      <c r="DKQ2" s="218"/>
      <c r="DKR2" s="219"/>
      <c r="DKS2" s="218"/>
      <c r="DKT2" s="218"/>
      <c r="DKU2" s="219"/>
      <c r="DKV2" s="218"/>
      <c r="DKW2" s="218"/>
      <c r="DKX2" s="219"/>
      <c r="DKY2" s="218"/>
      <c r="DKZ2" s="218"/>
      <c r="DLA2" s="219"/>
      <c r="DLB2" s="218"/>
      <c r="DLC2" s="218"/>
      <c r="DLD2" s="219"/>
      <c r="DLE2" s="218"/>
      <c r="DLF2" s="218"/>
      <c r="DLG2" s="219"/>
      <c r="DLH2" s="218"/>
      <c r="DLI2" s="218"/>
      <c r="DLJ2" s="219"/>
      <c r="DLK2" s="218"/>
      <c r="DLL2" s="218"/>
      <c r="DLM2" s="219"/>
      <c r="DLN2" s="218"/>
      <c r="DLO2" s="218"/>
      <c r="DLP2" s="219"/>
      <c r="DLQ2" s="218"/>
      <c r="DLR2" s="218"/>
      <c r="DLS2" s="219"/>
      <c r="DLT2" s="218"/>
      <c r="DLU2" s="218"/>
      <c r="DLV2" s="219"/>
      <c r="DLW2" s="218"/>
      <c r="DLX2" s="218"/>
      <c r="DLY2" s="219"/>
      <c r="DLZ2" s="218"/>
      <c r="DMA2" s="218"/>
      <c r="DMB2" s="219"/>
      <c r="DMC2" s="218"/>
      <c r="DMD2" s="218"/>
      <c r="DME2" s="219"/>
      <c r="DMF2" s="218"/>
      <c r="DMG2" s="218"/>
      <c r="DMH2" s="219"/>
      <c r="DMI2" s="218"/>
      <c r="DMJ2" s="218"/>
      <c r="DMK2" s="219"/>
      <c r="DML2" s="218"/>
      <c r="DMM2" s="218"/>
      <c r="DMN2" s="219"/>
      <c r="DMO2" s="218"/>
      <c r="DMP2" s="218"/>
      <c r="DMQ2" s="219"/>
      <c r="DMR2" s="218"/>
      <c r="DMS2" s="218"/>
      <c r="DMT2" s="219"/>
      <c r="DMU2" s="218"/>
      <c r="DMV2" s="218"/>
      <c r="DMW2" s="219"/>
      <c r="DMX2" s="218"/>
      <c r="DMY2" s="218"/>
      <c r="DMZ2" s="219"/>
      <c r="DNA2" s="218"/>
      <c r="DNB2" s="218"/>
      <c r="DNC2" s="219"/>
      <c r="DND2" s="218"/>
      <c r="DNE2" s="218"/>
      <c r="DNF2" s="219"/>
      <c r="DNG2" s="218"/>
      <c r="DNH2" s="218"/>
      <c r="DNI2" s="219"/>
      <c r="DNJ2" s="218"/>
      <c r="DNK2" s="218"/>
      <c r="DNL2" s="219"/>
      <c r="DNM2" s="218"/>
      <c r="DNN2" s="218"/>
      <c r="DNO2" s="219"/>
      <c r="DNP2" s="218"/>
      <c r="DNQ2" s="218"/>
      <c r="DNR2" s="219"/>
      <c r="DNS2" s="218"/>
      <c r="DNT2" s="218"/>
      <c r="DNU2" s="219"/>
      <c r="DNV2" s="218"/>
      <c r="DNW2" s="218"/>
      <c r="DNX2" s="219"/>
      <c r="DNY2" s="218"/>
      <c r="DNZ2" s="218"/>
      <c r="DOA2" s="219"/>
      <c r="DOB2" s="218"/>
      <c r="DOC2" s="218"/>
      <c r="DOD2" s="219"/>
      <c r="DOE2" s="218"/>
      <c r="DOF2" s="218"/>
      <c r="DOG2" s="219"/>
      <c r="DOH2" s="218"/>
      <c r="DOI2" s="218"/>
      <c r="DOJ2" s="219"/>
      <c r="DOK2" s="218"/>
      <c r="DOL2" s="218"/>
      <c r="DOM2" s="219"/>
      <c r="DON2" s="218"/>
      <c r="DOO2" s="218"/>
      <c r="DOP2" s="219"/>
      <c r="DOQ2" s="218"/>
      <c r="DOR2" s="218"/>
      <c r="DOS2" s="219"/>
      <c r="DOT2" s="218"/>
      <c r="DOU2" s="218"/>
      <c r="DOV2" s="219"/>
      <c r="DOW2" s="218"/>
      <c r="DOX2" s="218"/>
      <c r="DOY2" s="219"/>
      <c r="DOZ2" s="218"/>
      <c r="DPA2" s="218"/>
      <c r="DPB2" s="219"/>
      <c r="DPC2" s="218"/>
      <c r="DPD2" s="218"/>
      <c r="DPE2" s="219"/>
      <c r="DPF2" s="218"/>
      <c r="DPG2" s="218"/>
      <c r="DPH2" s="219"/>
      <c r="DPI2" s="218"/>
      <c r="DPJ2" s="218"/>
      <c r="DPK2" s="219"/>
      <c r="DPL2" s="218"/>
      <c r="DPM2" s="218"/>
      <c r="DPN2" s="219"/>
      <c r="DPO2" s="218"/>
      <c r="DPP2" s="218"/>
      <c r="DPQ2" s="219"/>
      <c r="DPR2" s="218"/>
      <c r="DPS2" s="218"/>
      <c r="DPT2" s="219"/>
      <c r="DPU2" s="218"/>
      <c r="DPV2" s="218"/>
      <c r="DPW2" s="219"/>
      <c r="DPX2" s="218"/>
      <c r="DPY2" s="218"/>
      <c r="DPZ2" s="219"/>
      <c r="DQA2" s="218"/>
      <c r="DQB2" s="218"/>
      <c r="DQC2" s="219"/>
      <c r="DQD2" s="218"/>
      <c r="DQE2" s="218"/>
      <c r="DQF2" s="219"/>
      <c r="DQG2" s="218"/>
      <c r="DQH2" s="218"/>
      <c r="DQI2" s="219"/>
      <c r="DQJ2" s="218"/>
      <c r="DQK2" s="218"/>
      <c r="DQL2" s="219"/>
      <c r="DQM2" s="218"/>
      <c r="DQN2" s="218"/>
      <c r="DQO2" s="219"/>
      <c r="DQP2" s="218"/>
      <c r="DQQ2" s="218"/>
      <c r="DQR2" s="219"/>
      <c r="DQS2" s="218"/>
      <c r="DQT2" s="218"/>
      <c r="DQU2" s="219"/>
      <c r="DQV2" s="218"/>
      <c r="DQW2" s="218"/>
      <c r="DQX2" s="219"/>
      <c r="DQY2" s="218"/>
      <c r="DQZ2" s="218"/>
      <c r="DRA2" s="219"/>
      <c r="DRB2" s="218"/>
      <c r="DRC2" s="218"/>
      <c r="DRD2" s="219"/>
      <c r="DRE2" s="218"/>
      <c r="DRF2" s="218"/>
      <c r="DRG2" s="219"/>
      <c r="DRH2" s="218"/>
      <c r="DRI2" s="218"/>
      <c r="DRJ2" s="219"/>
      <c r="DRK2" s="218"/>
      <c r="DRL2" s="218"/>
      <c r="DRM2" s="219"/>
      <c r="DRN2" s="218"/>
      <c r="DRO2" s="218"/>
      <c r="DRP2" s="219"/>
      <c r="DRQ2" s="218"/>
      <c r="DRR2" s="218"/>
      <c r="DRS2" s="219"/>
      <c r="DRT2" s="218"/>
      <c r="DRU2" s="218"/>
      <c r="DRV2" s="219"/>
      <c r="DRW2" s="218"/>
      <c r="DRX2" s="218"/>
      <c r="DRY2" s="219"/>
      <c r="DRZ2" s="218"/>
      <c r="DSA2" s="218"/>
      <c r="DSB2" s="219"/>
      <c r="DSC2" s="218"/>
      <c r="DSD2" s="218"/>
      <c r="DSE2" s="219"/>
      <c r="DSF2" s="218"/>
      <c r="DSG2" s="218"/>
      <c r="DSH2" s="219"/>
      <c r="DSI2" s="218"/>
      <c r="DSJ2" s="218"/>
      <c r="DSK2" s="219"/>
      <c r="DSL2" s="218"/>
      <c r="DSM2" s="218"/>
      <c r="DSN2" s="219"/>
      <c r="DSO2" s="218"/>
      <c r="DSP2" s="218"/>
      <c r="DSQ2" s="219"/>
      <c r="DSR2" s="218"/>
      <c r="DSS2" s="218"/>
      <c r="DST2" s="219"/>
      <c r="DSU2" s="218"/>
      <c r="DSV2" s="218"/>
      <c r="DSW2" s="219"/>
      <c r="DSX2" s="218"/>
      <c r="DSY2" s="218"/>
      <c r="DSZ2" s="219"/>
      <c r="DTA2" s="218"/>
      <c r="DTB2" s="218"/>
      <c r="DTC2" s="219"/>
      <c r="DTD2" s="218"/>
      <c r="DTE2" s="218"/>
      <c r="DTF2" s="219"/>
      <c r="DTG2" s="218"/>
      <c r="DTH2" s="218"/>
      <c r="DTI2" s="219"/>
      <c r="DTJ2" s="218"/>
      <c r="DTK2" s="218"/>
      <c r="DTL2" s="219"/>
      <c r="DTM2" s="218"/>
      <c r="DTN2" s="218"/>
      <c r="DTO2" s="219"/>
      <c r="DTP2" s="218"/>
      <c r="DTQ2" s="218"/>
      <c r="DTR2" s="219"/>
      <c r="DTS2" s="218"/>
      <c r="DTT2" s="218"/>
      <c r="DTU2" s="219"/>
      <c r="DTV2" s="218"/>
      <c r="DTW2" s="218"/>
      <c r="DTX2" s="219"/>
      <c r="DTY2" s="218"/>
      <c r="DTZ2" s="218"/>
      <c r="DUA2" s="219"/>
      <c r="DUB2" s="218"/>
      <c r="DUC2" s="218"/>
      <c r="DUD2" s="219"/>
      <c r="DUE2" s="218"/>
      <c r="DUF2" s="218"/>
      <c r="DUG2" s="219"/>
      <c r="DUH2" s="218"/>
      <c r="DUI2" s="218"/>
      <c r="DUJ2" s="219"/>
      <c r="DUK2" s="218"/>
      <c r="DUL2" s="218"/>
      <c r="DUM2" s="219"/>
      <c r="DUN2" s="218"/>
      <c r="DUO2" s="218"/>
      <c r="DUP2" s="219"/>
      <c r="DUQ2" s="218"/>
      <c r="DUR2" s="218"/>
      <c r="DUS2" s="219"/>
      <c r="DUT2" s="218"/>
      <c r="DUU2" s="218"/>
      <c r="DUV2" s="219"/>
      <c r="DUW2" s="218"/>
      <c r="DUX2" s="218"/>
      <c r="DUY2" s="219"/>
      <c r="DUZ2" s="218"/>
      <c r="DVA2" s="218"/>
      <c r="DVB2" s="219"/>
      <c r="DVC2" s="218"/>
      <c r="DVD2" s="218"/>
      <c r="DVE2" s="219"/>
      <c r="DVF2" s="218"/>
      <c r="DVG2" s="218"/>
      <c r="DVH2" s="219"/>
      <c r="DVI2" s="218"/>
      <c r="DVJ2" s="218"/>
      <c r="DVK2" s="219"/>
      <c r="DVL2" s="218"/>
      <c r="DVM2" s="218"/>
      <c r="DVN2" s="219"/>
      <c r="DVO2" s="218"/>
      <c r="DVP2" s="218"/>
      <c r="DVQ2" s="219"/>
      <c r="DVR2" s="218"/>
      <c r="DVS2" s="218"/>
      <c r="DVT2" s="219"/>
      <c r="DVU2" s="218"/>
      <c r="DVV2" s="218"/>
      <c r="DVW2" s="219"/>
      <c r="DVX2" s="218"/>
      <c r="DVY2" s="218"/>
      <c r="DVZ2" s="219"/>
      <c r="DWA2" s="218"/>
      <c r="DWB2" s="218"/>
      <c r="DWC2" s="219"/>
      <c r="DWD2" s="218"/>
      <c r="DWE2" s="218"/>
      <c r="DWF2" s="219"/>
      <c r="DWG2" s="218"/>
      <c r="DWH2" s="218"/>
      <c r="DWI2" s="219"/>
      <c r="DWJ2" s="218"/>
      <c r="DWK2" s="218"/>
      <c r="DWL2" s="219"/>
      <c r="DWM2" s="218"/>
      <c r="DWN2" s="218"/>
      <c r="DWO2" s="219"/>
      <c r="DWP2" s="218"/>
      <c r="DWQ2" s="218"/>
      <c r="DWR2" s="219"/>
      <c r="DWS2" s="218"/>
      <c r="DWT2" s="218"/>
      <c r="DWU2" s="219"/>
      <c r="DWV2" s="218"/>
      <c r="DWW2" s="218"/>
      <c r="DWX2" s="219"/>
      <c r="DWY2" s="218"/>
      <c r="DWZ2" s="218"/>
      <c r="DXA2" s="219"/>
      <c r="DXB2" s="218"/>
      <c r="DXC2" s="218"/>
      <c r="DXD2" s="219"/>
      <c r="DXE2" s="218"/>
      <c r="DXF2" s="218"/>
      <c r="DXG2" s="219"/>
      <c r="DXH2" s="218"/>
      <c r="DXI2" s="218"/>
      <c r="DXJ2" s="219"/>
      <c r="DXK2" s="218"/>
      <c r="DXL2" s="218"/>
      <c r="DXM2" s="219"/>
      <c r="DXN2" s="218"/>
      <c r="DXO2" s="218"/>
      <c r="DXP2" s="219"/>
      <c r="DXQ2" s="218"/>
      <c r="DXR2" s="218"/>
      <c r="DXS2" s="219"/>
      <c r="DXT2" s="218"/>
      <c r="DXU2" s="218"/>
      <c r="DXV2" s="219"/>
      <c r="DXW2" s="218"/>
      <c r="DXX2" s="218"/>
      <c r="DXY2" s="219"/>
      <c r="DXZ2" s="218"/>
      <c r="DYA2" s="218"/>
      <c r="DYB2" s="219"/>
      <c r="DYC2" s="218"/>
      <c r="DYD2" s="218"/>
      <c r="DYE2" s="219"/>
      <c r="DYF2" s="218"/>
      <c r="DYG2" s="218"/>
      <c r="DYH2" s="219"/>
      <c r="DYI2" s="218"/>
      <c r="DYJ2" s="218"/>
      <c r="DYK2" s="219"/>
      <c r="DYL2" s="218"/>
      <c r="DYM2" s="218"/>
      <c r="DYN2" s="219"/>
      <c r="DYO2" s="218"/>
      <c r="DYP2" s="218"/>
      <c r="DYQ2" s="219"/>
      <c r="DYR2" s="218"/>
      <c r="DYS2" s="218"/>
      <c r="DYT2" s="219"/>
      <c r="DYU2" s="218"/>
      <c r="DYV2" s="218"/>
      <c r="DYW2" s="219"/>
      <c r="DYX2" s="218"/>
      <c r="DYY2" s="218"/>
      <c r="DYZ2" s="219"/>
      <c r="DZA2" s="218"/>
      <c r="DZB2" s="218"/>
      <c r="DZC2" s="219"/>
      <c r="DZD2" s="218"/>
      <c r="DZE2" s="218"/>
      <c r="DZF2" s="219"/>
      <c r="DZG2" s="218"/>
      <c r="DZH2" s="218"/>
      <c r="DZI2" s="219"/>
      <c r="DZJ2" s="218"/>
      <c r="DZK2" s="218"/>
      <c r="DZL2" s="219"/>
      <c r="DZM2" s="218"/>
      <c r="DZN2" s="218"/>
      <c r="DZO2" s="219"/>
      <c r="DZP2" s="218"/>
      <c r="DZQ2" s="218"/>
      <c r="DZR2" s="219"/>
      <c r="DZS2" s="218"/>
      <c r="DZT2" s="218"/>
      <c r="DZU2" s="219"/>
      <c r="DZV2" s="218"/>
      <c r="DZW2" s="218"/>
      <c r="DZX2" s="219"/>
      <c r="DZY2" s="218"/>
      <c r="DZZ2" s="218"/>
      <c r="EAA2" s="219"/>
      <c r="EAB2" s="218"/>
      <c r="EAC2" s="218"/>
      <c r="EAD2" s="219"/>
      <c r="EAE2" s="218"/>
      <c r="EAF2" s="218"/>
      <c r="EAG2" s="219"/>
      <c r="EAH2" s="218"/>
      <c r="EAI2" s="218"/>
      <c r="EAJ2" s="219"/>
      <c r="EAK2" s="218"/>
      <c r="EAL2" s="218"/>
      <c r="EAM2" s="219"/>
      <c r="EAN2" s="218"/>
      <c r="EAO2" s="218"/>
      <c r="EAP2" s="219"/>
      <c r="EAQ2" s="218"/>
      <c r="EAR2" s="218"/>
      <c r="EAS2" s="219"/>
      <c r="EAT2" s="218"/>
      <c r="EAU2" s="218"/>
      <c r="EAV2" s="219"/>
      <c r="EAW2" s="218"/>
      <c r="EAX2" s="218"/>
      <c r="EAY2" s="219"/>
      <c r="EAZ2" s="218"/>
      <c r="EBA2" s="218"/>
      <c r="EBB2" s="219"/>
      <c r="EBC2" s="218"/>
      <c r="EBD2" s="218"/>
      <c r="EBE2" s="219"/>
      <c r="EBF2" s="218"/>
      <c r="EBG2" s="218"/>
      <c r="EBH2" s="219"/>
      <c r="EBI2" s="218"/>
      <c r="EBJ2" s="218"/>
      <c r="EBK2" s="219"/>
      <c r="EBL2" s="218"/>
      <c r="EBM2" s="218"/>
      <c r="EBN2" s="219"/>
      <c r="EBO2" s="218"/>
      <c r="EBP2" s="218"/>
      <c r="EBQ2" s="219"/>
      <c r="EBR2" s="218"/>
      <c r="EBS2" s="218"/>
      <c r="EBT2" s="219"/>
      <c r="EBU2" s="218"/>
      <c r="EBV2" s="218"/>
      <c r="EBW2" s="219"/>
      <c r="EBX2" s="218"/>
      <c r="EBY2" s="218"/>
      <c r="EBZ2" s="219"/>
      <c r="ECA2" s="218"/>
      <c r="ECB2" s="218"/>
      <c r="ECC2" s="219"/>
      <c r="ECD2" s="218"/>
      <c r="ECE2" s="218"/>
      <c r="ECF2" s="219"/>
      <c r="ECG2" s="218"/>
      <c r="ECH2" s="218"/>
      <c r="ECI2" s="219"/>
      <c r="ECJ2" s="218"/>
      <c r="ECK2" s="218"/>
      <c r="ECL2" s="219"/>
      <c r="ECM2" s="218"/>
      <c r="ECN2" s="218"/>
      <c r="ECO2" s="219"/>
      <c r="ECP2" s="218"/>
      <c r="ECQ2" s="218"/>
      <c r="ECR2" s="219"/>
      <c r="ECS2" s="218"/>
      <c r="ECT2" s="218"/>
      <c r="ECU2" s="219"/>
      <c r="ECV2" s="218"/>
      <c r="ECW2" s="218"/>
      <c r="ECX2" s="219"/>
      <c r="ECY2" s="218"/>
      <c r="ECZ2" s="218"/>
      <c r="EDA2" s="219"/>
      <c r="EDB2" s="218"/>
      <c r="EDC2" s="218"/>
      <c r="EDD2" s="219"/>
      <c r="EDE2" s="218"/>
      <c r="EDF2" s="218"/>
      <c r="EDG2" s="219"/>
      <c r="EDH2" s="218"/>
      <c r="EDI2" s="218"/>
      <c r="EDJ2" s="219"/>
      <c r="EDK2" s="218"/>
      <c r="EDL2" s="218"/>
      <c r="EDM2" s="219"/>
      <c r="EDN2" s="218"/>
      <c r="EDO2" s="218"/>
      <c r="EDP2" s="219"/>
      <c r="EDQ2" s="218"/>
      <c r="EDR2" s="218"/>
      <c r="EDS2" s="219"/>
      <c r="EDT2" s="218"/>
      <c r="EDU2" s="218"/>
      <c r="EDV2" s="219"/>
      <c r="EDW2" s="218"/>
      <c r="EDX2" s="218"/>
      <c r="EDY2" s="219"/>
      <c r="EDZ2" s="218"/>
      <c r="EEA2" s="218"/>
      <c r="EEB2" s="219"/>
      <c r="EEC2" s="218"/>
      <c r="EED2" s="218"/>
      <c r="EEE2" s="219"/>
      <c r="EEF2" s="218"/>
      <c r="EEG2" s="218"/>
      <c r="EEH2" s="219"/>
      <c r="EEI2" s="218"/>
      <c r="EEJ2" s="218"/>
      <c r="EEK2" s="219"/>
      <c r="EEL2" s="218"/>
      <c r="EEM2" s="218"/>
      <c r="EEN2" s="219"/>
      <c r="EEO2" s="218"/>
      <c r="EEP2" s="218"/>
      <c r="EEQ2" s="219"/>
      <c r="EER2" s="218"/>
      <c r="EES2" s="218"/>
      <c r="EET2" s="219"/>
      <c r="EEU2" s="218"/>
      <c r="EEV2" s="218"/>
      <c r="EEW2" s="219"/>
      <c r="EEX2" s="218"/>
      <c r="EEY2" s="218"/>
      <c r="EEZ2" s="219"/>
      <c r="EFA2" s="218"/>
      <c r="EFB2" s="218"/>
      <c r="EFC2" s="219"/>
      <c r="EFD2" s="218"/>
      <c r="EFE2" s="218"/>
      <c r="EFF2" s="219"/>
      <c r="EFG2" s="218"/>
      <c r="EFH2" s="218"/>
      <c r="EFI2" s="219"/>
      <c r="EFJ2" s="218"/>
      <c r="EFK2" s="218"/>
      <c r="EFL2" s="219"/>
      <c r="EFM2" s="218"/>
      <c r="EFN2" s="218"/>
      <c r="EFO2" s="219"/>
      <c r="EFP2" s="218"/>
      <c r="EFQ2" s="218"/>
      <c r="EFR2" s="219"/>
      <c r="EFS2" s="218"/>
      <c r="EFT2" s="218"/>
      <c r="EFU2" s="219"/>
      <c r="EFV2" s="218"/>
      <c r="EFW2" s="218"/>
      <c r="EFX2" s="219"/>
      <c r="EFY2" s="218"/>
      <c r="EFZ2" s="218"/>
      <c r="EGA2" s="219"/>
      <c r="EGB2" s="218"/>
      <c r="EGC2" s="218"/>
      <c r="EGD2" s="219"/>
      <c r="EGE2" s="218"/>
      <c r="EGF2" s="218"/>
      <c r="EGG2" s="219"/>
      <c r="EGH2" s="218"/>
      <c r="EGI2" s="218"/>
      <c r="EGJ2" s="219"/>
      <c r="EGK2" s="218"/>
      <c r="EGL2" s="218"/>
      <c r="EGM2" s="219"/>
      <c r="EGN2" s="218"/>
      <c r="EGO2" s="218"/>
      <c r="EGP2" s="219"/>
      <c r="EGQ2" s="218"/>
      <c r="EGR2" s="218"/>
      <c r="EGS2" s="219"/>
      <c r="EGT2" s="218"/>
      <c r="EGU2" s="218"/>
      <c r="EGV2" s="219"/>
      <c r="EGW2" s="218"/>
      <c r="EGX2" s="218"/>
      <c r="EGY2" s="219"/>
      <c r="EGZ2" s="218"/>
      <c r="EHA2" s="218"/>
      <c r="EHB2" s="219"/>
      <c r="EHC2" s="218"/>
      <c r="EHD2" s="218"/>
      <c r="EHE2" s="219"/>
      <c r="EHF2" s="218"/>
      <c r="EHG2" s="218"/>
      <c r="EHH2" s="219"/>
      <c r="EHI2" s="218"/>
      <c r="EHJ2" s="218"/>
      <c r="EHK2" s="219"/>
      <c r="EHL2" s="218"/>
      <c r="EHM2" s="218"/>
      <c r="EHN2" s="219"/>
      <c r="EHO2" s="218"/>
      <c r="EHP2" s="218"/>
      <c r="EHQ2" s="219"/>
      <c r="EHR2" s="218"/>
      <c r="EHS2" s="218"/>
      <c r="EHT2" s="219"/>
      <c r="EHU2" s="218"/>
      <c r="EHV2" s="218"/>
      <c r="EHW2" s="219"/>
      <c r="EHX2" s="218"/>
      <c r="EHY2" s="218"/>
      <c r="EHZ2" s="219"/>
      <c r="EIA2" s="218"/>
      <c r="EIB2" s="218"/>
      <c r="EIC2" s="219"/>
      <c r="EID2" s="218"/>
      <c r="EIE2" s="218"/>
      <c r="EIF2" s="219"/>
      <c r="EIG2" s="218"/>
      <c r="EIH2" s="218"/>
      <c r="EII2" s="219"/>
      <c r="EIJ2" s="218"/>
      <c r="EIK2" s="218"/>
      <c r="EIL2" s="219"/>
      <c r="EIM2" s="218"/>
      <c r="EIN2" s="218"/>
      <c r="EIO2" s="219"/>
      <c r="EIP2" s="218"/>
      <c r="EIQ2" s="218"/>
      <c r="EIR2" s="219"/>
      <c r="EIS2" s="218"/>
      <c r="EIT2" s="218"/>
      <c r="EIU2" s="219"/>
      <c r="EIV2" s="218"/>
      <c r="EIW2" s="218"/>
      <c r="EIX2" s="219"/>
      <c r="EIY2" s="218"/>
      <c r="EIZ2" s="218"/>
      <c r="EJA2" s="219"/>
      <c r="EJB2" s="218"/>
      <c r="EJC2" s="218"/>
      <c r="EJD2" s="219"/>
      <c r="EJE2" s="218"/>
      <c r="EJF2" s="218"/>
      <c r="EJG2" s="219"/>
      <c r="EJH2" s="218"/>
      <c r="EJI2" s="218"/>
      <c r="EJJ2" s="219"/>
      <c r="EJK2" s="218"/>
      <c r="EJL2" s="218"/>
      <c r="EJM2" s="219"/>
      <c r="EJN2" s="218"/>
      <c r="EJO2" s="218"/>
      <c r="EJP2" s="219"/>
      <c r="EJQ2" s="218"/>
      <c r="EJR2" s="218"/>
      <c r="EJS2" s="219"/>
      <c r="EJT2" s="218"/>
      <c r="EJU2" s="218"/>
      <c r="EJV2" s="219"/>
      <c r="EJW2" s="218"/>
      <c r="EJX2" s="218"/>
      <c r="EJY2" s="219"/>
      <c r="EJZ2" s="218"/>
      <c r="EKA2" s="218"/>
      <c r="EKB2" s="219"/>
      <c r="EKC2" s="218"/>
      <c r="EKD2" s="218"/>
      <c r="EKE2" s="219"/>
      <c r="EKF2" s="218"/>
      <c r="EKG2" s="218"/>
      <c r="EKH2" s="219"/>
      <c r="EKI2" s="218"/>
      <c r="EKJ2" s="218"/>
      <c r="EKK2" s="219"/>
      <c r="EKL2" s="218"/>
      <c r="EKM2" s="218"/>
      <c r="EKN2" s="219"/>
      <c r="EKO2" s="218"/>
      <c r="EKP2" s="218"/>
      <c r="EKQ2" s="219"/>
      <c r="EKR2" s="218"/>
      <c r="EKS2" s="218"/>
      <c r="EKT2" s="219"/>
      <c r="EKU2" s="218"/>
      <c r="EKV2" s="218"/>
      <c r="EKW2" s="219"/>
      <c r="EKX2" s="218"/>
      <c r="EKY2" s="218"/>
      <c r="EKZ2" s="219"/>
      <c r="ELA2" s="218"/>
      <c r="ELB2" s="218"/>
      <c r="ELC2" s="219"/>
      <c r="ELD2" s="218"/>
      <c r="ELE2" s="218"/>
      <c r="ELF2" s="219"/>
      <c r="ELG2" s="218"/>
      <c r="ELH2" s="218"/>
      <c r="ELI2" s="219"/>
      <c r="ELJ2" s="218"/>
      <c r="ELK2" s="218"/>
      <c r="ELL2" s="219"/>
      <c r="ELM2" s="218"/>
      <c r="ELN2" s="218"/>
      <c r="ELO2" s="219"/>
      <c r="ELP2" s="218"/>
      <c r="ELQ2" s="218"/>
      <c r="ELR2" s="219"/>
      <c r="ELS2" s="218"/>
      <c r="ELT2" s="218"/>
      <c r="ELU2" s="219"/>
      <c r="ELV2" s="218"/>
      <c r="ELW2" s="218"/>
      <c r="ELX2" s="219"/>
      <c r="ELY2" s="218"/>
      <c r="ELZ2" s="218"/>
      <c r="EMA2" s="219"/>
      <c r="EMB2" s="218"/>
      <c r="EMC2" s="218"/>
      <c r="EMD2" s="219"/>
      <c r="EME2" s="218"/>
      <c r="EMF2" s="218"/>
      <c r="EMG2" s="219"/>
      <c r="EMH2" s="218"/>
      <c r="EMI2" s="218"/>
      <c r="EMJ2" s="219"/>
      <c r="EMK2" s="218"/>
      <c r="EML2" s="218"/>
      <c r="EMM2" s="219"/>
      <c r="EMN2" s="218"/>
      <c r="EMO2" s="218"/>
      <c r="EMP2" s="219"/>
      <c r="EMQ2" s="218"/>
      <c r="EMR2" s="218"/>
      <c r="EMS2" s="219"/>
      <c r="EMT2" s="218"/>
      <c r="EMU2" s="218"/>
      <c r="EMV2" s="219"/>
      <c r="EMW2" s="218"/>
      <c r="EMX2" s="218"/>
      <c r="EMY2" s="219"/>
      <c r="EMZ2" s="218"/>
      <c r="ENA2" s="218"/>
      <c r="ENB2" s="219"/>
      <c r="ENC2" s="218"/>
      <c r="END2" s="218"/>
      <c r="ENE2" s="219"/>
      <c r="ENF2" s="218"/>
      <c r="ENG2" s="218"/>
      <c r="ENH2" s="219"/>
      <c r="ENI2" s="218"/>
      <c r="ENJ2" s="218"/>
      <c r="ENK2" s="219"/>
      <c r="ENL2" s="218"/>
      <c r="ENM2" s="218"/>
      <c r="ENN2" s="219"/>
      <c r="ENO2" s="218"/>
      <c r="ENP2" s="218"/>
      <c r="ENQ2" s="219"/>
      <c r="ENR2" s="218"/>
      <c r="ENS2" s="218"/>
      <c r="ENT2" s="219"/>
      <c r="ENU2" s="218"/>
      <c r="ENV2" s="218"/>
      <c r="ENW2" s="219"/>
      <c r="ENX2" s="218"/>
      <c r="ENY2" s="218"/>
      <c r="ENZ2" s="219"/>
      <c r="EOA2" s="218"/>
      <c r="EOB2" s="218"/>
      <c r="EOC2" s="219"/>
      <c r="EOD2" s="218"/>
      <c r="EOE2" s="218"/>
      <c r="EOF2" s="219"/>
      <c r="EOG2" s="218"/>
      <c r="EOH2" s="218"/>
      <c r="EOI2" s="219"/>
      <c r="EOJ2" s="218"/>
      <c r="EOK2" s="218"/>
      <c r="EOL2" s="219"/>
      <c r="EOM2" s="218"/>
      <c r="EON2" s="218"/>
      <c r="EOO2" s="219"/>
      <c r="EOP2" s="218"/>
      <c r="EOQ2" s="218"/>
      <c r="EOR2" s="219"/>
      <c r="EOS2" s="218"/>
      <c r="EOT2" s="218"/>
      <c r="EOU2" s="219"/>
      <c r="EOV2" s="218"/>
      <c r="EOW2" s="218"/>
      <c r="EOX2" s="219"/>
      <c r="EOY2" s="218"/>
      <c r="EOZ2" s="218"/>
      <c r="EPA2" s="219"/>
      <c r="EPB2" s="218"/>
      <c r="EPC2" s="218"/>
      <c r="EPD2" s="219"/>
      <c r="EPE2" s="218"/>
      <c r="EPF2" s="218"/>
      <c r="EPG2" s="219"/>
      <c r="EPH2" s="218"/>
      <c r="EPI2" s="218"/>
      <c r="EPJ2" s="219"/>
      <c r="EPK2" s="218"/>
      <c r="EPL2" s="218"/>
      <c r="EPM2" s="219"/>
      <c r="EPN2" s="218"/>
      <c r="EPO2" s="218"/>
      <c r="EPP2" s="219"/>
      <c r="EPQ2" s="218"/>
      <c r="EPR2" s="218"/>
      <c r="EPS2" s="219"/>
      <c r="EPT2" s="218"/>
      <c r="EPU2" s="218"/>
      <c r="EPV2" s="219"/>
      <c r="EPW2" s="218"/>
      <c r="EPX2" s="218"/>
      <c r="EPY2" s="219"/>
      <c r="EPZ2" s="218"/>
      <c r="EQA2" s="218"/>
      <c r="EQB2" s="219"/>
      <c r="EQC2" s="218"/>
      <c r="EQD2" s="218"/>
      <c r="EQE2" s="219"/>
      <c r="EQF2" s="218"/>
      <c r="EQG2" s="218"/>
      <c r="EQH2" s="219"/>
      <c r="EQI2" s="218"/>
      <c r="EQJ2" s="218"/>
      <c r="EQK2" s="219"/>
      <c r="EQL2" s="218"/>
      <c r="EQM2" s="218"/>
      <c r="EQN2" s="219"/>
      <c r="EQO2" s="218"/>
      <c r="EQP2" s="218"/>
      <c r="EQQ2" s="219"/>
      <c r="EQR2" s="218"/>
      <c r="EQS2" s="218"/>
      <c r="EQT2" s="219"/>
      <c r="EQU2" s="218"/>
      <c r="EQV2" s="218"/>
      <c r="EQW2" s="219"/>
      <c r="EQX2" s="218"/>
      <c r="EQY2" s="218"/>
      <c r="EQZ2" s="219"/>
      <c r="ERA2" s="218"/>
      <c r="ERB2" s="218"/>
      <c r="ERC2" s="219"/>
      <c r="ERD2" s="218"/>
      <c r="ERE2" s="218"/>
      <c r="ERF2" s="219"/>
      <c r="ERG2" s="218"/>
      <c r="ERH2" s="218"/>
      <c r="ERI2" s="219"/>
      <c r="ERJ2" s="218"/>
      <c r="ERK2" s="218"/>
      <c r="ERL2" s="219"/>
      <c r="ERM2" s="218"/>
      <c r="ERN2" s="218"/>
      <c r="ERO2" s="219"/>
      <c r="ERP2" s="218"/>
      <c r="ERQ2" s="218"/>
      <c r="ERR2" s="219"/>
      <c r="ERS2" s="218"/>
      <c r="ERT2" s="218"/>
      <c r="ERU2" s="219"/>
      <c r="ERV2" s="218"/>
      <c r="ERW2" s="218"/>
      <c r="ERX2" s="219"/>
      <c r="ERY2" s="218"/>
      <c r="ERZ2" s="218"/>
      <c r="ESA2" s="219"/>
      <c r="ESB2" s="218"/>
      <c r="ESC2" s="218"/>
      <c r="ESD2" s="219"/>
      <c r="ESE2" s="218"/>
      <c r="ESF2" s="218"/>
      <c r="ESG2" s="219"/>
      <c r="ESH2" s="218"/>
      <c r="ESI2" s="218"/>
      <c r="ESJ2" s="219"/>
      <c r="ESK2" s="218"/>
      <c r="ESL2" s="218"/>
      <c r="ESM2" s="219"/>
      <c r="ESN2" s="218"/>
      <c r="ESO2" s="218"/>
      <c r="ESP2" s="219"/>
      <c r="ESQ2" s="218"/>
      <c r="ESR2" s="218"/>
      <c r="ESS2" s="219"/>
      <c r="EST2" s="218"/>
      <c r="ESU2" s="218"/>
      <c r="ESV2" s="219"/>
      <c r="ESW2" s="218"/>
      <c r="ESX2" s="218"/>
      <c r="ESY2" s="219"/>
      <c r="ESZ2" s="218"/>
      <c r="ETA2" s="218"/>
      <c r="ETB2" s="219"/>
      <c r="ETC2" s="218"/>
      <c r="ETD2" s="218"/>
      <c r="ETE2" s="219"/>
      <c r="ETF2" s="218"/>
      <c r="ETG2" s="218"/>
      <c r="ETH2" s="219"/>
      <c r="ETI2" s="218"/>
      <c r="ETJ2" s="218"/>
      <c r="ETK2" s="219"/>
      <c r="ETL2" s="218"/>
      <c r="ETM2" s="218"/>
      <c r="ETN2" s="219"/>
      <c r="ETO2" s="218"/>
      <c r="ETP2" s="218"/>
      <c r="ETQ2" s="219"/>
      <c r="ETR2" s="218"/>
      <c r="ETS2" s="218"/>
      <c r="ETT2" s="219"/>
      <c r="ETU2" s="218"/>
      <c r="ETV2" s="218"/>
      <c r="ETW2" s="219"/>
      <c r="ETX2" s="218"/>
      <c r="ETY2" s="218"/>
      <c r="ETZ2" s="219"/>
      <c r="EUA2" s="218"/>
      <c r="EUB2" s="218"/>
      <c r="EUC2" s="219"/>
      <c r="EUD2" s="218"/>
      <c r="EUE2" s="218"/>
      <c r="EUF2" s="219"/>
      <c r="EUG2" s="218"/>
      <c r="EUH2" s="218"/>
      <c r="EUI2" s="219"/>
      <c r="EUJ2" s="218"/>
      <c r="EUK2" s="218"/>
      <c r="EUL2" s="219"/>
      <c r="EUM2" s="218"/>
      <c r="EUN2" s="218"/>
      <c r="EUO2" s="219"/>
      <c r="EUP2" s="218"/>
      <c r="EUQ2" s="218"/>
      <c r="EUR2" s="219"/>
      <c r="EUS2" s="218"/>
      <c r="EUT2" s="218"/>
      <c r="EUU2" s="219"/>
      <c r="EUV2" s="218"/>
      <c r="EUW2" s="218"/>
      <c r="EUX2" s="219"/>
      <c r="EUY2" s="218"/>
      <c r="EUZ2" s="218"/>
      <c r="EVA2" s="219"/>
      <c r="EVB2" s="218"/>
      <c r="EVC2" s="218"/>
      <c r="EVD2" s="219"/>
      <c r="EVE2" s="218"/>
      <c r="EVF2" s="218"/>
      <c r="EVG2" s="219"/>
      <c r="EVH2" s="218"/>
      <c r="EVI2" s="218"/>
      <c r="EVJ2" s="219"/>
      <c r="EVK2" s="218"/>
      <c r="EVL2" s="218"/>
      <c r="EVM2" s="219"/>
      <c r="EVN2" s="218"/>
      <c r="EVO2" s="218"/>
      <c r="EVP2" s="219"/>
      <c r="EVQ2" s="218"/>
      <c r="EVR2" s="218"/>
      <c r="EVS2" s="219"/>
      <c r="EVT2" s="218"/>
      <c r="EVU2" s="218"/>
      <c r="EVV2" s="219"/>
      <c r="EVW2" s="218"/>
      <c r="EVX2" s="218"/>
      <c r="EVY2" s="219"/>
      <c r="EVZ2" s="218"/>
      <c r="EWA2" s="218"/>
      <c r="EWB2" s="219"/>
      <c r="EWC2" s="218"/>
      <c r="EWD2" s="218"/>
      <c r="EWE2" s="219"/>
      <c r="EWF2" s="218"/>
      <c r="EWG2" s="218"/>
      <c r="EWH2" s="219"/>
      <c r="EWI2" s="218"/>
      <c r="EWJ2" s="218"/>
      <c r="EWK2" s="219"/>
      <c r="EWL2" s="218"/>
      <c r="EWM2" s="218"/>
      <c r="EWN2" s="219"/>
      <c r="EWO2" s="218"/>
      <c r="EWP2" s="218"/>
      <c r="EWQ2" s="219"/>
      <c r="EWR2" s="218"/>
      <c r="EWS2" s="218"/>
      <c r="EWT2" s="219"/>
      <c r="EWU2" s="218"/>
      <c r="EWV2" s="218"/>
      <c r="EWW2" s="219"/>
      <c r="EWX2" s="218"/>
      <c r="EWY2" s="218"/>
      <c r="EWZ2" s="219"/>
      <c r="EXA2" s="218"/>
      <c r="EXB2" s="218"/>
      <c r="EXC2" s="219"/>
      <c r="EXD2" s="218"/>
      <c r="EXE2" s="218"/>
      <c r="EXF2" s="219"/>
      <c r="EXG2" s="218"/>
      <c r="EXH2" s="218"/>
      <c r="EXI2" s="219"/>
      <c r="EXJ2" s="218"/>
      <c r="EXK2" s="218"/>
      <c r="EXL2" s="219"/>
      <c r="EXM2" s="218"/>
      <c r="EXN2" s="218"/>
      <c r="EXO2" s="219"/>
      <c r="EXP2" s="218"/>
      <c r="EXQ2" s="218"/>
      <c r="EXR2" s="219"/>
      <c r="EXS2" s="218"/>
      <c r="EXT2" s="218"/>
      <c r="EXU2" s="219"/>
      <c r="EXV2" s="218"/>
      <c r="EXW2" s="218"/>
      <c r="EXX2" s="219"/>
      <c r="EXY2" s="218"/>
      <c r="EXZ2" s="218"/>
      <c r="EYA2" s="219"/>
      <c r="EYB2" s="218"/>
      <c r="EYC2" s="218"/>
      <c r="EYD2" s="219"/>
      <c r="EYE2" s="218"/>
      <c r="EYF2" s="218"/>
      <c r="EYG2" s="219"/>
      <c r="EYH2" s="218"/>
      <c r="EYI2" s="218"/>
      <c r="EYJ2" s="219"/>
      <c r="EYK2" s="218"/>
      <c r="EYL2" s="218"/>
      <c r="EYM2" s="219"/>
      <c r="EYN2" s="218"/>
      <c r="EYO2" s="218"/>
      <c r="EYP2" s="219"/>
      <c r="EYQ2" s="218"/>
      <c r="EYR2" s="218"/>
      <c r="EYS2" s="219"/>
      <c r="EYT2" s="218"/>
      <c r="EYU2" s="218"/>
      <c r="EYV2" s="219"/>
      <c r="EYW2" s="218"/>
      <c r="EYX2" s="218"/>
      <c r="EYY2" s="219"/>
      <c r="EYZ2" s="218"/>
      <c r="EZA2" s="218"/>
      <c r="EZB2" s="219"/>
      <c r="EZC2" s="218"/>
      <c r="EZD2" s="218"/>
      <c r="EZE2" s="219"/>
      <c r="EZF2" s="218"/>
      <c r="EZG2" s="218"/>
      <c r="EZH2" s="219"/>
      <c r="EZI2" s="218"/>
      <c r="EZJ2" s="218"/>
      <c r="EZK2" s="219"/>
      <c r="EZL2" s="218"/>
      <c r="EZM2" s="218"/>
      <c r="EZN2" s="219"/>
      <c r="EZO2" s="218"/>
      <c r="EZP2" s="218"/>
      <c r="EZQ2" s="219"/>
      <c r="EZR2" s="218"/>
      <c r="EZS2" s="218"/>
      <c r="EZT2" s="219"/>
      <c r="EZU2" s="218"/>
      <c r="EZV2" s="218"/>
      <c r="EZW2" s="219"/>
      <c r="EZX2" s="218"/>
      <c r="EZY2" s="218"/>
      <c r="EZZ2" s="219"/>
      <c r="FAA2" s="218"/>
      <c r="FAB2" s="218"/>
      <c r="FAC2" s="219"/>
      <c r="FAD2" s="218"/>
      <c r="FAE2" s="218"/>
      <c r="FAF2" s="219"/>
      <c r="FAG2" s="218"/>
      <c r="FAH2" s="218"/>
      <c r="FAI2" s="219"/>
      <c r="FAJ2" s="218"/>
      <c r="FAK2" s="218"/>
      <c r="FAL2" s="219"/>
      <c r="FAM2" s="218"/>
      <c r="FAN2" s="218"/>
      <c r="FAO2" s="219"/>
      <c r="FAP2" s="218"/>
      <c r="FAQ2" s="218"/>
      <c r="FAR2" s="219"/>
      <c r="FAS2" s="218"/>
      <c r="FAT2" s="218"/>
      <c r="FAU2" s="219"/>
      <c r="FAV2" s="218"/>
      <c r="FAW2" s="218"/>
      <c r="FAX2" s="219"/>
      <c r="FAY2" s="218"/>
      <c r="FAZ2" s="218"/>
      <c r="FBA2" s="219"/>
      <c r="FBB2" s="218"/>
      <c r="FBC2" s="218"/>
      <c r="FBD2" s="219"/>
      <c r="FBE2" s="218"/>
      <c r="FBF2" s="218"/>
      <c r="FBG2" s="219"/>
      <c r="FBH2" s="218"/>
      <c r="FBI2" s="218"/>
      <c r="FBJ2" s="219"/>
      <c r="FBK2" s="218"/>
      <c r="FBL2" s="218"/>
      <c r="FBM2" s="219"/>
      <c r="FBN2" s="218"/>
      <c r="FBO2" s="218"/>
      <c r="FBP2" s="219"/>
      <c r="FBQ2" s="218"/>
      <c r="FBR2" s="218"/>
      <c r="FBS2" s="219"/>
      <c r="FBT2" s="218"/>
      <c r="FBU2" s="218"/>
      <c r="FBV2" s="219"/>
      <c r="FBW2" s="218"/>
      <c r="FBX2" s="218"/>
      <c r="FBY2" s="219"/>
      <c r="FBZ2" s="218"/>
      <c r="FCA2" s="218"/>
      <c r="FCB2" s="219"/>
      <c r="FCC2" s="218"/>
      <c r="FCD2" s="218"/>
      <c r="FCE2" s="219"/>
      <c r="FCF2" s="218"/>
      <c r="FCG2" s="218"/>
      <c r="FCH2" s="219"/>
      <c r="FCI2" s="218"/>
      <c r="FCJ2" s="218"/>
      <c r="FCK2" s="219"/>
      <c r="FCL2" s="218"/>
      <c r="FCM2" s="218"/>
      <c r="FCN2" s="219"/>
      <c r="FCO2" s="218"/>
      <c r="FCP2" s="218"/>
      <c r="FCQ2" s="219"/>
      <c r="FCR2" s="218"/>
      <c r="FCS2" s="218"/>
      <c r="FCT2" s="219"/>
      <c r="FCU2" s="218"/>
      <c r="FCV2" s="218"/>
      <c r="FCW2" s="219"/>
      <c r="FCX2" s="218"/>
      <c r="FCY2" s="218"/>
      <c r="FCZ2" s="219"/>
      <c r="FDA2" s="218"/>
      <c r="FDB2" s="218"/>
      <c r="FDC2" s="219"/>
      <c r="FDD2" s="218"/>
      <c r="FDE2" s="218"/>
      <c r="FDF2" s="219"/>
      <c r="FDG2" s="218"/>
      <c r="FDH2" s="218"/>
      <c r="FDI2" s="219"/>
      <c r="FDJ2" s="218"/>
      <c r="FDK2" s="218"/>
      <c r="FDL2" s="219"/>
      <c r="FDM2" s="218"/>
      <c r="FDN2" s="218"/>
      <c r="FDO2" s="219"/>
      <c r="FDP2" s="218"/>
      <c r="FDQ2" s="218"/>
      <c r="FDR2" s="219"/>
      <c r="FDS2" s="218"/>
      <c r="FDT2" s="218"/>
      <c r="FDU2" s="219"/>
      <c r="FDV2" s="218"/>
      <c r="FDW2" s="218"/>
      <c r="FDX2" s="219"/>
      <c r="FDY2" s="218"/>
      <c r="FDZ2" s="218"/>
      <c r="FEA2" s="219"/>
      <c r="FEB2" s="218"/>
      <c r="FEC2" s="218"/>
      <c r="FED2" s="219"/>
      <c r="FEE2" s="218"/>
      <c r="FEF2" s="218"/>
      <c r="FEG2" s="219"/>
      <c r="FEH2" s="218"/>
      <c r="FEI2" s="218"/>
      <c r="FEJ2" s="219"/>
      <c r="FEK2" s="218"/>
      <c r="FEL2" s="218"/>
      <c r="FEM2" s="219"/>
      <c r="FEN2" s="218"/>
      <c r="FEO2" s="218"/>
      <c r="FEP2" s="219"/>
      <c r="FEQ2" s="218"/>
      <c r="FER2" s="218"/>
      <c r="FES2" s="219"/>
      <c r="FET2" s="218"/>
      <c r="FEU2" s="218"/>
      <c r="FEV2" s="219"/>
      <c r="FEW2" s="218"/>
      <c r="FEX2" s="218"/>
      <c r="FEY2" s="219"/>
      <c r="FEZ2" s="218"/>
      <c r="FFA2" s="218"/>
      <c r="FFB2" s="219"/>
      <c r="FFC2" s="218"/>
      <c r="FFD2" s="218"/>
      <c r="FFE2" s="219"/>
      <c r="FFF2" s="218"/>
      <c r="FFG2" s="218"/>
      <c r="FFH2" s="219"/>
      <c r="FFI2" s="218"/>
      <c r="FFJ2" s="218"/>
      <c r="FFK2" s="219"/>
      <c r="FFL2" s="218"/>
      <c r="FFM2" s="218"/>
      <c r="FFN2" s="219"/>
      <c r="FFO2" s="218"/>
      <c r="FFP2" s="218"/>
      <c r="FFQ2" s="219"/>
      <c r="FFR2" s="218"/>
      <c r="FFS2" s="218"/>
      <c r="FFT2" s="219"/>
      <c r="FFU2" s="218"/>
      <c r="FFV2" s="218"/>
      <c r="FFW2" s="219"/>
      <c r="FFX2" s="218"/>
      <c r="FFY2" s="218"/>
      <c r="FFZ2" s="219"/>
      <c r="FGA2" s="218"/>
      <c r="FGB2" s="218"/>
      <c r="FGC2" s="219"/>
      <c r="FGD2" s="218"/>
      <c r="FGE2" s="218"/>
      <c r="FGF2" s="219"/>
      <c r="FGG2" s="218"/>
      <c r="FGH2" s="218"/>
      <c r="FGI2" s="219"/>
      <c r="FGJ2" s="218"/>
      <c r="FGK2" s="218"/>
      <c r="FGL2" s="219"/>
      <c r="FGM2" s="218"/>
      <c r="FGN2" s="218"/>
      <c r="FGO2" s="219"/>
      <c r="FGP2" s="218"/>
      <c r="FGQ2" s="218"/>
      <c r="FGR2" s="219"/>
      <c r="FGS2" s="218"/>
      <c r="FGT2" s="218"/>
      <c r="FGU2" s="219"/>
      <c r="FGV2" s="218"/>
      <c r="FGW2" s="218"/>
      <c r="FGX2" s="219"/>
      <c r="FGY2" s="218"/>
      <c r="FGZ2" s="218"/>
      <c r="FHA2" s="219"/>
      <c r="FHB2" s="218"/>
      <c r="FHC2" s="218"/>
      <c r="FHD2" s="219"/>
      <c r="FHE2" s="218"/>
      <c r="FHF2" s="218"/>
      <c r="FHG2" s="219"/>
      <c r="FHH2" s="218"/>
      <c r="FHI2" s="218"/>
      <c r="FHJ2" s="219"/>
      <c r="FHK2" s="218"/>
      <c r="FHL2" s="218"/>
      <c r="FHM2" s="219"/>
      <c r="FHN2" s="218"/>
      <c r="FHO2" s="218"/>
      <c r="FHP2" s="219"/>
      <c r="FHQ2" s="218"/>
      <c r="FHR2" s="218"/>
      <c r="FHS2" s="219"/>
      <c r="FHT2" s="218"/>
      <c r="FHU2" s="218"/>
      <c r="FHV2" s="219"/>
      <c r="FHW2" s="218"/>
      <c r="FHX2" s="218"/>
      <c r="FHY2" s="219"/>
      <c r="FHZ2" s="218"/>
      <c r="FIA2" s="218"/>
      <c r="FIB2" s="219"/>
      <c r="FIC2" s="218"/>
      <c r="FID2" s="218"/>
      <c r="FIE2" s="219"/>
      <c r="FIF2" s="218"/>
      <c r="FIG2" s="218"/>
      <c r="FIH2" s="219"/>
      <c r="FII2" s="218"/>
      <c r="FIJ2" s="218"/>
      <c r="FIK2" s="219"/>
      <c r="FIL2" s="218"/>
      <c r="FIM2" s="218"/>
      <c r="FIN2" s="219"/>
      <c r="FIO2" s="218"/>
      <c r="FIP2" s="218"/>
      <c r="FIQ2" s="219"/>
      <c r="FIR2" s="218"/>
      <c r="FIS2" s="218"/>
      <c r="FIT2" s="219"/>
      <c r="FIU2" s="218"/>
      <c r="FIV2" s="218"/>
      <c r="FIW2" s="219"/>
      <c r="FIX2" s="218"/>
      <c r="FIY2" s="218"/>
      <c r="FIZ2" s="219"/>
      <c r="FJA2" s="218"/>
      <c r="FJB2" s="218"/>
      <c r="FJC2" s="219"/>
      <c r="FJD2" s="218"/>
      <c r="FJE2" s="218"/>
      <c r="FJF2" s="219"/>
      <c r="FJG2" s="218"/>
      <c r="FJH2" s="218"/>
      <c r="FJI2" s="219"/>
      <c r="FJJ2" s="218"/>
      <c r="FJK2" s="218"/>
      <c r="FJL2" s="219"/>
      <c r="FJM2" s="218"/>
      <c r="FJN2" s="218"/>
      <c r="FJO2" s="219"/>
      <c r="FJP2" s="218"/>
      <c r="FJQ2" s="218"/>
      <c r="FJR2" s="219"/>
      <c r="FJS2" s="218"/>
      <c r="FJT2" s="218"/>
      <c r="FJU2" s="219"/>
      <c r="FJV2" s="218"/>
      <c r="FJW2" s="218"/>
      <c r="FJX2" s="219"/>
      <c r="FJY2" s="218"/>
      <c r="FJZ2" s="218"/>
      <c r="FKA2" s="219"/>
      <c r="FKB2" s="218"/>
      <c r="FKC2" s="218"/>
      <c r="FKD2" s="219"/>
      <c r="FKE2" s="218"/>
      <c r="FKF2" s="218"/>
      <c r="FKG2" s="219"/>
      <c r="FKH2" s="218"/>
      <c r="FKI2" s="218"/>
      <c r="FKJ2" s="219"/>
      <c r="FKK2" s="218"/>
      <c r="FKL2" s="218"/>
      <c r="FKM2" s="219"/>
      <c r="FKN2" s="218"/>
      <c r="FKO2" s="218"/>
      <c r="FKP2" s="219"/>
      <c r="FKQ2" s="218"/>
      <c r="FKR2" s="218"/>
      <c r="FKS2" s="219"/>
      <c r="FKT2" s="218"/>
      <c r="FKU2" s="218"/>
      <c r="FKV2" s="219"/>
      <c r="FKW2" s="218"/>
      <c r="FKX2" s="218"/>
      <c r="FKY2" s="219"/>
      <c r="FKZ2" s="218"/>
      <c r="FLA2" s="218"/>
      <c r="FLB2" s="219"/>
      <c r="FLC2" s="218"/>
      <c r="FLD2" s="218"/>
      <c r="FLE2" s="219"/>
      <c r="FLF2" s="218"/>
      <c r="FLG2" s="218"/>
      <c r="FLH2" s="219"/>
      <c r="FLI2" s="218"/>
      <c r="FLJ2" s="218"/>
      <c r="FLK2" s="219"/>
      <c r="FLL2" s="218"/>
      <c r="FLM2" s="218"/>
      <c r="FLN2" s="219"/>
      <c r="FLO2" s="218"/>
      <c r="FLP2" s="218"/>
      <c r="FLQ2" s="219"/>
      <c r="FLR2" s="218"/>
      <c r="FLS2" s="218"/>
      <c r="FLT2" s="219"/>
      <c r="FLU2" s="218"/>
      <c r="FLV2" s="218"/>
      <c r="FLW2" s="219"/>
      <c r="FLX2" s="218"/>
      <c r="FLY2" s="218"/>
      <c r="FLZ2" s="219"/>
      <c r="FMA2" s="218"/>
      <c r="FMB2" s="218"/>
      <c r="FMC2" s="219"/>
      <c r="FMD2" s="218"/>
      <c r="FME2" s="218"/>
      <c r="FMF2" s="219"/>
      <c r="FMG2" s="218"/>
      <c r="FMH2" s="218"/>
      <c r="FMI2" s="219"/>
      <c r="FMJ2" s="218"/>
      <c r="FMK2" s="218"/>
      <c r="FML2" s="219"/>
      <c r="FMM2" s="218"/>
      <c r="FMN2" s="218"/>
      <c r="FMO2" s="219"/>
      <c r="FMP2" s="218"/>
      <c r="FMQ2" s="218"/>
      <c r="FMR2" s="219"/>
      <c r="FMS2" s="218"/>
      <c r="FMT2" s="218"/>
      <c r="FMU2" s="219"/>
      <c r="FMV2" s="218"/>
      <c r="FMW2" s="218"/>
      <c r="FMX2" s="219"/>
      <c r="FMY2" s="218"/>
      <c r="FMZ2" s="218"/>
      <c r="FNA2" s="219"/>
      <c r="FNB2" s="218"/>
      <c r="FNC2" s="218"/>
      <c r="FND2" s="219"/>
      <c r="FNE2" s="218"/>
      <c r="FNF2" s="218"/>
      <c r="FNG2" s="219"/>
      <c r="FNH2" s="218"/>
      <c r="FNI2" s="218"/>
      <c r="FNJ2" s="219"/>
      <c r="FNK2" s="218"/>
      <c r="FNL2" s="218"/>
      <c r="FNM2" s="219"/>
      <c r="FNN2" s="218"/>
      <c r="FNO2" s="218"/>
      <c r="FNP2" s="219"/>
      <c r="FNQ2" s="218"/>
      <c r="FNR2" s="218"/>
      <c r="FNS2" s="219"/>
      <c r="FNT2" s="218"/>
      <c r="FNU2" s="218"/>
      <c r="FNV2" s="219"/>
      <c r="FNW2" s="218"/>
      <c r="FNX2" s="218"/>
      <c r="FNY2" s="219"/>
      <c r="FNZ2" s="218"/>
      <c r="FOA2" s="218"/>
      <c r="FOB2" s="219"/>
      <c r="FOC2" s="218"/>
      <c r="FOD2" s="218"/>
      <c r="FOE2" s="219"/>
      <c r="FOF2" s="218"/>
      <c r="FOG2" s="218"/>
      <c r="FOH2" s="219"/>
      <c r="FOI2" s="218"/>
      <c r="FOJ2" s="218"/>
      <c r="FOK2" s="219"/>
      <c r="FOL2" s="218"/>
      <c r="FOM2" s="218"/>
      <c r="FON2" s="219"/>
      <c r="FOO2" s="218"/>
      <c r="FOP2" s="218"/>
      <c r="FOQ2" s="219"/>
      <c r="FOR2" s="218"/>
      <c r="FOS2" s="218"/>
      <c r="FOT2" s="219"/>
      <c r="FOU2" s="218"/>
      <c r="FOV2" s="218"/>
      <c r="FOW2" s="219"/>
      <c r="FOX2" s="218"/>
      <c r="FOY2" s="218"/>
      <c r="FOZ2" s="219"/>
      <c r="FPA2" s="218"/>
      <c r="FPB2" s="218"/>
      <c r="FPC2" s="219"/>
      <c r="FPD2" s="218"/>
      <c r="FPE2" s="218"/>
      <c r="FPF2" s="219"/>
      <c r="FPG2" s="218"/>
      <c r="FPH2" s="218"/>
      <c r="FPI2" s="219"/>
      <c r="FPJ2" s="218"/>
      <c r="FPK2" s="218"/>
      <c r="FPL2" s="219"/>
      <c r="FPM2" s="218"/>
      <c r="FPN2" s="218"/>
      <c r="FPO2" s="219"/>
      <c r="FPP2" s="218"/>
      <c r="FPQ2" s="218"/>
      <c r="FPR2" s="219"/>
      <c r="FPS2" s="218"/>
      <c r="FPT2" s="218"/>
      <c r="FPU2" s="219"/>
      <c r="FPV2" s="218"/>
      <c r="FPW2" s="218"/>
      <c r="FPX2" s="219"/>
      <c r="FPY2" s="218"/>
      <c r="FPZ2" s="218"/>
      <c r="FQA2" s="219"/>
      <c r="FQB2" s="218"/>
      <c r="FQC2" s="218"/>
      <c r="FQD2" s="219"/>
      <c r="FQE2" s="218"/>
      <c r="FQF2" s="218"/>
      <c r="FQG2" s="219"/>
      <c r="FQH2" s="218"/>
      <c r="FQI2" s="218"/>
      <c r="FQJ2" s="219"/>
      <c r="FQK2" s="218"/>
      <c r="FQL2" s="218"/>
      <c r="FQM2" s="219"/>
      <c r="FQN2" s="218"/>
      <c r="FQO2" s="218"/>
      <c r="FQP2" s="219"/>
      <c r="FQQ2" s="218"/>
      <c r="FQR2" s="218"/>
      <c r="FQS2" s="219"/>
      <c r="FQT2" s="218"/>
      <c r="FQU2" s="218"/>
      <c r="FQV2" s="219"/>
      <c r="FQW2" s="218"/>
      <c r="FQX2" s="218"/>
      <c r="FQY2" s="219"/>
      <c r="FQZ2" s="218"/>
      <c r="FRA2" s="218"/>
      <c r="FRB2" s="219"/>
      <c r="FRC2" s="218"/>
      <c r="FRD2" s="218"/>
      <c r="FRE2" s="219"/>
      <c r="FRF2" s="218"/>
      <c r="FRG2" s="218"/>
      <c r="FRH2" s="219"/>
      <c r="FRI2" s="218"/>
      <c r="FRJ2" s="218"/>
      <c r="FRK2" s="219"/>
      <c r="FRL2" s="218"/>
      <c r="FRM2" s="218"/>
      <c r="FRN2" s="219"/>
      <c r="FRO2" s="218"/>
      <c r="FRP2" s="218"/>
      <c r="FRQ2" s="219"/>
      <c r="FRR2" s="218"/>
      <c r="FRS2" s="218"/>
      <c r="FRT2" s="219"/>
      <c r="FRU2" s="218"/>
      <c r="FRV2" s="218"/>
      <c r="FRW2" s="219"/>
      <c r="FRX2" s="218"/>
      <c r="FRY2" s="218"/>
      <c r="FRZ2" s="219"/>
      <c r="FSA2" s="218"/>
      <c r="FSB2" s="218"/>
      <c r="FSC2" s="219"/>
      <c r="FSD2" s="218"/>
      <c r="FSE2" s="218"/>
      <c r="FSF2" s="219"/>
      <c r="FSG2" s="218"/>
      <c r="FSH2" s="218"/>
      <c r="FSI2" s="219"/>
      <c r="FSJ2" s="218"/>
      <c r="FSK2" s="218"/>
      <c r="FSL2" s="219"/>
      <c r="FSM2" s="218"/>
      <c r="FSN2" s="218"/>
      <c r="FSO2" s="219"/>
      <c r="FSP2" s="218"/>
      <c r="FSQ2" s="218"/>
      <c r="FSR2" s="219"/>
      <c r="FSS2" s="218"/>
      <c r="FST2" s="218"/>
      <c r="FSU2" s="219"/>
      <c r="FSV2" s="218"/>
      <c r="FSW2" s="218"/>
      <c r="FSX2" s="219"/>
      <c r="FSY2" s="218"/>
      <c r="FSZ2" s="218"/>
      <c r="FTA2" s="219"/>
      <c r="FTB2" s="218"/>
      <c r="FTC2" s="218"/>
      <c r="FTD2" s="219"/>
      <c r="FTE2" s="218"/>
      <c r="FTF2" s="218"/>
      <c r="FTG2" s="219"/>
      <c r="FTH2" s="218"/>
      <c r="FTI2" s="218"/>
      <c r="FTJ2" s="219"/>
      <c r="FTK2" s="218"/>
      <c r="FTL2" s="218"/>
      <c r="FTM2" s="219"/>
      <c r="FTN2" s="218"/>
      <c r="FTO2" s="218"/>
      <c r="FTP2" s="219"/>
      <c r="FTQ2" s="218"/>
      <c r="FTR2" s="218"/>
      <c r="FTS2" s="219"/>
      <c r="FTT2" s="218"/>
      <c r="FTU2" s="218"/>
      <c r="FTV2" s="219"/>
      <c r="FTW2" s="218"/>
      <c r="FTX2" s="218"/>
      <c r="FTY2" s="219"/>
      <c r="FTZ2" s="218"/>
      <c r="FUA2" s="218"/>
      <c r="FUB2" s="219"/>
      <c r="FUC2" s="218"/>
      <c r="FUD2" s="218"/>
      <c r="FUE2" s="219"/>
      <c r="FUF2" s="218"/>
      <c r="FUG2" s="218"/>
      <c r="FUH2" s="219"/>
      <c r="FUI2" s="218"/>
      <c r="FUJ2" s="218"/>
      <c r="FUK2" s="219"/>
      <c r="FUL2" s="218"/>
      <c r="FUM2" s="218"/>
      <c r="FUN2" s="219"/>
      <c r="FUO2" s="218"/>
      <c r="FUP2" s="218"/>
      <c r="FUQ2" s="219"/>
      <c r="FUR2" s="218"/>
      <c r="FUS2" s="218"/>
      <c r="FUT2" s="219"/>
      <c r="FUU2" s="218"/>
      <c r="FUV2" s="218"/>
      <c r="FUW2" s="219"/>
      <c r="FUX2" s="218"/>
      <c r="FUY2" s="218"/>
      <c r="FUZ2" s="219"/>
      <c r="FVA2" s="218"/>
      <c r="FVB2" s="218"/>
      <c r="FVC2" s="219"/>
      <c r="FVD2" s="218"/>
      <c r="FVE2" s="218"/>
      <c r="FVF2" s="219"/>
      <c r="FVG2" s="218"/>
      <c r="FVH2" s="218"/>
      <c r="FVI2" s="219"/>
      <c r="FVJ2" s="218"/>
      <c r="FVK2" s="218"/>
      <c r="FVL2" s="219"/>
      <c r="FVM2" s="218"/>
      <c r="FVN2" s="218"/>
      <c r="FVO2" s="219"/>
      <c r="FVP2" s="218"/>
      <c r="FVQ2" s="218"/>
      <c r="FVR2" s="219"/>
      <c r="FVS2" s="218"/>
      <c r="FVT2" s="218"/>
      <c r="FVU2" s="219"/>
      <c r="FVV2" s="218"/>
      <c r="FVW2" s="218"/>
      <c r="FVX2" s="219"/>
      <c r="FVY2" s="218"/>
      <c r="FVZ2" s="218"/>
      <c r="FWA2" s="219"/>
      <c r="FWB2" s="218"/>
      <c r="FWC2" s="218"/>
      <c r="FWD2" s="219"/>
      <c r="FWE2" s="218"/>
      <c r="FWF2" s="218"/>
      <c r="FWG2" s="219"/>
      <c r="FWH2" s="218"/>
      <c r="FWI2" s="218"/>
      <c r="FWJ2" s="219"/>
      <c r="FWK2" s="218"/>
      <c r="FWL2" s="218"/>
      <c r="FWM2" s="219"/>
      <c r="FWN2" s="218"/>
      <c r="FWO2" s="218"/>
      <c r="FWP2" s="219"/>
      <c r="FWQ2" s="218"/>
      <c r="FWR2" s="218"/>
      <c r="FWS2" s="219"/>
      <c r="FWT2" s="218"/>
      <c r="FWU2" s="218"/>
      <c r="FWV2" s="219"/>
      <c r="FWW2" s="218"/>
      <c r="FWX2" s="218"/>
      <c r="FWY2" s="219"/>
      <c r="FWZ2" s="218"/>
      <c r="FXA2" s="218"/>
      <c r="FXB2" s="219"/>
      <c r="FXC2" s="218"/>
      <c r="FXD2" s="218"/>
      <c r="FXE2" s="219"/>
      <c r="FXF2" s="218"/>
      <c r="FXG2" s="218"/>
      <c r="FXH2" s="219"/>
      <c r="FXI2" s="218"/>
      <c r="FXJ2" s="218"/>
      <c r="FXK2" s="219"/>
      <c r="FXL2" s="218"/>
      <c r="FXM2" s="218"/>
      <c r="FXN2" s="219"/>
      <c r="FXO2" s="218"/>
      <c r="FXP2" s="218"/>
      <c r="FXQ2" s="219"/>
      <c r="FXR2" s="218"/>
      <c r="FXS2" s="218"/>
      <c r="FXT2" s="219"/>
      <c r="FXU2" s="218"/>
      <c r="FXV2" s="218"/>
      <c r="FXW2" s="219"/>
      <c r="FXX2" s="218"/>
      <c r="FXY2" s="218"/>
      <c r="FXZ2" s="219"/>
      <c r="FYA2" s="218"/>
      <c r="FYB2" s="218"/>
      <c r="FYC2" s="219"/>
      <c r="FYD2" s="218"/>
      <c r="FYE2" s="218"/>
      <c r="FYF2" s="219"/>
      <c r="FYG2" s="218"/>
      <c r="FYH2" s="218"/>
      <c r="FYI2" s="219"/>
      <c r="FYJ2" s="218"/>
      <c r="FYK2" s="218"/>
      <c r="FYL2" s="219"/>
      <c r="FYM2" s="218"/>
      <c r="FYN2" s="218"/>
      <c r="FYO2" s="219"/>
      <c r="FYP2" s="218"/>
      <c r="FYQ2" s="218"/>
      <c r="FYR2" s="219"/>
      <c r="FYS2" s="218"/>
      <c r="FYT2" s="218"/>
      <c r="FYU2" s="219"/>
      <c r="FYV2" s="218"/>
      <c r="FYW2" s="218"/>
      <c r="FYX2" s="219"/>
      <c r="FYY2" s="218"/>
      <c r="FYZ2" s="218"/>
      <c r="FZA2" s="219"/>
      <c r="FZB2" s="218"/>
      <c r="FZC2" s="218"/>
      <c r="FZD2" s="219"/>
      <c r="FZE2" s="218"/>
      <c r="FZF2" s="218"/>
      <c r="FZG2" s="219"/>
      <c r="FZH2" s="218"/>
      <c r="FZI2" s="218"/>
      <c r="FZJ2" s="219"/>
      <c r="FZK2" s="218"/>
      <c r="FZL2" s="218"/>
      <c r="FZM2" s="219"/>
      <c r="FZN2" s="218"/>
      <c r="FZO2" s="218"/>
      <c r="FZP2" s="219"/>
      <c r="FZQ2" s="218"/>
      <c r="FZR2" s="218"/>
      <c r="FZS2" s="219"/>
      <c r="FZT2" s="218"/>
      <c r="FZU2" s="218"/>
      <c r="FZV2" s="219"/>
      <c r="FZW2" s="218"/>
      <c r="FZX2" s="218"/>
      <c r="FZY2" s="219"/>
      <c r="FZZ2" s="218"/>
      <c r="GAA2" s="218"/>
      <c r="GAB2" s="219"/>
      <c r="GAC2" s="218"/>
      <c r="GAD2" s="218"/>
      <c r="GAE2" s="219"/>
      <c r="GAF2" s="218"/>
      <c r="GAG2" s="218"/>
      <c r="GAH2" s="219"/>
      <c r="GAI2" s="218"/>
      <c r="GAJ2" s="218"/>
      <c r="GAK2" s="219"/>
      <c r="GAL2" s="218"/>
      <c r="GAM2" s="218"/>
      <c r="GAN2" s="219"/>
      <c r="GAO2" s="218"/>
      <c r="GAP2" s="218"/>
      <c r="GAQ2" s="219"/>
      <c r="GAR2" s="218"/>
      <c r="GAS2" s="218"/>
      <c r="GAT2" s="219"/>
      <c r="GAU2" s="218"/>
      <c r="GAV2" s="218"/>
      <c r="GAW2" s="219"/>
      <c r="GAX2" s="218"/>
      <c r="GAY2" s="218"/>
      <c r="GAZ2" s="219"/>
      <c r="GBA2" s="218"/>
      <c r="GBB2" s="218"/>
      <c r="GBC2" s="219"/>
      <c r="GBD2" s="218"/>
      <c r="GBE2" s="218"/>
      <c r="GBF2" s="219"/>
      <c r="GBG2" s="218"/>
      <c r="GBH2" s="218"/>
      <c r="GBI2" s="219"/>
      <c r="GBJ2" s="218"/>
      <c r="GBK2" s="218"/>
      <c r="GBL2" s="219"/>
      <c r="GBM2" s="218"/>
      <c r="GBN2" s="218"/>
      <c r="GBO2" s="219"/>
      <c r="GBP2" s="218"/>
      <c r="GBQ2" s="218"/>
      <c r="GBR2" s="219"/>
      <c r="GBS2" s="218"/>
      <c r="GBT2" s="218"/>
      <c r="GBU2" s="219"/>
      <c r="GBV2" s="218"/>
      <c r="GBW2" s="218"/>
      <c r="GBX2" s="219"/>
      <c r="GBY2" s="218"/>
      <c r="GBZ2" s="218"/>
      <c r="GCA2" s="219"/>
      <c r="GCB2" s="218"/>
      <c r="GCC2" s="218"/>
      <c r="GCD2" s="219"/>
      <c r="GCE2" s="218"/>
      <c r="GCF2" s="218"/>
      <c r="GCG2" s="219"/>
      <c r="GCH2" s="218"/>
      <c r="GCI2" s="218"/>
      <c r="GCJ2" s="219"/>
      <c r="GCK2" s="218"/>
      <c r="GCL2" s="218"/>
      <c r="GCM2" s="219"/>
      <c r="GCN2" s="218"/>
      <c r="GCO2" s="218"/>
      <c r="GCP2" s="219"/>
      <c r="GCQ2" s="218"/>
      <c r="GCR2" s="218"/>
      <c r="GCS2" s="219"/>
      <c r="GCT2" s="218"/>
      <c r="GCU2" s="218"/>
      <c r="GCV2" s="219"/>
      <c r="GCW2" s="218"/>
      <c r="GCX2" s="218"/>
      <c r="GCY2" s="219"/>
      <c r="GCZ2" s="218"/>
      <c r="GDA2" s="218"/>
      <c r="GDB2" s="219"/>
      <c r="GDC2" s="218"/>
      <c r="GDD2" s="218"/>
      <c r="GDE2" s="219"/>
      <c r="GDF2" s="218"/>
      <c r="GDG2" s="218"/>
      <c r="GDH2" s="219"/>
      <c r="GDI2" s="218"/>
      <c r="GDJ2" s="218"/>
      <c r="GDK2" s="219"/>
      <c r="GDL2" s="218"/>
      <c r="GDM2" s="218"/>
      <c r="GDN2" s="219"/>
      <c r="GDO2" s="218"/>
      <c r="GDP2" s="218"/>
      <c r="GDQ2" s="219"/>
      <c r="GDR2" s="218"/>
      <c r="GDS2" s="218"/>
      <c r="GDT2" s="219"/>
      <c r="GDU2" s="218"/>
      <c r="GDV2" s="218"/>
      <c r="GDW2" s="219"/>
      <c r="GDX2" s="218"/>
      <c r="GDY2" s="218"/>
      <c r="GDZ2" s="219"/>
      <c r="GEA2" s="218"/>
      <c r="GEB2" s="218"/>
      <c r="GEC2" s="219"/>
      <c r="GED2" s="218"/>
      <c r="GEE2" s="218"/>
      <c r="GEF2" s="219"/>
      <c r="GEG2" s="218"/>
      <c r="GEH2" s="218"/>
      <c r="GEI2" s="219"/>
      <c r="GEJ2" s="218"/>
      <c r="GEK2" s="218"/>
      <c r="GEL2" s="219"/>
      <c r="GEM2" s="218"/>
      <c r="GEN2" s="218"/>
      <c r="GEO2" s="219"/>
      <c r="GEP2" s="218"/>
      <c r="GEQ2" s="218"/>
      <c r="GER2" s="219"/>
      <c r="GES2" s="218"/>
      <c r="GET2" s="218"/>
      <c r="GEU2" s="219"/>
      <c r="GEV2" s="218"/>
      <c r="GEW2" s="218"/>
      <c r="GEX2" s="219"/>
      <c r="GEY2" s="218"/>
      <c r="GEZ2" s="218"/>
      <c r="GFA2" s="219"/>
      <c r="GFB2" s="218"/>
      <c r="GFC2" s="218"/>
      <c r="GFD2" s="219"/>
      <c r="GFE2" s="218"/>
      <c r="GFF2" s="218"/>
      <c r="GFG2" s="219"/>
      <c r="GFH2" s="218"/>
      <c r="GFI2" s="218"/>
      <c r="GFJ2" s="219"/>
      <c r="GFK2" s="218"/>
      <c r="GFL2" s="218"/>
      <c r="GFM2" s="219"/>
      <c r="GFN2" s="218"/>
      <c r="GFO2" s="218"/>
      <c r="GFP2" s="219"/>
      <c r="GFQ2" s="218"/>
      <c r="GFR2" s="218"/>
      <c r="GFS2" s="219"/>
      <c r="GFT2" s="218"/>
      <c r="GFU2" s="218"/>
      <c r="GFV2" s="219"/>
      <c r="GFW2" s="218"/>
      <c r="GFX2" s="218"/>
      <c r="GFY2" s="219"/>
      <c r="GFZ2" s="218"/>
      <c r="GGA2" s="218"/>
      <c r="GGB2" s="219"/>
      <c r="GGC2" s="218"/>
      <c r="GGD2" s="218"/>
      <c r="GGE2" s="219"/>
      <c r="GGF2" s="218"/>
      <c r="GGG2" s="218"/>
      <c r="GGH2" s="219"/>
      <c r="GGI2" s="218"/>
      <c r="GGJ2" s="218"/>
      <c r="GGK2" s="219"/>
      <c r="GGL2" s="218"/>
      <c r="GGM2" s="218"/>
      <c r="GGN2" s="219"/>
      <c r="GGO2" s="218"/>
      <c r="GGP2" s="218"/>
      <c r="GGQ2" s="219"/>
      <c r="GGR2" s="218"/>
      <c r="GGS2" s="218"/>
      <c r="GGT2" s="219"/>
      <c r="GGU2" s="218"/>
      <c r="GGV2" s="218"/>
      <c r="GGW2" s="219"/>
      <c r="GGX2" s="218"/>
      <c r="GGY2" s="218"/>
      <c r="GGZ2" s="219"/>
      <c r="GHA2" s="218"/>
      <c r="GHB2" s="218"/>
      <c r="GHC2" s="219"/>
      <c r="GHD2" s="218"/>
      <c r="GHE2" s="218"/>
      <c r="GHF2" s="219"/>
      <c r="GHG2" s="218"/>
      <c r="GHH2" s="218"/>
      <c r="GHI2" s="219"/>
      <c r="GHJ2" s="218"/>
      <c r="GHK2" s="218"/>
      <c r="GHL2" s="219"/>
      <c r="GHM2" s="218"/>
      <c r="GHN2" s="218"/>
      <c r="GHO2" s="219"/>
      <c r="GHP2" s="218"/>
      <c r="GHQ2" s="218"/>
      <c r="GHR2" s="219"/>
      <c r="GHS2" s="218"/>
      <c r="GHT2" s="218"/>
      <c r="GHU2" s="219"/>
      <c r="GHV2" s="218"/>
      <c r="GHW2" s="218"/>
      <c r="GHX2" s="219"/>
      <c r="GHY2" s="218"/>
      <c r="GHZ2" s="218"/>
      <c r="GIA2" s="219"/>
      <c r="GIB2" s="218"/>
      <c r="GIC2" s="218"/>
      <c r="GID2" s="219"/>
      <c r="GIE2" s="218"/>
      <c r="GIF2" s="218"/>
      <c r="GIG2" s="219"/>
      <c r="GIH2" s="218"/>
      <c r="GII2" s="218"/>
      <c r="GIJ2" s="219"/>
      <c r="GIK2" s="218"/>
      <c r="GIL2" s="218"/>
      <c r="GIM2" s="219"/>
      <c r="GIN2" s="218"/>
      <c r="GIO2" s="218"/>
      <c r="GIP2" s="219"/>
      <c r="GIQ2" s="218"/>
      <c r="GIR2" s="218"/>
      <c r="GIS2" s="219"/>
      <c r="GIT2" s="218"/>
      <c r="GIU2" s="218"/>
      <c r="GIV2" s="219"/>
      <c r="GIW2" s="218"/>
      <c r="GIX2" s="218"/>
      <c r="GIY2" s="219"/>
      <c r="GIZ2" s="218"/>
      <c r="GJA2" s="218"/>
      <c r="GJB2" s="219"/>
      <c r="GJC2" s="218"/>
      <c r="GJD2" s="218"/>
      <c r="GJE2" s="219"/>
      <c r="GJF2" s="218"/>
      <c r="GJG2" s="218"/>
      <c r="GJH2" s="219"/>
      <c r="GJI2" s="218"/>
      <c r="GJJ2" s="218"/>
      <c r="GJK2" s="219"/>
      <c r="GJL2" s="218"/>
      <c r="GJM2" s="218"/>
      <c r="GJN2" s="219"/>
      <c r="GJO2" s="218"/>
      <c r="GJP2" s="218"/>
      <c r="GJQ2" s="219"/>
      <c r="GJR2" s="218"/>
      <c r="GJS2" s="218"/>
      <c r="GJT2" s="219"/>
      <c r="GJU2" s="218"/>
      <c r="GJV2" s="218"/>
      <c r="GJW2" s="219"/>
      <c r="GJX2" s="218"/>
      <c r="GJY2" s="218"/>
      <c r="GJZ2" s="219"/>
      <c r="GKA2" s="218"/>
      <c r="GKB2" s="218"/>
      <c r="GKC2" s="219"/>
      <c r="GKD2" s="218"/>
      <c r="GKE2" s="218"/>
      <c r="GKF2" s="219"/>
      <c r="GKG2" s="218"/>
      <c r="GKH2" s="218"/>
      <c r="GKI2" s="219"/>
      <c r="GKJ2" s="218"/>
      <c r="GKK2" s="218"/>
      <c r="GKL2" s="219"/>
      <c r="GKM2" s="218"/>
      <c r="GKN2" s="218"/>
      <c r="GKO2" s="219"/>
      <c r="GKP2" s="218"/>
      <c r="GKQ2" s="218"/>
      <c r="GKR2" s="219"/>
      <c r="GKS2" s="218"/>
      <c r="GKT2" s="218"/>
      <c r="GKU2" s="219"/>
      <c r="GKV2" s="218"/>
      <c r="GKW2" s="218"/>
      <c r="GKX2" s="219"/>
      <c r="GKY2" s="218"/>
      <c r="GKZ2" s="218"/>
      <c r="GLA2" s="219"/>
      <c r="GLB2" s="218"/>
      <c r="GLC2" s="218"/>
      <c r="GLD2" s="219"/>
      <c r="GLE2" s="218"/>
      <c r="GLF2" s="218"/>
      <c r="GLG2" s="219"/>
      <c r="GLH2" s="218"/>
      <c r="GLI2" s="218"/>
      <c r="GLJ2" s="219"/>
      <c r="GLK2" s="218"/>
      <c r="GLL2" s="218"/>
      <c r="GLM2" s="219"/>
      <c r="GLN2" s="218"/>
      <c r="GLO2" s="218"/>
      <c r="GLP2" s="219"/>
      <c r="GLQ2" s="218"/>
      <c r="GLR2" s="218"/>
      <c r="GLS2" s="219"/>
      <c r="GLT2" s="218"/>
      <c r="GLU2" s="218"/>
      <c r="GLV2" s="219"/>
      <c r="GLW2" s="218"/>
      <c r="GLX2" s="218"/>
      <c r="GLY2" s="219"/>
      <c r="GLZ2" s="218"/>
      <c r="GMA2" s="218"/>
      <c r="GMB2" s="219"/>
      <c r="GMC2" s="218"/>
      <c r="GMD2" s="218"/>
      <c r="GME2" s="219"/>
      <c r="GMF2" s="218"/>
      <c r="GMG2" s="218"/>
      <c r="GMH2" s="219"/>
      <c r="GMI2" s="218"/>
      <c r="GMJ2" s="218"/>
      <c r="GMK2" s="219"/>
      <c r="GML2" s="218"/>
      <c r="GMM2" s="218"/>
      <c r="GMN2" s="219"/>
      <c r="GMO2" s="218"/>
      <c r="GMP2" s="218"/>
      <c r="GMQ2" s="219"/>
      <c r="GMR2" s="218"/>
      <c r="GMS2" s="218"/>
      <c r="GMT2" s="219"/>
      <c r="GMU2" s="218"/>
      <c r="GMV2" s="218"/>
      <c r="GMW2" s="219"/>
      <c r="GMX2" s="218"/>
      <c r="GMY2" s="218"/>
      <c r="GMZ2" s="219"/>
      <c r="GNA2" s="218"/>
      <c r="GNB2" s="218"/>
      <c r="GNC2" s="219"/>
      <c r="GND2" s="218"/>
      <c r="GNE2" s="218"/>
      <c r="GNF2" s="219"/>
      <c r="GNG2" s="218"/>
      <c r="GNH2" s="218"/>
      <c r="GNI2" s="219"/>
      <c r="GNJ2" s="218"/>
      <c r="GNK2" s="218"/>
      <c r="GNL2" s="219"/>
      <c r="GNM2" s="218"/>
      <c r="GNN2" s="218"/>
      <c r="GNO2" s="219"/>
      <c r="GNP2" s="218"/>
      <c r="GNQ2" s="218"/>
      <c r="GNR2" s="219"/>
      <c r="GNS2" s="218"/>
      <c r="GNT2" s="218"/>
      <c r="GNU2" s="219"/>
      <c r="GNV2" s="218"/>
      <c r="GNW2" s="218"/>
      <c r="GNX2" s="219"/>
      <c r="GNY2" s="218"/>
      <c r="GNZ2" s="218"/>
      <c r="GOA2" s="219"/>
      <c r="GOB2" s="218"/>
      <c r="GOC2" s="218"/>
      <c r="GOD2" s="219"/>
      <c r="GOE2" s="218"/>
      <c r="GOF2" s="218"/>
      <c r="GOG2" s="219"/>
      <c r="GOH2" s="218"/>
      <c r="GOI2" s="218"/>
      <c r="GOJ2" s="219"/>
      <c r="GOK2" s="218"/>
      <c r="GOL2" s="218"/>
      <c r="GOM2" s="219"/>
      <c r="GON2" s="218"/>
      <c r="GOO2" s="218"/>
      <c r="GOP2" s="219"/>
      <c r="GOQ2" s="218"/>
      <c r="GOR2" s="218"/>
      <c r="GOS2" s="219"/>
      <c r="GOT2" s="218"/>
      <c r="GOU2" s="218"/>
      <c r="GOV2" s="219"/>
      <c r="GOW2" s="218"/>
      <c r="GOX2" s="218"/>
      <c r="GOY2" s="219"/>
      <c r="GOZ2" s="218"/>
      <c r="GPA2" s="218"/>
      <c r="GPB2" s="219"/>
      <c r="GPC2" s="218"/>
      <c r="GPD2" s="218"/>
      <c r="GPE2" s="219"/>
      <c r="GPF2" s="218"/>
      <c r="GPG2" s="218"/>
      <c r="GPH2" s="219"/>
      <c r="GPI2" s="218"/>
      <c r="GPJ2" s="218"/>
      <c r="GPK2" s="219"/>
      <c r="GPL2" s="218"/>
      <c r="GPM2" s="218"/>
      <c r="GPN2" s="219"/>
      <c r="GPO2" s="218"/>
      <c r="GPP2" s="218"/>
      <c r="GPQ2" s="219"/>
      <c r="GPR2" s="218"/>
      <c r="GPS2" s="218"/>
      <c r="GPT2" s="219"/>
      <c r="GPU2" s="218"/>
      <c r="GPV2" s="218"/>
      <c r="GPW2" s="219"/>
      <c r="GPX2" s="218"/>
      <c r="GPY2" s="218"/>
      <c r="GPZ2" s="219"/>
      <c r="GQA2" s="218"/>
      <c r="GQB2" s="218"/>
      <c r="GQC2" s="219"/>
      <c r="GQD2" s="218"/>
      <c r="GQE2" s="218"/>
      <c r="GQF2" s="219"/>
      <c r="GQG2" s="218"/>
      <c r="GQH2" s="218"/>
      <c r="GQI2" s="219"/>
      <c r="GQJ2" s="218"/>
      <c r="GQK2" s="218"/>
      <c r="GQL2" s="219"/>
      <c r="GQM2" s="218"/>
      <c r="GQN2" s="218"/>
      <c r="GQO2" s="219"/>
      <c r="GQP2" s="218"/>
      <c r="GQQ2" s="218"/>
      <c r="GQR2" s="219"/>
      <c r="GQS2" s="218"/>
      <c r="GQT2" s="218"/>
      <c r="GQU2" s="219"/>
      <c r="GQV2" s="218"/>
      <c r="GQW2" s="218"/>
      <c r="GQX2" s="219"/>
      <c r="GQY2" s="218"/>
      <c r="GQZ2" s="218"/>
      <c r="GRA2" s="219"/>
      <c r="GRB2" s="218"/>
      <c r="GRC2" s="218"/>
      <c r="GRD2" s="219"/>
      <c r="GRE2" s="218"/>
      <c r="GRF2" s="218"/>
      <c r="GRG2" s="219"/>
      <c r="GRH2" s="218"/>
      <c r="GRI2" s="218"/>
      <c r="GRJ2" s="219"/>
      <c r="GRK2" s="218"/>
      <c r="GRL2" s="218"/>
      <c r="GRM2" s="219"/>
      <c r="GRN2" s="218"/>
      <c r="GRO2" s="218"/>
      <c r="GRP2" s="219"/>
      <c r="GRQ2" s="218"/>
      <c r="GRR2" s="218"/>
      <c r="GRS2" s="219"/>
      <c r="GRT2" s="218"/>
      <c r="GRU2" s="218"/>
      <c r="GRV2" s="219"/>
      <c r="GRW2" s="218"/>
      <c r="GRX2" s="218"/>
      <c r="GRY2" s="219"/>
      <c r="GRZ2" s="218"/>
      <c r="GSA2" s="218"/>
      <c r="GSB2" s="219"/>
      <c r="GSC2" s="218"/>
      <c r="GSD2" s="218"/>
      <c r="GSE2" s="219"/>
      <c r="GSF2" s="218"/>
      <c r="GSG2" s="218"/>
      <c r="GSH2" s="219"/>
      <c r="GSI2" s="218"/>
      <c r="GSJ2" s="218"/>
      <c r="GSK2" s="219"/>
      <c r="GSL2" s="218"/>
      <c r="GSM2" s="218"/>
      <c r="GSN2" s="219"/>
      <c r="GSO2" s="218"/>
      <c r="GSP2" s="218"/>
      <c r="GSQ2" s="219"/>
      <c r="GSR2" s="218"/>
      <c r="GSS2" s="218"/>
      <c r="GST2" s="219"/>
      <c r="GSU2" s="218"/>
      <c r="GSV2" s="218"/>
      <c r="GSW2" s="219"/>
      <c r="GSX2" s="218"/>
      <c r="GSY2" s="218"/>
      <c r="GSZ2" s="219"/>
      <c r="GTA2" s="218"/>
      <c r="GTB2" s="218"/>
      <c r="GTC2" s="219"/>
      <c r="GTD2" s="218"/>
      <c r="GTE2" s="218"/>
      <c r="GTF2" s="219"/>
      <c r="GTG2" s="218"/>
      <c r="GTH2" s="218"/>
      <c r="GTI2" s="219"/>
      <c r="GTJ2" s="218"/>
      <c r="GTK2" s="218"/>
      <c r="GTL2" s="219"/>
      <c r="GTM2" s="218"/>
      <c r="GTN2" s="218"/>
      <c r="GTO2" s="219"/>
      <c r="GTP2" s="218"/>
      <c r="GTQ2" s="218"/>
      <c r="GTR2" s="219"/>
      <c r="GTS2" s="218"/>
      <c r="GTT2" s="218"/>
      <c r="GTU2" s="219"/>
      <c r="GTV2" s="218"/>
      <c r="GTW2" s="218"/>
      <c r="GTX2" s="219"/>
      <c r="GTY2" s="218"/>
      <c r="GTZ2" s="218"/>
      <c r="GUA2" s="219"/>
      <c r="GUB2" s="218"/>
      <c r="GUC2" s="218"/>
      <c r="GUD2" s="219"/>
      <c r="GUE2" s="218"/>
      <c r="GUF2" s="218"/>
      <c r="GUG2" s="219"/>
      <c r="GUH2" s="218"/>
      <c r="GUI2" s="218"/>
      <c r="GUJ2" s="219"/>
      <c r="GUK2" s="218"/>
      <c r="GUL2" s="218"/>
      <c r="GUM2" s="219"/>
      <c r="GUN2" s="218"/>
      <c r="GUO2" s="218"/>
      <c r="GUP2" s="219"/>
      <c r="GUQ2" s="218"/>
      <c r="GUR2" s="218"/>
      <c r="GUS2" s="219"/>
      <c r="GUT2" s="218"/>
      <c r="GUU2" s="218"/>
      <c r="GUV2" s="219"/>
      <c r="GUW2" s="218"/>
      <c r="GUX2" s="218"/>
      <c r="GUY2" s="219"/>
      <c r="GUZ2" s="218"/>
      <c r="GVA2" s="218"/>
      <c r="GVB2" s="219"/>
      <c r="GVC2" s="218"/>
      <c r="GVD2" s="218"/>
      <c r="GVE2" s="219"/>
      <c r="GVF2" s="218"/>
      <c r="GVG2" s="218"/>
      <c r="GVH2" s="219"/>
      <c r="GVI2" s="218"/>
      <c r="GVJ2" s="218"/>
      <c r="GVK2" s="219"/>
      <c r="GVL2" s="218"/>
      <c r="GVM2" s="218"/>
      <c r="GVN2" s="219"/>
      <c r="GVO2" s="218"/>
      <c r="GVP2" s="218"/>
      <c r="GVQ2" s="219"/>
      <c r="GVR2" s="218"/>
      <c r="GVS2" s="218"/>
      <c r="GVT2" s="219"/>
      <c r="GVU2" s="218"/>
      <c r="GVV2" s="218"/>
      <c r="GVW2" s="219"/>
      <c r="GVX2" s="218"/>
      <c r="GVY2" s="218"/>
      <c r="GVZ2" s="219"/>
      <c r="GWA2" s="218"/>
      <c r="GWB2" s="218"/>
      <c r="GWC2" s="219"/>
      <c r="GWD2" s="218"/>
      <c r="GWE2" s="218"/>
      <c r="GWF2" s="219"/>
      <c r="GWG2" s="218"/>
      <c r="GWH2" s="218"/>
      <c r="GWI2" s="219"/>
      <c r="GWJ2" s="218"/>
      <c r="GWK2" s="218"/>
      <c r="GWL2" s="219"/>
      <c r="GWM2" s="218"/>
      <c r="GWN2" s="218"/>
      <c r="GWO2" s="219"/>
      <c r="GWP2" s="218"/>
      <c r="GWQ2" s="218"/>
      <c r="GWR2" s="219"/>
      <c r="GWS2" s="218"/>
      <c r="GWT2" s="218"/>
      <c r="GWU2" s="219"/>
      <c r="GWV2" s="218"/>
      <c r="GWW2" s="218"/>
      <c r="GWX2" s="219"/>
      <c r="GWY2" s="218"/>
      <c r="GWZ2" s="218"/>
      <c r="GXA2" s="219"/>
      <c r="GXB2" s="218"/>
      <c r="GXC2" s="218"/>
      <c r="GXD2" s="219"/>
      <c r="GXE2" s="218"/>
      <c r="GXF2" s="218"/>
      <c r="GXG2" s="219"/>
      <c r="GXH2" s="218"/>
      <c r="GXI2" s="218"/>
      <c r="GXJ2" s="219"/>
      <c r="GXK2" s="218"/>
      <c r="GXL2" s="218"/>
      <c r="GXM2" s="219"/>
      <c r="GXN2" s="218"/>
      <c r="GXO2" s="218"/>
      <c r="GXP2" s="219"/>
      <c r="GXQ2" s="218"/>
      <c r="GXR2" s="218"/>
      <c r="GXS2" s="219"/>
      <c r="GXT2" s="218"/>
      <c r="GXU2" s="218"/>
      <c r="GXV2" s="219"/>
      <c r="GXW2" s="218"/>
      <c r="GXX2" s="218"/>
      <c r="GXY2" s="219"/>
      <c r="GXZ2" s="218"/>
      <c r="GYA2" s="218"/>
      <c r="GYB2" s="219"/>
      <c r="GYC2" s="218"/>
      <c r="GYD2" s="218"/>
      <c r="GYE2" s="219"/>
      <c r="GYF2" s="218"/>
      <c r="GYG2" s="218"/>
      <c r="GYH2" s="219"/>
      <c r="GYI2" s="218"/>
      <c r="GYJ2" s="218"/>
      <c r="GYK2" s="219"/>
      <c r="GYL2" s="218"/>
      <c r="GYM2" s="218"/>
      <c r="GYN2" s="219"/>
      <c r="GYO2" s="218"/>
      <c r="GYP2" s="218"/>
      <c r="GYQ2" s="219"/>
      <c r="GYR2" s="218"/>
      <c r="GYS2" s="218"/>
      <c r="GYT2" s="219"/>
      <c r="GYU2" s="218"/>
      <c r="GYV2" s="218"/>
      <c r="GYW2" s="219"/>
      <c r="GYX2" s="218"/>
      <c r="GYY2" s="218"/>
      <c r="GYZ2" s="219"/>
      <c r="GZA2" s="218"/>
      <c r="GZB2" s="218"/>
      <c r="GZC2" s="219"/>
      <c r="GZD2" s="218"/>
      <c r="GZE2" s="218"/>
      <c r="GZF2" s="219"/>
      <c r="GZG2" s="218"/>
      <c r="GZH2" s="218"/>
      <c r="GZI2" s="219"/>
      <c r="GZJ2" s="218"/>
      <c r="GZK2" s="218"/>
      <c r="GZL2" s="219"/>
      <c r="GZM2" s="218"/>
      <c r="GZN2" s="218"/>
      <c r="GZO2" s="219"/>
      <c r="GZP2" s="218"/>
      <c r="GZQ2" s="218"/>
      <c r="GZR2" s="219"/>
      <c r="GZS2" s="218"/>
      <c r="GZT2" s="218"/>
      <c r="GZU2" s="219"/>
      <c r="GZV2" s="218"/>
      <c r="GZW2" s="218"/>
      <c r="GZX2" s="219"/>
      <c r="GZY2" s="218"/>
      <c r="GZZ2" s="218"/>
      <c r="HAA2" s="219"/>
      <c r="HAB2" s="218"/>
      <c r="HAC2" s="218"/>
      <c r="HAD2" s="219"/>
      <c r="HAE2" s="218"/>
      <c r="HAF2" s="218"/>
      <c r="HAG2" s="219"/>
      <c r="HAH2" s="218"/>
      <c r="HAI2" s="218"/>
      <c r="HAJ2" s="219"/>
      <c r="HAK2" s="218"/>
      <c r="HAL2" s="218"/>
      <c r="HAM2" s="219"/>
      <c r="HAN2" s="218"/>
      <c r="HAO2" s="218"/>
      <c r="HAP2" s="219"/>
      <c r="HAQ2" s="218"/>
      <c r="HAR2" s="218"/>
      <c r="HAS2" s="219"/>
      <c r="HAT2" s="218"/>
      <c r="HAU2" s="218"/>
      <c r="HAV2" s="219"/>
      <c r="HAW2" s="218"/>
      <c r="HAX2" s="218"/>
      <c r="HAY2" s="219"/>
      <c r="HAZ2" s="218"/>
      <c r="HBA2" s="218"/>
      <c r="HBB2" s="219"/>
      <c r="HBC2" s="218"/>
      <c r="HBD2" s="218"/>
      <c r="HBE2" s="219"/>
      <c r="HBF2" s="218"/>
      <c r="HBG2" s="218"/>
      <c r="HBH2" s="219"/>
      <c r="HBI2" s="218"/>
      <c r="HBJ2" s="218"/>
      <c r="HBK2" s="219"/>
      <c r="HBL2" s="218"/>
      <c r="HBM2" s="218"/>
      <c r="HBN2" s="219"/>
      <c r="HBO2" s="218"/>
      <c r="HBP2" s="218"/>
      <c r="HBQ2" s="219"/>
      <c r="HBR2" s="218"/>
      <c r="HBS2" s="218"/>
      <c r="HBT2" s="219"/>
      <c r="HBU2" s="218"/>
      <c r="HBV2" s="218"/>
      <c r="HBW2" s="219"/>
      <c r="HBX2" s="218"/>
      <c r="HBY2" s="218"/>
      <c r="HBZ2" s="219"/>
      <c r="HCA2" s="218"/>
      <c r="HCB2" s="218"/>
      <c r="HCC2" s="219"/>
      <c r="HCD2" s="218"/>
      <c r="HCE2" s="218"/>
      <c r="HCF2" s="219"/>
      <c r="HCG2" s="218"/>
      <c r="HCH2" s="218"/>
      <c r="HCI2" s="219"/>
      <c r="HCJ2" s="218"/>
      <c r="HCK2" s="218"/>
      <c r="HCL2" s="219"/>
      <c r="HCM2" s="218"/>
      <c r="HCN2" s="218"/>
      <c r="HCO2" s="219"/>
      <c r="HCP2" s="218"/>
      <c r="HCQ2" s="218"/>
      <c r="HCR2" s="219"/>
      <c r="HCS2" s="218"/>
      <c r="HCT2" s="218"/>
      <c r="HCU2" s="219"/>
      <c r="HCV2" s="218"/>
      <c r="HCW2" s="218"/>
      <c r="HCX2" s="219"/>
      <c r="HCY2" s="218"/>
      <c r="HCZ2" s="218"/>
      <c r="HDA2" s="219"/>
      <c r="HDB2" s="218"/>
      <c r="HDC2" s="218"/>
      <c r="HDD2" s="219"/>
      <c r="HDE2" s="218"/>
      <c r="HDF2" s="218"/>
      <c r="HDG2" s="219"/>
      <c r="HDH2" s="218"/>
      <c r="HDI2" s="218"/>
      <c r="HDJ2" s="219"/>
      <c r="HDK2" s="218"/>
      <c r="HDL2" s="218"/>
      <c r="HDM2" s="219"/>
      <c r="HDN2" s="218"/>
      <c r="HDO2" s="218"/>
      <c r="HDP2" s="219"/>
      <c r="HDQ2" s="218"/>
      <c r="HDR2" s="218"/>
      <c r="HDS2" s="219"/>
      <c r="HDT2" s="218"/>
      <c r="HDU2" s="218"/>
      <c r="HDV2" s="219"/>
      <c r="HDW2" s="218"/>
      <c r="HDX2" s="218"/>
      <c r="HDY2" s="219"/>
      <c r="HDZ2" s="218"/>
      <c r="HEA2" s="218"/>
      <c r="HEB2" s="219"/>
      <c r="HEC2" s="218"/>
      <c r="HED2" s="218"/>
      <c r="HEE2" s="219"/>
      <c r="HEF2" s="218"/>
      <c r="HEG2" s="218"/>
      <c r="HEH2" s="219"/>
      <c r="HEI2" s="218"/>
      <c r="HEJ2" s="218"/>
      <c r="HEK2" s="219"/>
      <c r="HEL2" s="218"/>
      <c r="HEM2" s="218"/>
      <c r="HEN2" s="219"/>
      <c r="HEO2" s="218"/>
      <c r="HEP2" s="218"/>
      <c r="HEQ2" s="219"/>
      <c r="HER2" s="218"/>
      <c r="HES2" s="218"/>
      <c r="HET2" s="219"/>
      <c r="HEU2" s="218"/>
      <c r="HEV2" s="218"/>
      <c r="HEW2" s="219"/>
      <c r="HEX2" s="218"/>
      <c r="HEY2" s="218"/>
      <c r="HEZ2" s="219"/>
      <c r="HFA2" s="218"/>
      <c r="HFB2" s="218"/>
      <c r="HFC2" s="219"/>
      <c r="HFD2" s="218"/>
      <c r="HFE2" s="218"/>
      <c r="HFF2" s="219"/>
      <c r="HFG2" s="218"/>
      <c r="HFH2" s="218"/>
      <c r="HFI2" s="219"/>
      <c r="HFJ2" s="218"/>
      <c r="HFK2" s="218"/>
      <c r="HFL2" s="219"/>
      <c r="HFM2" s="218"/>
      <c r="HFN2" s="218"/>
      <c r="HFO2" s="219"/>
      <c r="HFP2" s="218"/>
      <c r="HFQ2" s="218"/>
      <c r="HFR2" s="219"/>
      <c r="HFS2" s="218"/>
      <c r="HFT2" s="218"/>
      <c r="HFU2" s="219"/>
      <c r="HFV2" s="218"/>
      <c r="HFW2" s="218"/>
      <c r="HFX2" s="219"/>
      <c r="HFY2" s="218"/>
      <c r="HFZ2" s="218"/>
      <c r="HGA2" s="219"/>
      <c r="HGB2" s="218"/>
      <c r="HGC2" s="218"/>
      <c r="HGD2" s="219"/>
      <c r="HGE2" s="218"/>
      <c r="HGF2" s="218"/>
      <c r="HGG2" s="219"/>
      <c r="HGH2" s="218"/>
      <c r="HGI2" s="218"/>
      <c r="HGJ2" s="219"/>
      <c r="HGK2" s="218"/>
      <c r="HGL2" s="218"/>
      <c r="HGM2" s="219"/>
      <c r="HGN2" s="218"/>
      <c r="HGO2" s="218"/>
      <c r="HGP2" s="219"/>
      <c r="HGQ2" s="218"/>
      <c r="HGR2" s="218"/>
      <c r="HGS2" s="219"/>
      <c r="HGT2" s="218"/>
      <c r="HGU2" s="218"/>
      <c r="HGV2" s="219"/>
      <c r="HGW2" s="218"/>
      <c r="HGX2" s="218"/>
      <c r="HGY2" s="219"/>
      <c r="HGZ2" s="218"/>
      <c r="HHA2" s="218"/>
      <c r="HHB2" s="219"/>
      <c r="HHC2" s="218"/>
      <c r="HHD2" s="218"/>
      <c r="HHE2" s="219"/>
      <c r="HHF2" s="218"/>
      <c r="HHG2" s="218"/>
      <c r="HHH2" s="219"/>
      <c r="HHI2" s="218"/>
      <c r="HHJ2" s="218"/>
      <c r="HHK2" s="219"/>
      <c r="HHL2" s="218"/>
      <c r="HHM2" s="218"/>
      <c r="HHN2" s="219"/>
      <c r="HHO2" s="218"/>
      <c r="HHP2" s="218"/>
      <c r="HHQ2" s="219"/>
      <c r="HHR2" s="218"/>
      <c r="HHS2" s="218"/>
      <c r="HHT2" s="219"/>
      <c r="HHU2" s="218"/>
      <c r="HHV2" s="218"/>
      <c r="HHW2" s="219"/>
      <c r="HHX2" s="218"/>
      <c r="HHY2" s="218"/>
      <c r="HHZ2" s="219"/>
      <c r="HIA2" s="218"/>
      <c r="HIB2" s="218"/>
      <c r="HIC2" s="219"/>
      <c r="HID2" s="218"/>
      <c r="HIE2" s="218"/>
      <c r="HIF2" s="219"/>
      <c r="HIG2" s="218"/>
      <c r="HIH2" s="218"/>
      <c r="HII2" s="219"/>
      <c r="HIJ2" s="218"/>
      <c r="HIK2" s="218"/>
      <c r="HIL2" s="219"/>
      <c r="HIM2" s="218"/>
      <c r="HIN2" s="218"/>
      <c r="HIO2" s="219"/>
      <c r="HIP2" s="218"/>
      <c r="HIQ2" s="218"/>
      <c r="HIR2" s="219"/>
      <c r="HIS2" s="218"/>
      <c r="HIT2" s="218"/>
      <c r="HIU2" s="219"/>
      <c r="HIV2" s="218"/>
      <c r="HIW2" s="218"/>
      <c r="HIX2" s="219"/>
      <c r="HIY2" s="218"/>
      <c r="HIZ2" s="218"/>
      <c r="HJA2" s="219"/>
      <c r="HJB2" s="218"/>
      <c r="HJC2" s="218"/>
      <c r="HJD2" s="219"/>
      <c r="HJE2" s="218"/>
      <c r="HJF2" s="218"/>
      <c r="HJG2" s="219"/>
      <c r="HJH2" s="218"/>
      <c r="HJI2" s="218"/>
      <c r="HJJ2" s="219"/>
      <c r="HJK2" s="218"/>
      <c r="HJL2" s="218"/>
      <c r="HJM2" s="219"/>
      <c r="HJN2" s="218"/>
      <c r="HJO2" s="218"/>
      <c r="HJP2" s="219"/>
      <c r="HJQ2" s="218"/>
      <c r="HJR2" s="218"/>
      <c r="HJS2" s="219"/>
      <c r="HJT2" s="218"/>
      <c r="HJU2" s="218"/>
      <c r="HJV2" s="219"/>
      <c r="HJW2" s="218"/>
      <c r="HJX2" s="218"/>
      <c r="HJY2" s="219"/>
      <c r="HJZ2" s="218"/>
      <c r="HKA2" s="218"/>
      <c r="HKB2" s="219"/>
      <c r="HKC2" s="218"/>
      <c r="HKD2" s="218"/>
      <c r="HKE2" s="219"/>
      <c r="HKF2" s="218"/>
      <c r="HKG2" s="218"/>
      <c r="HKH2" s="219"/>
      <c r="HKI2" s="218"/>
      <c r="HKJ2" s="218"/>
      <c r="HKK2" s="219"/>
      <c r="HKL2" s="218"/>
      <c r="HKM2" s="218"/>
      <c r="HKN2" s="219"/>
      <c r="HKO2" s="218"/>
      <c r="HKP2" s="218"/>
      <c r="HKQ2" s="219"/>
      <c r="HKR2" s="218"/>
      <c r="HKS2" s="218"/>
      <c r="HKT2" s="219"/>
      <c r="HKU2" s="218"/>
      <c r="HKV2" s="218"/>
      <c r="HKW2" s="219"/>
      <c r="HKX2" s="218"/>
      <c r="HKY2" s="218"/>
      <c r="HKZ2" s="219"/>
      <c r="HLA2" s="218"/>
      <c r="HLB2" s="218"/>
      <c r="HLC2" s="219"/>
      <c r="HLD2" s="218"/>
      <c r="HLE2" s="218"/>
      <c r="HLF2" s="219"/>
      <c r="HLG2" s="218"/>
      <c r="HLH2" s="218"/>
      <c r="HLI2" s="219"/>
      <c r="HLJ2" s="218"/>
      <c r="HLK2" s="218"/>
      <c r="HLL2" s="219"/>
      <c r="HLM2" s="218"/>
      <c r="HLN2" s="218"/>
      <c r="HLO2" s="219"/>
      <c r="HLP2" s="218"/>
      <c r="HLQ2" s="218"/>
      <c r="HLR2" s="219"/>
      <c r="HLS2" s="218"/>
      <c r="HLT2" s="218"/>
      <c r="HLU2" s="219"/>
      <c r="HLV2" s="218"/>
      <c r="HLW2" s="218"/>
      <c r="HLX2" s="219"/>
      <c r="HLY2" s="218"/>
      <c r="HLZ2" s="218"/>
      <c r="HMA2" s="219"/>
      <c r="HMB2" s="218"/>
      <c r="HMC2" s="218"/>
      <c r="HMD2" s="219"/>
      <c r="HME2" s="218"/>
      <c r="HMF2" s="218"/>
      <c r="HMG2" s="219"/>
      <c r="HMH2" s="218"/>
      <c r="HMI2" s="218"/>
      <c r="HMJ2" s="219"/>
      <c r="HMK2" s="218"/>
      <c r="HML2" s="218"/>
      <c r="HMM2" s="219"/>
      <c r="HMN2" s="218"/>
      <c r="HMO2" s="218"/>
      <c r="HMP2" s="219"/>
      <c r="HMQ2" s="218"/>
      <c r="HMR2" s="218"/>
      <c r="HMS2" s="219"/>
      <c r="HMT2" s="218"/>
      <c r="HMU2" s="218"/>
      <c r="HMV2" s="219"/>
      <c r="HMW2" s="218"/>
      <c r="HMX2" s="218"/>
      <c r="HMY2" s="219"/>
      <c r="HMZ2" s="218"/>
      <c r="HNA2" s="218"/>
      <c r="HNB2" s="219"/>
      <c r="HNC2" s="218"/>
      <c r="HND2" s="218"/>
      <c r="HNE2" s="219"/>
      <c r="HNF2" s="218"/>
      <c r="HNG2" s="218"/>
      <c r="HNH2" s="219"/>
      <c r="HNI2" s="218"/>
      <c r="HNJ2" s="218"/>
      <c r="HNK2" s="219"/>
      <c r="HNL2" s="218"/>
      <c r="HNM2" s="218"/>
      <c r="HNN2" s="219"/>
      <c r="HNO2" s="218"/>
      <c r="HNP2" s="218"/>
      <c r="HNQ2" s="219"/>
      <c r="HNR2" s="218"/>
      <c r="HNS2" s="218"/>
      <c r="HNT2" s="219"/>
      <c r="HNU2" s="218"/>
      <c r="HNV2" s="218"/>
      <c r="HNW2" s="219"/>
      <c r="HNX2" s="218"/>
      <c r="HNY2" s="218"/>
      <c r="HNZ2" s="219"/>
      <c r="HOA2" s="218"/>
      <c r="HOB2" s="218"/>
      <c r="HOC2" s="219"/>
      <c r="HOD2" s="218"/>
      <c r="HOE2" s="218"/>
      <c r="HOF2" s="219"/>
      <c r="HOG2" s="218"/>
      <c r="HOH2" s="218"/>
      <c r="HOI2" s="219"/>
      <c r="HOJ2" s="218"/>
      <c r="HOK2" s="218"/>
      <c r="HOL2" s="219"/>
      <c r="HOM2" s="218"/>
      <c r="HON2" s="218"/>
      <c r="HOO2" s="219"/>
      <c r="HOP2" s="218"/>
      <c r="HOQ2" s="218"/>
      <c r="HOR2" s="219"/>
      <c r="HOS2" s="218"/>
      <c r="HOT2" s="218"/>
      <c r="HOU2" s="219"/>
      <c r="HOV2" s="218"/>
      <c r="HOW2" s="218"/>
      <c r="HOX2" s="219"/>
      <c r="HOY2" s="218"/>
      <c r="HOZ2" s="218"/>
      <c r="HPA2" s="219"/>
      <c r="HPB2" s="218"/>
      <c r="HPC2" s="218"/>
      <c r="HPD2" s="219"/>
      <c r="HPE2" s="218"/>
      <c r="HPF2" s="218"/>
      <c r="HPG2" s="219"/>
      <c r="HPH2" s="218"/>
      <c r="HPI2" s="218"/>
      <c r="HPJ2" s="219"/>
      <c r="HPK2" s="218"/>
      <c r="HPL2" s="218"/>
      <c r="HPM2" s="219"/>
      <c r="HPN2" s="218"/>
      <c r="HPO2" s="218"/>
      <c r="HPP2" s="219"/>
      <c r="HPQ2" s="218"/>
      <c r="HPR2" s="218"/>
      <c r="HPS2" s="219"/>
      <c r="HPT2" s="218"/>
      <c r="HPU2" s="218"/>
      <c r="HPV2" s="219"/>
      <c r="HPW2" s="218"/>
      <c r="HPX2" s="218"/>
      <c r="HPY2" s="219"/>
      <c r="HPZ2" s="218"/>
      <c r="HQA2" s="218"/>
      <c r="HQB2" s="219"/>
      <c r="HQC2" s="218"/>
      <c r="HQD2" s="218"/>
      <c r="HQE2" s="219"/>
      <c r="HQF2" s="218"/>
      <c r="HQG2" s="218"/>
      <c r="HQH2" s="219"/>
      <c r="HQI2" s="218"/>
      <c r="HQJ2" s="218"/>
      <c r="HQK2" s="219"/>
      <c r="HQL2" s="218"/>
      <c r="HQM2" s="218"/>
      <c r="HQN2" s="219"/>
      <c r="HQO2" s="218"/>
      <c r="HQP2" s="218"/>
      <c r="HQQ2" s="219"/>
      <c r="HQR2" s="218"/>
      <c r="HQS2" s="218"/>
      <c r="HQT2" s="219"/>
      <c r="HQU2" s="218"/>
      <c r="HQV2" s="218"/>
      <c r="HQW2" s="219"/>
      <c r="HQX2" s="218"/>
      <c r="HQY2" s="218"/>
      <c r="HQZ2" s="219"/>
      <c r="HRA2" s="218"/>
      <c r="HRB2" s="218"/>
      <c r="HRC2" s="219"/>
      <c r="HRD2" s="218"/>
      <c r="HRE2" s="218"/>
      <c r="HRF2" s="219"/>
      <c r="HRG2" s="218"/>
      <c r="HRH2" s="218"/>
      <c r="HRI2" s="219"/>
      <c r="HRJ2" s="218"/>
      <c r="HRK2" s="218"/>
      <c r="HRL2" s="219"/>
      <c r="HRM2" s="218"/>
      <c r="HRN2" s="218"/>
      <c r="HRO2" s="219"/>
      <c r="HRP2" s="218"/>
      <c r="HRQ2" s="218"/>
      <c r="HRR2" s="219"/>
      <c r="HRS2" s="218"/>
      <c r="HRT2" s="218"/>
      <c r="HRU2" s="219"/>
      <c r="HRV2" s="218"/>
      <c r="HRW2" s="218"/>
      <c r="HRX2" s="219"/>
      <c r="HRY2" s="218"/>
      <c r="HRZ2" s="218"/>
      <c r="HSA2" s="219"/>
      <c r="HSB2" s="218"/>
      <c r="HSC2" s="218"/>
      <c r="HSD2" s="219"/>
      <c r="HSE2" s="218"/>
      <c r="HSF2" s="218"/>
      <c r="HSG2" s="219"/>
      <c r="HSH2" s="218"/>
      <c r="HSI2" s="218"/>
      <c r="HSJ2" s="219"/>
      <c r="HSK2" s="218"/>
      <c r="HSL2" s="218"/>
      <c r="HSM2" s="219"/>
      <c r="HSN2" s="218"/>
      <c r="HSO2" s="218"/>
      <c r="HSP2" s="219"/>
      <c r="HSQ2" s="218"/>
      <c r="HSR2" s="218"/>
      <c r="HSS2" s="219"/>
      <c r="HST2" s="218"/>
      <c r="HSU2" s="218"/>
      <c r="HSV2" s="219"/>
      <c r="HSW2" s="218"/>
      <c r="HSX2" s="218"/>
      <c r="HSY2" s="219"/>
      <c r="HSZ2" s="218"/>
      <c r="HTA2" s="218"/>
      <c r="HTB2" s="219"/>
      <c r="HTC2" s="218"/>
      <c r="HTD2" s="218"/>
      <c r="HTE2" s="219"/>
      <c r="HTF2" s="218"/>
      <c r="HTG2" s="218"/>
      <c r="HTH2" s="219"/>
      <c r="HTI2" s="218"/>
      <c r="HTJ2" s="218"/>
      <c r="HTK2" s="219"/>
      <c r="HTL2" s="218"/>
      <c r="HTM2" s="218"/>
      <c r="HTN2" s="219"/>
      <c r="HTO2" s="218"/>
      <c r="HTP2" s="218"/>
      <c r="HTQ2" s="219"/>
      <c r="HTR2" s="218"/>
      <c r="HTS2" s="218"/>
      <c r="HTT2" s="219"/>
      <c r="HTU2" s="218"/>
      <c r="HTV2" s="218"/>
      <c r="HTW2" s="219"/>
      <c r="HTX2" s="218"/>
      <c r="HTY2" s="218"/>
      <c r="HTZ2" s="219"/>
      <c r="HUA2" s="218"/>
      <c r="HUB2" s="218"/>
      <c r="HUC2" s="219"/>
      <c r="HUD2" s="218"/>
      <c r="HUE2" s="218"/>
      <c r="HUF2" s="219"/>
      <c r="HUG2" s="218"/>
      <c r="HUH2" s="218"/>
      <c r="HUI2" s="219"/>
      <c r="HUJ2" s="218"/>
      <c r="HUK2" s="218"/>
      <c r="HUL2" s="219"/>
      <c r="HUM2" s="218"/>
      <c r="HUN2" s="218"/>
      <c r="HUO2" s="219"/>
      <c r="HUP2" s="218"/>
      <c r="HUQ2" s="218"/>
      <c r="HUR2" s="219"/>
      <c r="HUS2" s="218"/>
      <c r="HUT2" s="218"/>
      <c r="HUU2" s="219"/>
      <c r="HUV2" s="218"/>
      <c r="HUW2" s="218"/>
      <c r="HUX2" s="219"/>
      <c r="HUY2" s="218"/>
      <c r="HUZ2" s="218"/>
      <c r="HVA2" s="219"/>
      <c r="HVB2" s="218"/>
      <c r="HVC2" s="218"/>
      <c r="HVD2" s="219"/>
      <c r="HVE2" s="218"/>
      <c r="HVF2" s="218"/>
      <c r="HVG2" s="219"/>
      <c r="HVH2" s="218"/>
      <c r="HVI2" s="218"/>
      <c r="HVJ2" s="219"/>
      <c r="HVK2" s="218"/>
      <c r="HVL2" s="218"/>
      <c r="HVM2" s="219"/>
      <c r="HVN2" s="218"/>
      <c r="HVO2" s="218"/>
      <c r="HVP2" s="219"/>
      <c r="HVQ2" s="218"/>
      <c r="HVR2" s="218"/>
      <c r="HVS2" s="219"/>
      <c r="HVT2" s="218"/>
      <c r="HVU2" s="218"/>
      <c r="HVV2" s="219"/>
      <c r="HVW2" s="218"/>
      <c r="HVX2" s="218"/>
      <c r="HVY2" s="219"/>
      <c r="HVZ2" s="218"/>
      <c r="HWA2" s="218"/>
      <c r="HWB2" s="219"/>
      <c r="HWC2" s="218"/>
      <c r="HWD2" s="218"/>
      <c r="HWE2" s="219"/>
      <c r="HWF2" s="218"/>
      <c r="HWG2" s="218"/>
      <c r="HWH2" s="219"/>
      <c r="HWI2" s="218"/>
      <c r="HWJ2" s="218"/>
      <c r="HWK2" s="219"/>
      <c r="HWL2" s="218"/>
      <c r="HWM2" s="218"/>
      <c r="HWN2" s="219"/>
      <c r="HWO2" s="218"/>
      <c r="HWP2" s="218"/>
      <c r="HWQ2" s="219"/>
      <c r="HWR2" s="218"/>
      <c r="HWS2" s="218"/>
      <c r="HWT2" s="219"/>
      <c r="HWU2" s="218"/>
      <c r="HWV2" s="218"/>
      <c r="HWW2" s="219"/>
      <c r="HWX2" s="218"/>
      <c r="HWY2" s="218"/>
      <c r="HWZ2" s="219"/>
      <c r="HXA2" s="218"/>
      <c r="HXB2" s="218"/>
      <c r="HXC2" s="219"/>
      <c r="HXD2" s="218"/>
      <c r="HXE2" s="218"/>
      <c r="HXF2" s="219"/>
      <c r="HXG2" s="218"/>
      <c r="HXH2" s="218"/>
      <c r="HXI2" s="219"/>
      <c r="HXJ2" s="218"/>
      <c r="HXK2" s="218"/>
      <c r="HXL2" s="219"/>
      <c r="HXM2" s="218"/>
      <c r="HXN2" s="218"/>
      <c r="HXO2" s="219"/>
      <c r="HXP2" s="218"/>
      <c r="HXQ2" s="218"/>
      <c r="HXR2" s="219"/>
      <c r="HXS2" s="218"/>
      <c r="HXT2" s="218"/>
      <c r="HXU2" s="219"/>
      <c r="HXV2" s="218"/>
      <c r="HXW2" s="218"/>
      <c r="HXX2" s="219"/>
      <c r="HXY2" s="218"/>
      <c r="HXZ2" s="218"/>
      <c r="HYA2" s="219"/>
      <c r="HYB2" s="218"/>
      <c r="HYC2" s="218"/>
      <c r="HYD2" s="219"/>
      <c r="HYE2" s="218"/>
      <c r="HYF2" s="218"/>
      <c r="HYG2" s="219"/>
      <c r="HYH2" s="218"/>
      <c r="HYI2" s="218"/>
      <c r="HYJ2" s="219"/>
      <c r="HYK2" s="218"/>
      <c r="HYL2" s="218"/>
      <c r="HYM2" s="219"/>
      <c r="HYN2" s="218"/>
      <c r="HYO2" s="218"/>
      <c r="HYP2" s="219"/>
      <c r="HYQ2" s="218"/>
      <c r="HYR2" s="218"/>
      <c r="HYS2" s="219"/>
      <c r="HYT2" s="218"/>
      <c r="HYU2" s="218"/>
      <c r="HYV2" s="219"/>
      <c r="HYW2" s="218"/>
      <c r="HYX2" s="218"/>
      <c r="HYY2" s="219"/>
      <c r="HYZ2" s="218"/>
      <c r="HZA2" s="218"/>
      <c r="HZB2" s="219"/>
      <c r="HZC2" s="218"/>
      <c r="HZD2" s="218"/>
      <c r="HZE2" s="219"/>
      <c r="HZF2" s="218"/>
      <c r="HZG2" s="218"/>
      <c r="HZH2" s="219"/>
      <c r="HZI2" s="218"/>
      <c r="HZJ2" s="218"/>
      <c r="HZK2" s="219"/>
      <c r="HZL2" s="218"/>
      <c r="HZM2" s="218"/>
      <c r="HZN2" s="219"/>
      <c r="HZO2" s="218"/>
      <c r="HZP2" s="218"/>
      <c r="HZQ2" s="219"/>
      <c r="HZR2" s="218"/>
      <c r="HZS2" s="218"/>
      <c r="HZT2" s="219"/>
      <c r="HZU2" s="218"/>
      <c r="HZV2" s="218"/>
      <c r="HZW2" s="219"/>
      <c r="HZX2" s="218"/>
      <c r="HZY2" s="218"/>
      <c r="HZZ2" s="219"/>
      <c r="IAA2" s="218"/>
      <c r="IAB2" s="218"/>
      <c r="IAC2" s="219"/>
      <c r="IAD2" s="218"/>
      <c r="IAE2" s="218"/>
      <c r="IAF2" s="219"/>
      <c r="IAG2" s="218"/>
      <c r="IAH2" s="218"/>
      <c r="IAI2" s="219"/>
      <c r="IAJ2" s="218"/>
      <c r="IAK2" s="218"/>
      <c r="IAL2" s="219"/>
      <c r="IAM2" s="218"/>
      <c r="IAN2" s="218"/>
      <c r="IAO2" s="219"/>
      <c r="IAP2" s="218"/>
      <c r="IAQ2" s="218"/>
      <c r="IAR2" s="219"/>
      <c r="IAS2" s="218"/>
      <c r="IAT2" s="218"/>
      <c r="IAU2" s="219"/>
      <c r="IAV2" s="218"/>
      <c r="IAW2" s="218"/>
      <c r="IAX2" s="219"/>
      <c r="IAY2" s="218"/>
      <c r="IAZ2" s="218"/>
      <c r="IBA2" s="219"/>
      <c r="IBB2" s="218"/>
      <c r="IBC2" s="218"/>
      <c r="IBD2" s="219"/>
      <c r="IBE2" s="218"/>
      <c r="IBF2" s="218"/>
      <c r="IBG2" s="219"/>
      <c r="IBH2" s="218"/>
      <c r="IBI2" s="218"/>
      <c r="IBJ2" s="219"/>
      <c r="IBK2" s="218"/>
      <c r="IBL2" s="218"/>
      <c r="IBM2" s="219"/>
      <c r="IBN2" s="218"/>
      <c r="IBO2" s="218"/>
      <c r="IBP2" s="219"/>
      <c r="IBQ2" s="218"/>
      <c r="IBR2" s="218"/>
      <c r="IBS2" s="219"/>
      <c r="IBT2" s="218"/>
      <c r="IBU2" s="218"/>
      <c r="IBV2" s="219"/>
      <c r="IBW2" s="218"/>
      <c r="IBX2" s="218"/>
      <c r="IBY2" s="219"/>
      <c r="IBZ2" s="218"/>
      <c r="ICA2" s="218"/>
      <c r="ICB2" s="219"/>
      <c r="ICC2" s="218"/>
      <c r="ICD2" s="218"/>
      <c r="ICE2" s="219"/>
      <c r="ICF2" s="218"/>
      <c r="ICG2" s="218"/>
      <c r="ICH2" s="219"/>
      <c r="ICI2" s="218"/>
      <c r="ICJ2" s="218"/>
      <c r="ICK2" s="219"/>
      <c r="ICL2" s="218"/>
      <c r="ICM2" s="218"/>
      <c r="ICN2" s="219"/>
      <c r="ICO2" s="218"/>
      <c r="ICP2" s="218"/>
      <c r="ICQ2" s="219"/>
      <c r="ICR2" s="218"/>
      <c r="ICS2" s="218"/>
      <c r="ICT2" s="219"/>
      <c r="ICU2" s="218"/>
      <c r="ICV2" s="218"/>
      <c r="ICW2" s="219"/>
      <c r="ICX2" s="218"/>
      <c r="ICY2" s="218"/>
      <c r="ICZ2" s="219"/>
      <c r="IDA2" s="218"/>
      <c r="IDB2" s="218"/>
      <c r="IDC2" s="219"/>
      <c r="IDD2" s="218"/>
      <c r="IDE2" s="218"/>
      <c r="IDF2" s="219"/>
      <c r="IDG2" s="218"/>
      <c r="IDH2" s="218"/>
      <c r="IDI2" s="219"/>
      <c r="IDJ2" s="218"/>
      <c r="IDK2" s="218"/>
      <c r="IDL2" s="219"/>
      <c r="IDM2" s="218"/>
      <c r="IDN2" s="218"/>
      <c r="IDO2" s="219"/>
      <c r="IDP2" s="218"/>
      <c r="IDQ2" s="218"/>
      <c r="IDR2" s="219"/>
      <c r="IDS2" s="218"/>
      <c r="IDT2" s="218"/>
      <c r="IDU2" s="219"/>
      <c r="IDV2" s="218"/>
      <c r="IDW2" s="218"/>
      <c r="IDX2" s="219"/>
      <c r="IDY2" s="218"/>
      <c r="IDZ2" s="218"/>
      <c r="IEA2" s="219"/>
      <c r="IEB2" s="218"/>
      <c r="IEC2" s="218"/>
      <c r="IED2" s="219"/>
      <c r="IEE2" s="218"/>
      <c r="IEF2" s="218"/>
      <c r="IEG2" s="219"/>
      <c r="IEH2" s="218"/>
      <c r="IEI2" s="218"/>
      <c r="IEJ2" s="219"/>
      <c r="IEK2" s="218"/>
      <c r="IEL2" s="218"/>
      <c r="IEM2" s="219"/>
      <c r="IEN2" s="218"/>
      <c r="IEO2" s="218"/>
      <c r="IEP2" s="219"/>
      <c r="IEQ2" s="218"/>
      <c r="IER2" s="218"/>
      <c r="IES2" s="219"/>
      <c r="IET2" s="218"/>
      <c r="IEU2" s="218"/>
      <c r="IEV2" s="219"/>
      <c r="IEW2" s="218"/>
      <c r="IEX2" s="218"/>
      <c r="IEY2" s="219"/>
      <c r="IEZ2" s="218"/>
      <c r="IFA2" s="218"/>
      <c r="IFB2" s="219"/>
      <c r="IFC2" s="218"/>
      <c r="IFD2" s="218"/>
      <c r="IFE2" s="219"/>
      <c r="IFF2" s="218"/>
      <c r="IFG2" s="218"/>
      <c r="IFH2" s="219"/>
      <c r="IFI2" s="218"/>
      <c r="IFJ2" s="218"/>
      <c r="IFK2" s="219"/>
      <c r="IFL2" s="218"/>
      <c r="IFM2" s="218"/>
      <c r="IFN2" s="219"/>
      <c r="IFO2" s="218"/>
      <c r="IFP2" s="218"/>
      <c r="IFQ2" s="219"/>
      <c r="IFR2" s="218"/>
      <c r="IFS2" s="218"/>
      <c r="IFT2" s="219"/>
      <c r="IFU2" s="218"/>
      <c r="IFV2" s="218"/>
      <c r="IFW2" s="219"/>
      <c r="IFX2" s="218"/>
      <c r="IFY2" s="218"/>
      <c r="IFZ2" s="219"/>
      <c r="IGA2" s="218"/>
      <c r="IGB2" s="218"/>
      <c r="IGC2" s="219"/>
      <c r="IGD2" s="218"/>
      <c r="IGE2" s="218"/>
      <c r="IGF2" s="219"/>
      <c r="IGG2" s="218"/>
      <c r="IGH2" s="218"/>
      <c r="IGI2" s="219"/>
      <c r="IGJ2" s="218"/>
      <c r="IGK2" s="218"/>
      <c r="IGL2" s="219"/>
      <c r="IGM2" s="218"/>
      <c r="IGN2" s="218"/>
      <c r="IGO2" s="219"/>
      <c r="IGP2" s="218"/>
      <c r="IGQ2" s="218"/>
      <c r="IGR2" s="219"/>
      <c r="IGS2" s="218"/>
      <c r="IGT2" s="218"/>
      <c r="IGU2" s="219"/>
      <c r="IGV2" s="218"/>
      <c r="IGW2" s="218"/>
      <c r="IGX2" s="219"/>
      <c r="IGY2" s="218"/>
      <c r="IGZ2" s="218"/>
      <c r="IHA2" s="219"/>
      <c r="IHB2" s="218"/>
      <c r="IHC2" s="218"/>
      <c r="IHD2" s="219"/>
      <c r="IHE2" s="218"/>
      <c r="IHF2" s="218"/>
      <c r="IHG2" s="219"/>
      <c r="IHH2" s="218"/>
      <c r="IHI2" s="218"/>
      <c r="IHJ2" s="219"/>
      <c r="IHK2" s="218"/>
      <c r="IHL2" s="218"/>
      <c r="IHM2" s="219"/>
      <c r="IHN2" s="218"/>
      <c r="IHO2" s="218"/>
      <c r="IHP2" s="219"/>
      <c r="IHQ2" s="218"/>
      <c r="IHR2" s="218"/>
      <c r="IHS2" s="219"/>
      <c r="IHT2" s="218"/>
      <c r="IHU2" s="218"/>
      <c r="IHV2" s="219"/>
      <c r="IHW2" s="218"/>
      <c r="IHX2" s="218"/>
      <c r="IHY2" s="219"/>
      <c r="IHZ2" s="218"/>
      <c r="IIA2" s="218"/>
      <c r="IIB2" s="219"/>
      <c r="IIC2" s="218"/>
      <c r="IID2" s="218"/>
      <c r="IIE2" s="219"/>
      <c r="IIF2" s="218"/>
      <c r="IIG2" s="218"/>
      <c r="IIH2" s="219"/>
      <c r="III2" s="218"/>
      <c r="IIJ2" s="218"/>
      <c r="IIK2" s="219"/>
      <c r="IIL2" s="218"/>
      <c r="IIM2" s="218"/>
      <c r="IIN2" s="219"/>
      <c r="IIO2" s="218"/>
      <c r="IIP2" s="218"/>
      <c r="IIQ2" s="219"/>
      <c r="IIR2" s="218"/>
      <c r="IIS2" s="218"/>
      <c r="IIT2" s="219"/>
      <c r="IIU2" s="218"/>
      <c r="IIV2" s="218"/>
      <c r="IIW2" s="219"/>
      <c r="IIX2" s="218"/>
      <c r="IIY2" s="218"/>
      <c r="IIZ2" s="219"/>
      <c r="IJA2" s="218"/>
      <c r="IJB2" s="218"/>
      <c r="IJC2" s="219"/>
      <c r="IJD2" s="218"/>
      <c r="IJE2" s="218"/>
      <c r="IJF2" s="219"/>
      <c r="IJG2" s="218"/>
      <c r="IJH2" s="218"/>
      <c r="IJI2" s="219"/>
      <c r="IJJ2" s="218"/>
      <c r="IJK2" s="218"/>
      <c r="IJL2" s="219"/>
      <c r="IJM2" s="218"/>
      <c r="IJN2" s="218"/>
      <c r="IJO2" s="219"/>
      <c r="IJP2" s="218"/>
      <c r="IJQ2" s="218"/>
      <c r="IJR2" s="219"/>
      <c r="IJS2" s="218"/>
      <c r="IJT2" s="218"/>
      <c r="IJU2" s="219"/>
      <c r="IJV2" s="218"/>
      <c r="IJW2" s="218"/>
      <c r="IJX2" s="219"/>
      <c r="IJY2" s="218"/>
      <c r="IJZ2" s="218"/>
      <c r="IKA2" s="219"/>
      <c r="IKB2" s="218"/>
      <c r="IKC2" s="218"/>
      <c r="IKD2" s="219"/>
      <c r="IKE2" s="218"/>
      <c r="IKF2" s="218"/>
      <c r="IKG2" s="219"/>
      <c r="IKH2" s="218"/>
      <c r="IKI2" s="218"/>
      <c r="IKJ2" s="219"/>
      <c r="IKK2" s="218"/>
      <c r="IKL2" s="218"/>
      <c r="IKM2" s="219"/>
      <c r="IKN2" s="218"/>
      <c r="IKO2" s="218"/>
      <c r="IKP2" s="219"/>
      <c r="IKQ2" s="218"/>
      <c r="IKR2" s="218"/>
      <c r="IKS2" s="219"/>
      <c r="IKT2" s="218"/>
      <c r="IKU2" s="218"/>
      <c r="IKV2" s="219"/>
      <c r="IKW2" s="218"/>
      <c r="IKX2" s="218"/>
      <c r="IKY2" s="219"/>
      <c r="IKZ2" s="218"/>
      <c r="ILA2" s="218"/>
      <c r="ILB2" s="219"/>
      <c r="ILC2" s="218"/>
      <c r="ILD2" s="218"/>
      <c r="ILE2" s="219"/>
      <c r="ILF2" s="218"/>
      <c r="ILG2" s="218"/>
      <c r="ILH2" s="219"/>
      <c r="ILI2" s="218"/>
      <c r="ILJ2" s="218"/>
      <c r="ILK2" s="219"/>
      <c r="ILL2" s="218"/>
      <c r="ILM2" s="218"/>
      <c r="ILN2" s="219"/>
      <c r="ILO2" s="218"/>
      <c r="ILP2" s="218"/>
      <c r="ILQ2" s="219"/>
      <c r="ILR2" s="218"/>
      <c r="ILS2" s="218"/>
      <c r="ILT2" s="219"/>
      <c r="ILU2" s="218"/>
      <c r="ILV2" s="218"/>
      <c r="ILW2" s="219"/>
      <c r="ILX2" s="218"/>
      <c r="ILY2" s="218"/>
      <c r="ILZ2" s="219"/>
      <c r="IMA2" s="218"/>
      <c r="IMB2" s="218"/>
      <c r="IMC2" s="219"/>
      <c r="IMD2" s="218"/>
      <c r="IME2" s="218"/>
      <c r="IMF2" s="219"/>
      <c r="IMG2" s="218"/>
      <c r="IMH2" s="218"/>
      <c r="IMI2" s="219"/>
      <c r="IMJ2" s="218"/>
      <c r="IMK2" s="218"/>
      <c r="IML2" s="219"/>
      <c r="IMM2" s="218"/>
      <c r="IMN2" s="218"/>
      <c r="IMO2" s="219"/>
      <c r="IMP2" s="218"/>
      <c r="IMQ2" s="218"/>
      <c r="IMR2" s="219"/>
      <c r="IMS2" s="218"/>
      <c r="IMT2" s="218"/>
      <c r="IMU2" s="219"/>
      <c r="IMV2" s="218"/>
      <c r="IMW2" s="218"/>
      <c r="IMX2" s="219"/>
      <c r="IMY2" s="218"/>
      <c r="IMZ2" s="218"/>
      <c r="INA2" s="219"/>
      <c r="INB2" s="218"/>
      <c r="INC2" s="218"/>
      <c r="IND2" s="219"/>
      <c r="INE2" s="218"/>
      <c r="INF2" s="218"/>
      <c r="ING2" s="219"/>
      <c r="INH2" s="218"/>
      <c r="INI2" s="218"/>
      <c r="INJ2" s="219"/>
      <c r="INK2" s="218"/>
      <c r="INL2" s="218"/>
      <c r="INM2" s="219"/>
      <c r="INN2" s="218"/>
      <c r="INO2" s="218"/>
      <c r="INP2" s="219"/>
      <c r="INQ2" s="218"/>
      <c r="INR2" s="218"/>
      <c r="INS2" s="219"/>
      <c r="INT2" s="218"/>
      <c r="INU2" s="218"/>
      <c r="INV2" s="219"/>
      <c r="INW2" s="218"/>
      <c r="INX2" s="218"/>
      <c r="INY2" s="219"/>
      <c r="INZ2" s="218"/>
      <c r="IOA2" s="218"/>
      <c r="IOB2" s="219"/>
      <c r="IOC2" s="218"/>
      <c r="IOD2" s="218"/>
      <c r="IOE2" s="219"/>
      <c r="IOF2" s="218"/>
      <c r="IOG2" s="218"/>
      <c r="IOH2" s="219"/>
      <c r="IOI2" s="218"/>
      <c r="IOJ2" s="218"/>
      <c r="IOK2" s="219"/>
      <c r="IOL2" s="218"/>
      <c r="IOM2" s="218"/>
      <c r="ION2" s="219"/>
      <c r="IOO2" s="218"/>
      <c r="IOP2" s="218"/>
      <c r="IOQ2" s="219"/>
      <c r="IOR2" s="218"/>
      <c r="IOS2" s="218"/>
      <c r="IOT2" s="219"/>
      <c r="IOU2" s="218"/>
      <c r="IOV2" s="218"/>
      <c r="IOW2" s="219"/>
      <c r="IOX2" s="218"/>
      <c r="IOY2" s="218"/>
      <c r="IOZ2" s="219"/>
      <c r="IPA2" s="218"/>
      <c r="IPB2" s="218"/>
      <c r="IPC2" s="219"/>
      <c r="IPD2" s="218"/>
      <c r="IPE2" s="218"/>
      <c r="IPF2" s="219"/>
      <c r="IPG2" s="218"/>
      <c r="IPH2" s="218"/>
      <c r="IPI2" s="219"/>
      <c r="IPJ2" s="218"/>
      <c r="IPK2" s="218"/>
      <c r="IPL2" s="219"/>
      <c r="IPM2" s="218"/>
      <c r="IPN2" s="218"/>
      <c r="IPO2" s="219"/>
      <c r="IPP2" s="218"/>
      <c r="IPQ2" s="218"/>
      <c r="IPR2" s="219"/>
      <c r="IPS2" s="218"/>
      <c r="IPT2" s="218"/>
      <c r="IPU2" s="219"/>
      <c r="IPV2" s="218"/>
      <c r="IPW2" s="218"/>
      <c r="IPX2" s="219"/>
      <c r="IPY2" s="218"/>
      <c r="IPZ2" s="218"/>
      <c r="IQA2" s="219"/>
      <c r="IQB2" s="218"/>
      <c r="IQC2" s="218"/>
      <c r="IQD2" s="219"/>
      <c r="IQE2" s="218"/>
      <c r="IQF2" s="218"/>
      <c r="IQG2" s="219"/>
      <c r="IQH2" s="218"/>
      <c r="IQI2" s="218"/>
      <c r="IQJ2" s="219"/>
      <c r="IQK2" s="218"/>
      <c r="IQL2" s="218"/>
      <c r="IQM2" s="219"/>
      <c r="IQN2" s="218"/>
      <c r="IQO2" s="218"/>
      <c r="IQP2" s="219"/>
      <c r="IQQ2" s="218"/>
      <c r="IQR2" s="218"/>
      <c r="IQS2" s="219"/>
      <c r="IQT2" s="218"/>
      <c r="IQU2" s="218"/>
      <c r="IQV2" s="219"/>
      <c r="IQW2" s="218"/>
      <c r="IQX2" s="218"/>
      <c r="IQY2" s="219"/>
      <c r="IQZ2" s="218"/>
      <c r="IRA2" s="218"/>
      <c r="IRB2" s="219"/>
      <c r="IRC2" s="218"/>
      <c r="IRD2" s="218"/>
      <c r="IRE2" s="219"/>
      <c r="IRF2" s="218"/>
      <c r="IRG2" s="218"/>
      <c r="IRH2" s="219"/>
      <c r="IRI2" s="218"/>
      <c r="IRJ2" s="218"/>
      <c r="IRK2" s="219"/>
      <c r="IRL2" s="218"/>
      <c r="IRM2" s="218"/>
      <c r="IRN2" s="219"/>
      <c r="IRO2" s="218"/>
      <c r="IRP2" s="218"/>
      <c r="IRQ2" s="219"/>
      <c r="IRR2" s="218"/>
      <c r="IRS2" s="218"/>
      <c r="IRT2" s="219"/>
      <c r="IRU2" s="218"/>
      <c r="IRV2" s="218"/>
      <c r="IRW2" s="219"/>
      <c r="IRX2" s="218"/>
      <c r="IRY2" s="218"/>
      <c r="IRZ2" s="219"/>
      <c r="ISA2" s="218"/>
      <c r="ISB2" s="218"/>
      <c r="ISC2" s="219"/>
      <c r="ISD2" s="218"/>
      <c r="ISE2" s="218"/>
      <c r="ISF2" s="219"/>
      <c r="ISG2" s="218"/>
      <c r="ISH2" s="218"/>
      <c r="ISI2" s="219"/>
      <c r="ISJ2" s="218"/>
      <c r="ISK2" s="218"/>
      <c r="ISL2" s="219"/>
      <c r="ISM2" s="218"/>
      <c r="ISN2" s="218"/>
      <c r="ISO2" s="219"/>
      <c r="ISP2" s="218"/>
      <c r="ISQ2" s="218"/>
      <c r="ISR2" s="219"/>
      <c r="ISS2" s="218"/>
      <c r="IST2" s="218"/>
      <c r="ISU2" s="219"/>
      <c r="ISV2" s="218"/>
      <c r="ISW2" s="218"/>
      <c r="ISX2" s="219"/>
      <c r="ISY2" s="218"/>
      <c r="ISZ2" s="218"/>
      <c r="ITA2" s="219"/>
      <c r="ITB2" s="218"/>
      <c r="ITC2" s="218"/>
      <c r="ITD2" s="219"/>
      <c r="ITE2" s="218"/>
      <c r="ITF2" s="218"/>
      <c r="ITG2" s="219"/>
      <c r="ITH2" s="218"/>
      <c r="ITI2" s="218"/>
      <c r="ITJ2" s="219"/>
      <c r="ITK2" s="218"/>
      <c r="ITL2" s="218"/>
      <c r="ITM2" s="219"/>
      <c r="ITN2" s="218"/>
      <c r="ITO2" s="218"/>
      <c r="ITP2" s="219"/>
      <c r="ITQ2" s="218"/>
      <c r="ITR2" s="218"/>
      <c r="ITS2" s="219"/>
      <c r="ITT2" s="218"/>
      <c r="ITU2" s="218"/>
      <c r="ITV2" s="219"/>
      <c r="ITW2" s="218"/>
      <c r="ITX2" s="218"/>
      <c r="ITY2" s="219"/>
      <c r="ITZ2" s="218"/>
      <c r="IUA2" s="218"/>
      <c r="IUB2" s="219"/>
      <c r="IUC2" s="218"/>
      <c r="IUD2" s="218"/>
      <c r="IUE2" s="219"/>
      <c r="IUF2" s="218"/>
      <c r="IUG2" s="218"/>
      <c r="IUH2" s="219"/>
      <c r="IUI2" s="218"/>
      <c r="IUJ2" s="218"/>
      <c r="IUK2" s="219"/>
      <c r="IUL2" s="218"/>
      <c r="IUM2" s="218"/>
      <c r="IUN2" s="219"/>
      <c r="IUO2" s="218"/>
      <c r="IUP2" s="218"/>
      <c r="IUQ2" s="219"/>
      <c r="IUR2" s="218"/>
      <c r="IUS2" s="218"/>
      <c r="IUT2" s="219"/>
      <c r="IUU2" s="218"/>
      <c r="IUV2" s="218"/>
      <c r="IUW2" s="219"/>
      <c r="IUX2" s="218"/>
      <c r="IUY2" s="218"/>
      <c r="IUZ2" s="219"/>
      <c r="IVA2" s="218"/>
      <c r="IVB2" s="218"/>
      <c r="IVC2" s="219"/>
      <c r="IVD2" s="218"/>
      <c r="IVE2" s="218"/>
      <c r="IVF2" s="219"/>
      <c r="IVG2" s="218"/>
      <c r="IVH2" s="218"/>
      <c r="IVI2" s="219"/>
      <c r="IVJ2" s="218"/>
      <c r="IVK2" s="218"/>
      <c r="IVL2" s="219"/>
      <c r="IVM2" s="218"/>
      <c r="IVN2" s="218"/>
      <c r="IVO2" s="219"/>
      <c r="IVP2" s="218"/>
      <c r="IVQ2" s="218"/>
      <c r="IVR2" s="219"/>
      <c r="IVS2" s="218"/>
      <c r="IVT2" s="218"/>
      <c r="IVU2" s="219"/>
      <c r="IVV2" s="218"/>
      <c r="IVW2" s="218"/>
      <c r="IVX2" s="219"/>
      <c r="IVY2" s="218"/>
      <c r="IVZ2" s="218"/>
      <c r="IWA2" s="219"/>
      <c r="IWB2" s="218"/>
      <c r="IWC2" s="218"/>
      <c r="IWD2" s="219"/>
      <c r="IWE2" s="218"/>
      <c r="IWF2" s="218"/>
      <c r="IWG2" s="219"/>
      <c r="IWH2" s="218"/>
      <c r="IWI2" s="218"/>
      <c r="IWJ2" s="219"/>
      <c r="IWK2" s="218"/>
      <c r="IWL2" s="218"/>
      <c r="IWM2" s="219"/>
      <c r="IWN2" s="218"/>
      <c r="IWO2" s="218"/>
      <c r="IWP2" s="219"/>
      <c r="IWQ2" s="218"/>
      <c r="IWR2" s="218"/>
      <c r="IWS2" s="219"/>
      <c r="IWT2" s="218"/>
      <c r="IWU2" s="218"/>
      <c r="IWV2" s="219"/>
      <c r="IWW2" s="218"/>
      <c r="IWX2" s="218"/>
      <c r="IWY2" s="219"/>
      <c r="IWZ2" s="218"/>
      <c r="IXA2" s="218"/>
      <c r="IXB2" s="219"/>
      <c r="IXC2" s="218"/>
      <c r="IXD2" s="218"/>
      <c r="IXE2" s="219"/>
      <c r="IXF2" s="218"/>
      <c r="IXG2" s="218"/>
      <c r="IXH2" s="219"/>
      <c r="IXI2" s="218"/>
      <c r="IXJ2" s="218"/>
      <c r="IXK2" s="219"/>
      <c r="IXL2" s="218"/>
      <c r="IXM2" s="218"/>
      <c r="IXN2" s="219"/>
      <c r="IXO2" s="218"/>
      <c r="IXP2" s="218"/>
      <c r="IXQ2" s="219"/>
      <c r="IXR2" s="218"/>
      <c r="IXS2" s="218"/>
      <c r="IXT2" s="219"/>
      <c r="IXU2" s="218"/>
      <c r="IXV2" s="218"/>
      <c r="IXW2" s="219"/>
      <c r="IXX2" s="218"/>
      <c r="IXY2" s="218"/>
      <c r="IXZ2" s="219"/>
      <c r="IYA2" s="218"/>
      <c r="IYB2" s="218"/>
      <c r="IYC2" s="219"/>
      <c r="IYD2" s="218"/>
      <c r="IYE2" s="218"/>
      <c r="IYF2" s="219"/>
      <c r="IYG2" s="218"/>
      <c r="IYH2" s="218"/>
      <c r="IYI2" s="219"/>
      <c r="IYJ2" s="218"/>
      <c r="IYK2" s="218"/>
      <c r="IYL2" s="219"/>
      <c r="IYM2" s="218"/>
      <c r="IYN2" s="218"/>
      <c r="IYO2" s="219"/>
      <c r="IYP2" s="218"/>
      <c r="IYQ2" s="218"/>
      <c r="IYR2" s="219"/>
      <c r="IYS2" s="218"/>
      <c r="IYT2" s="218"/>
      <c r="IYU2" s="219"/>
      <c r="IYV2" s="218"/>
      <c r="IYW2" s="218"/>
      <c r="IYX2" s="219"/>
      <c r="IYY2" s="218"/>
      <c r="IYZ2" s="218"/>
      <c r="IZA2" s="219"/>
      <c r="IZB2" s="218"/>
      <c r="IZC2" s="218"/>
      <c r="IZD2" s="219"/>
      <c r="IZE2" s="218"/>
      <c r="IZF2" s="218"/>
      <c r="IZG2" s="219"/>
      <c r="IZH2" s="218"/>
      <c r="IZI2" s="218"/>
      <c r="IZJ2" s="219"/>
      <c r="IZK2" s="218"/>
      <c r="IZL2" s="218"/>
      <c r="IZM2" s="219"/>
      <c r="IZN2" s="218"/>
      <c r="IZO2" s="218"/>
      <c r="IZP2" s="219"/>
      <c r="IZQ2" s="218"/>
      <c r="IZR2" s="218"/>
      <c r="IZS2" s="219"/>
      <c r="IZT2" s="218"/>
      <c r="IZU2" s="218"/>
      <c r="IZV2" s="219"/>
      <c r="IZW2" s="218"/>
      <c r="IZX2" s="218"/>
      <c r="IZY2" s="219"/>
      <c r="IZZ2" s="218"/>
      <c r="JAA2" s="218"/>
      <c r="JAB2" s="219"/>
      <c r="JAC2" s="218"/>
      <c r="JAD2" s="218"/>
      <c r="JAE2" s="219"/>
      <c r="JAF2" s="218"/>
      <c r="JAG2" s="218"/>
      <c r="JAH2" s="219"/>
      <c r="JAI2" s="218"/>
      <c r="JAJ2" s="218"/>
      <c r="JAK2" s="219"/>
      <c r="JAL2" s="218"/>
      <c r="JAM2" s="218"/>
      <c r="JAN2" s="219"/>
      <c r="JAO2" s="218"/>
      <c r="JAP2" s="218"/>
      <c r="JAQ2" s="219"/>
      <c r="JAR2" s="218"/>
      <c r="JAS2" s="218"/>
      <c r="JAT2" s="219"/>
      <c r="JAU2" s="218"/>
      <c r="JAV2" s="218"/>
      <c r="JAW2" s="219"/>
      <c r="JAX2" s="218"/>
      <c r="JAY2" s="218"/>
      <c r="JAZ2" s="219"/>
      <c r="JBA2" s="218"/>
      <c r="JBB2" s="218"/>
      <c r="JBC2" s="219"/>
      <c r="JBD2" s="218"/>
      <c r="JBE2" s="218"/>
      <c r="JBF2" s="219"/>
      <c r="JBG2" s="218"/>
      <c r="JBH2" s="218"/>
      <c r="JBI2" s="219"/>
      <c r="JBJ2" s="218"/>
      <c r="JBK2" s="218"/>
      <c r="JBL2" s="219"/>
      <c r="JBM2" s="218"/>
      <c r="JBN2" s="218"/>
      <c r="JBO2" s="219"/>
      <c r="JBP2" s="218"/>
      <c r="JBQ2" s="218"/>
      <c r="JBR2" s="219"/>
      <c r="JBS2" s="218"/>
      <c r="JBT2" s="218"/>
      <c r="JBU2" s="219"/>
      <c r="JBV2" s="218"/>
      <c r="JBW2" s="218"/>
      <c r="JBX2" s="219"/>
      <c r="JBY2" s="218"/>
      <c r="JBZ2" s="218"/>
      <c r="JCA2" s="219"/>
      <c r="JCB2" s="218"/>
      <c r="JCC2" s="218"/>
      <c r="JCD2" s="219"/>
      <c r="JCE2" s="218"/>
      <c r="JCF2" s="218"/>
      <c r="JCG2" s="219"/>
      <c r="JCH2" s="218"/>
      <c r="JCI2" s="218"/>
      <c r="JCJ2" s="219"/>
      <c r="JCK2" s="218"/>
      <c r="JCL2" s="218"/>
      <c r="JCM2" s="219"/>
      <c r="JCN2" s="218"/>
      <c r="JCO2" s="218"/>
      <c r="JCP2" s="219"/>
      <c r="JCQ2" s="218"/>
      <c r="JCR2" s="218"/>
      <c r="JCS2" s="219"/>
      <c r="JCT2" s="218"/>
      <c r="JCU2" s="218"/>
      <c r="JCV2" s="219"/>
      <c r="JCW2" s="218"/>
      <c r="JCX2" s="218"/>
      <c r="JCY2" s="219"/>
      <c r="JCZ2" s="218"/>
      <c r="JDA2" s="218"/>
      <c r="JDB2" s="219"/>
      <c r="JDC2" s="218"/>
      <c r="JDD2" s="218"/>
      <c r="JDE2" s="219"/>
      <c r="JDF2" s="218"/>
      <c r="JDG2" s="218"/>
      <c r="JDH2" s="219"/>
      <c r="JDI2" s="218"/>
      <c r="JDJ2" s="218"/>
      <c r="JDK2" s="219"/>
      <c r="JDL2" s="218"/>
      <c r="JDM2" s="218"/>
      <c r="JDN2" s="219"/>
      <c r="JDO2" s="218"/>
      <c r="JDP2" s="218"/>
      <c r="JDQ2" s="219"/>
      <c r="JDR2" s="218"/>
      <c r="JDS2" s="218"/>
      <c r="JDT2" s="219"/>
      <c r="JDU2" s="218"/>
      <c r="JDV2" s="218"/>
      <c r="JDW2" s="219"/>
      <c r="JDX2" s="218"/>
      <c r="JDY2" s="218"/>
      <c r="JDZ2" s="219"/>
      <c r="JEA2" s="218"/>
      <c r="JEB2" s="218"/>
      <c r="JEC2" s="219"/>
      <c r="JED2" s="218"/>
      <c r="JEE2" s="218"/>
      <c r="JEF2" s="219"/>
      <c r="JEG2" s="218"/>
      <c r="JEH2" s="218"/>
      <c r="JEI2" s="219"/>
      <c r="JEJ2" s="218"/>
      <c r="JEK2" s="218"/>
      <c r="JEL2" s="219"/>
      <c r="JEM2" s="218"/>
      <c r="JEN2" s="218"/>
      <c r="JEO2" s="219"/>
      <c r="JEP2" s="218"/>
      <c r="JEQ2" s="218"/>
      <c r="JER2" s="219"/>
      <c r="JES2" s="218"/>
      <c r="JET2" s="218"/>
      <c r="JEU2" s="219"/>
      <c r="JEV2" s="218"/>
      <c r="JEW2" s="218"/>
      <c r="JEX2" s="219"/>
      <c r="JEY2" s="218"/>
      <c r="JEZ2" s="218"/>
      <c r="JFA2" s="219"/>
      <c r="JFB2" s="218"/>
      <c r="JFC2" s="218"/>
      <c r="JFD2" s="219"/>
      <c r="JFE2" s="218"/>
      <c r="JFF2" s="218"/>
      <c r="JFG2" s="219"/>
      <c r="JFH2" s="218"/>
      <c r="JFI2" s="218"/>
      <c r="JFJ2" s="219"/>
      <c r="JFK2" s="218"/>
      <c r="JFL2" s="218"/>
      <c r="JFM2" s="219"/>
      <c r="JFN2" s="218"/>
      <c r="JFO2" s="218"/>
      <c r="JFP2" s="219"/>
      <c r="JFQ2" s="218"/>
      <c r="JFR2" s="218"/>
      <c r="JFS2" s="219"/>
      <c r="JFT2" s="218"/>
      <c r="JFU2" s="218"/>
      <c r="JFV2" s="219"/>
      <c r="JFW2" s="218"/>
      <c r="JFX2" s="218"/>
      <c r="JFY2" s="219"/>
      <c r="JFZ2" s="218"/>
      <c r="JGA2" s="218"/>
      <c r="JGB2" s="219"/>
      <c r="JGC2" s="218"/>
      <c r="JGD2" s="218"/>
      <c r="JGE2" s="219"/>
      <c r="JGF2" s="218"/>
      <c r="JGG2" s="218"/>
      <c r="JGH2" s="219"/>
      <c r="JGI2" s="218"/>
      <c r="JGJ2" s="218"/>
      <c r="JGK2" s="219"/>
      <c r="JGL2" s="218"/>
      <c r="JGM2" s="218"/>
      <c r="JGN2" s="219"/>
      <c r="JGO2" s="218"/>
      <c r="JGP2" s="218"/>
      <c r="JGQ2" s="219"/>
      <c r="JGR2" s="218"/>
      <c r="JGS2" s="218"/>
      <c r="JGT2" s="219"/>
      <c r="JGU2" s="218"/>
      <c r="JGV2" s="218"/>
      <c r="JGW2" s="219"/>
      <c r="JGX2" s="218"/>
      <c r="JGY2" s="218"/>
      <c r="JGZ2" s="219"/>
      <c r="JHA2" s="218"/>
      <c r="JHB2" s="218"/>
      <c r="JHC2" s="219"/>
      <c r="JHD2" s="218"/>
      <c r="JHE2" s="218"/>
      <c r="JHF2" s="219"/>
      <c r="JHG2" s="218"/>
      <c r="JHH2" s="218"/>
      <c r="JHI2" s="219"/>
      <c r="JHJ2" s="218"/>
      <c r="JHK2" s="218"/>
      <c r="JHL2" s="219"/>
      <c r="JHM2" s="218"/>
      <c r="JHN2" s="218"/>
      <c r="JHO2" s="219"/>
      <c r="JHP2" s="218"/>
      <c r="JHQ2" s="218"/>
      <c r="JHR2" s="219"/>
      <c r="JHS2" s="218"/>
      <c r="JHT2" s="218"/>
      <c r="JHU2" s="219"/>
      <c r="JHV2" s="218"/>
      <c r="JHW2" s="218"/>
      <c r="JHX2" s="219"/>
      <c r="JHY2" s="218"/>
      <c r="JHZ2" s="218"/>
      <c r="JIA2" s="219"/>
      <c r="JIB2" s="218"/>
      <c r="JIC2" s="218"/>
      <c r="JID2" s="219"/>
      <c r="JIE2" s="218"/>
      <c r="JIF2" s="218"/>
      <c r="JIG2" s="219"/>
      <c r="JIH2" s="218"/>
      <c r="JII2" s="218"/>
      <c r="JIJ2" s="219"/>
      <c r="JIK2" s="218"/>
      <c r="JIL2" s="218"/>
      <c r="JIM2" s="219"/>
      <c r="JIN2" s="218"/>
      <c r="JIO2" s="218"/>
      <c r="JIP2" s="219"/>
      <c r="JIQ2" s="218"/>
      <c r="JIR2" s="218"/>
      <c r="JIS2" s="219"/>
      <c r="JIT2" s="218"/>
      <c r="JIU2" s="218"/>
      <c r="JIV2" s="219"/>
      <c r="JIW2" s="218"/>
      <c r="JIX2" s="218"/>
      <c r="JIY2" s="219"/>
      <c r="JIZ2" s="218"/>
      <c r="JJA2" s="218"/>
      <c r="JJB2" s="219"/>
      <c r="JJC2" s="218"/>
      <c r="JJD2" s="218"/>
      <c r="JJE2" s="219"/>
      <c r="JJF2" s="218"/>
      <c r="JJG2" s="218"/>
      <c r="JJH2" s="219"/>
      <c r="JJI2" s="218"/>
      <c r="JJJ2" s="218"/>
      <c r="JJK2" s="219"/>
      <c r="JJL2" s="218"/>
      <c r="JJM2" s="218"/>
      <c r="JJN2" s="219"/>
      <c r="JJO2" s="218"/>
      <c r="JJP2" s="218"/>
      <c r="JJQ2" s="219"/>
      <c r="JJR2" s="218"/>
      <c r="JJS2" s="218"/>
      <c r="JJT2" s="219"/>
      <c r="JJU2" s="218"/>
      <c r="JJV2" s="218"/>
      <c r="JJW2" s="219"/>
      <c r="JJX2" s="218"/>
      <c r="JJY2" s="218"/>
      <c r="JJZ2" s="219"/>
      <c r="JKA2" s="218"/>
      <c r="JKB2" s="218"/>
      <c r="JKC2" s="219"/>
      <c r="JKD2" s="218"/>
      <c r="JKE2" s="218"/>
      <c r="JKF2" s="219"/>
      <c r="JKG2" s="218"/>
      <c r="JKH2" s="218"/>
      <c r="JKI2" s="219"/>
      <c r="JKJ2" s="218"/>
      <c r="JKK2" s="218"/>
      <c r="JKL2" s="219"/>
      <c r="JKM2" s="218"/>
      <c r="JKN2" s="218"/>
      <c r="JKO2" s="219"/>
      <c r="JKP2" s="218"/>
      <c r="JKQ2" s="218"/>
      <c r="JKR2" s="219"/>
      <c r="JKS2" s="218"/>
      <c r="JKT2" s="218"/>
      <c r="JKU2" s="219"/>
      <c r="JKV2" s="218"/>
      <c r="JKW2" s="218"/>
      <c r="JKX2" s="219"/>
      <c r="JKY2" s="218"/>
      <c r="JKZ2" s="218"/>
      <c r="JLA2" s="219"/>
      <c r="JLB2" s="218"/>
      <c r="JLC2" s="218"/>
      <c r="JLD2" s="219"/>
      <c r="JLE2" s="218"/>
      <c r="JLF2" s="218"/>
      <c r="JLG2" s="219"/>
      <c r="JLH2" s="218"/>
      <c r="JLI2" s="218"/>
      <c r="JLJ2" s="219"/>
      <c r="JLK2" s="218"/>
      <c r="JLL2" s="218"/>
      <c r="JLM2" s="219"/>
      <c r="JLN2" s="218"/>
      <c r="JLO2" s="218"/>
      <c r="JLP2" s="219"/>
      <c r="JLQ2" s="218"/>
      <c r="JLR2" s="218"/>
      <c r="JLS2" s="219"/>
      <c r="JLT2" s="218"/>
      <c r="JLU2" s="218"/>
      <c r="JLV2" s="219"/>
      <c r="JLW2" s="218"/>
      <c r="JLX2" s="218"/>
      <c r="JLY2" s="219"/>
      <c r="JLZ2" s="218"/>
      <c r="JMA2" s="218"/>
      <c r="JMB2" s="219"/>
      <c r="JMC2" s="218"/>
      <c r="JMD2" s="218"/>
      <c r="JME2" s="219"/>
      <c r="JMF2" s="218"/>
      <c r="JMG2" s="218"/>
      <c r="JMH2" s="219"/>
      <c r="JMI2" s="218"/>
      <c r="JMJ2" s="218"/>
      <c r="JMK2" s="219"/>
      <c r="JML2" s="218"/>
      <c r="JMM2" s="218"/>
      <c r="JMN2" s="219"/>
      <c r="JMO2" s="218"/>
      <c r="JMP2" s="218"/>
      <c r="JMQ2" s="219"/>
      <c r="JMR2" s="218"/>
      <c r="JMS2" s="218"/>
      <c r="JMT2" s="219"/>
      <c r="JMU2" s="218"/>
      <c r="JMV2" s="218"/>
      <c r="JMW2" s="219"/>
      <c r="JMX2" s="218"/>
      <c r="JMY2" s="218"/>
      <c r="JMZ2" s="219"/>
      <c r="JNA2" s="218"/>
      <c r="JNB2" s="218"/>
      <c r="JNC2" s="219"/>
      <c r="JND2" s="218"/>
      <c r="JNE2" s="218"/>
      <c r="JNF2" s="219"/>
      <c r="JNG2" s="218"/>
      <c r="JNH2" s="218"/>
      <c r="JNI2" s="219"/>
      <c r="JNJ2" s="218"/>
      <c r="JNK2" s="218"/>
      <c r="JNL2" s="219"/>
      <c r="JNM2" s="218"/>
      <c r="JNN2" s="218"/>
      <c r="JNO2" s="219"/>
      <c r="JNP2" s="218"/>
      <c r="JNQ2" s="218"/>
      <c r="JNR2" s="219"/>
      <c r="JNS2" s="218"/>
      <c r="JNT2" s="218"/>
      <c r="JNU2" s="219"/>
      <c r="JNV2" s="218"/>
      <c r="JNW2" s="218"/>
      <c r="JNX2" s="219"/>
      <c r="JNY2" s="218"/>
      <c r="JNZ2" s="218"/>
      <c r="JOA2" s="219"/>
      <c r="JOB2" s="218"/>
      <c r="JOC2" s="218"/>
      <c r="JOD2" s="219"/>
      <c r="JOE2" s="218"/>
      <c r="JOF2" s="218"/>
      <c r="JOG2" s="219"/>
      <c r="JOH2" s="218"/>
      <c r="JOI2" s="218"/>
      <c r="JOJ2" s="219"/>
      <c r="JOK2" s="218"/>
      <c r="JOL2" s="218"/>
      <c r="JOM2" s="219"/>
      <c r="JON2" s="218"/>
      <c r="JOO2" s="218"/>
      <c r="JOP2" s="219"/>
      <c r="JOQ2" s="218"/>
      <c r="JOR2" s="218"/>
      <c r="JOS2" s="219"/>
      <c r="JOT2" s="218"/>
      <c r="JOU2" s="218"/>
      <c r="JOV2" s="219"/>
      <c r="JOW2" s="218"/>
      <c r="JOX2" s="218"/>
      <c r="JOY2" s="219"/>
      <c r="JOZ2" s="218"/>
      <c r="JPA2" s="218"/>
      <c r="JPB2" s="219"/>
      <c r="JPC2" s="218"/>
      <c r="JPD2" s="218"/>
      <c r="JPE2" s="219"/>
      <c r="JPF2" s="218"/>
      <c r="JPG2" s="218"/>
      <c r="JPH2" s="219"/>
      <c r="JPI2" s="218"/>
      <c r="JPJ2" s="218"/>
      <c r="JPK2" s="219"/>
      <c r="JPL2" s="218"/>
      <c r="JPM2" s="218"/>
      <c r="JPN2" s="219"/>
      <c r="JPO2" s="218"/>
      <c r="JPP2" s="218"/>
      <c r="JPQ2" s="219"/>
      <c r="JPR2" s="218"/>
      <c r="JPS2" s="218"/>
      <c r="JPT2" s="219"/>
      <c r="JPU2" s="218"/>
      <c r="JPV2" s="218"/>
      <c r="JPW2" s="219"/>
      <c r="JPX2" s="218"/>
      <c r="JPY2" s="218"/>
      <c r="JPZ2" s="219"/>
      <c r="JQA2" s="218"/>
      <c r="JQB2" s="218"/>
      <c r="JQC2" s="219"/>
      <c r="JQD2" s="218"/>
      <c r="JQE2" s="218"/>
      <c r="JQF2" s="219"/>
      <c r="JQG2" s="218"/>
      <c r="JQH2" s="218"/>
      <c r="JQI2" s="219"/>
      <c r="JQJ2" s="218"/>
      <c r="JQK2" s="218"/>
      <c r="JQL2" s="219"/>
      <c r="JQM2" s="218"/>
      <c r="JQN2" s="218"/>
      <c r="JQO2" s="219"/>
      <c r="JQP2" s="218"/>
      <c r="JQQ2" s="218"/>
      <c r="JQR2" s="219"/>
      <c r="JQS2" s="218"/>
      <c r="JQT2" s="218"/>
      <c r="JQU2" s="219"/>
      <c r="JQV2" s="218"/>
      <c r="JQW2" s="218"/>
      <c r="JQX2" s="219"/>
      <c r="JQY2" s="218"/>
      <c r="JQZ2" s="218"/>
      <c r="JRA2" s="219"/>
      <c r="JRB2" s="218"/>
      <c r="JRC2" s="218"/>
      <c r="JRD2" s="219"/>
      <c r="JRE2" s="218"/>
      <c r="JRF2" s="218"/>
      <c r="JRG2" s="219"/>
      <c r="JRH2" s="218"/>
      <c r="JRI2" s="218"/>
      <c r="JRJ2" s="219"/>
      <c r="JRK2" s="218"/>
      <c r="JRL2" s="218"/>
      <c r="JRM2" s="219"/>
      <c r="JRN2" s="218"/>
      <c r="JRO2" s="218"/>
      <c r="JRP2" s="219"/>
      <c r="JRQ2" s="218"/>
      <c r="JRR2" s="218"/>
      <c r="JRS2" s="219"/>
      <c r="JRT2" s="218"/>
      <c r="JRU2" s="218"/>
      <c r="JRV2" s="219"/>
      <c r="JRW2" s="218"/>
      <c r="JRX2" s="218"/>
      <c r="JRY2" s="219"/>
      <c r="JRZ2" s="218"/>
      <c r="JSA2" s="218"/>
      <c r="JSB2" s="219"/>
      <c r="JSC2" s="218"/>
      <c r="JSD2" s="218"/>
      <c r="JSE2" s="219"/>
      <c r="JSF2" s="218"/>
      <c r="JSG2" s="218"/>
      <c r="JSH2" s="219"/>
      <c r="JSI2" s="218"/>
      <c r="JSJ2" s="218"/>
      <c r="JSK2" s="219"/>
      <c r="JSL2" s="218"/>
      <c r="JSM2" s="218"/>
      <c r="JSN2" s="219"/>
      <c r="JSO2" s="218"/>
      <c r="JSP2" s="218"/>
      <c r="JSQ2" s="219"/>
      <c r="JSR2" s="218"/>
      <c r="JSS2" s="218"/>
      <c r="JST2" s="219"/>
      <c r="JSU2" s="218"/>
      <c r="JSV2" s="218"/>
      <c r="JSW2" s="219"/>
      <c r="JSX2" s="218"/>
      <c r="JSY2" s="218"/>
      <c r="JSZ2" s="219"/>
      <c r="JTA2" s="218"/>
      <c r="JTB2" s="218"/>
      <c r="JTC2" s="219"/>
      <c r="JTD2" s="218"/>
      <c r="JTE2" s="218"/>
      <c r="JTF2" s="219"/>
      <c r="JTG2" s="218"/>
      <c r="JTH2" s="218"/>
      <c r="JTI2" s="219"/>
      <c r="JTJ2" s="218"/>
      <c r="JTK2" s="218"/>
      <c r="JTL2" s="219"/>
      <c r="JTM2" s="218"/>
      <c r="JTN2" s="218"/>
      <c r="JTO2" s="219"/>
      <c r="JTP2" s="218"/>
      <c r="JTQ2" s="218"/>
      <c r="JTR2" s="219"/>
      <c r="JTS2" s="218"/>
      <c r="JTT2" s="218"/>
      <c r="JTU2" s="219"/>
      <c r="JTV2" s="218"/>
      <c r="JTW2" s="218"/>
      <c r="JTX2" s="219"/>
      <c r="JTY2" s="218"/>
      <c r="JTZ2" s="218"/>
      <c r="JUA2" s="219"/>
      <c r="JUB2" s="218"/>
      <c r="JUC2" s="218"/>
      <c r="JUD2" s="219"/>
      <c r="JUE2" s="218"/>
      <c r="JUF2" s="218"/>
      <c r="JUG2" s="219"/>
      <c r="JUH2" s="218"/>
      <c r="JUI2" s="218"/>
      <c r="JUJ2" s="219"/>
      <c r="JUK2" s="218"/>
      <c r="JUL2" s="218"/>
      <c r="JUM2" s="219"/>
      <c r="JUN2" s="218"/>
      <c r="JUO2" s="218"/>
      <c r="JUP2" s="219"/>
      <c r="JUQ2" s="218"/>
      <c r="JUR2" s="218"/>
      <c r="JUS2" s="219"/>
      <c r="JUT2" s="218"/>
      <c r="JUU2" s="218"/>
      <c r="JUV2" s="219"/>
      <c r="JUW2" s="218"/>
      <c r="JUX2" s="218"/>
      <c r="JUY2" s="219"/>
      <c r="JUZ2" s="218"/>
      <c r="JVA2" s="218"/>
      <c r="JVB2" s="219"/>
      <c r="JVC2" s="218"/>
      <c r="JVD2" s="218"/>
      <c r="JVE2" s="219"/>
      <c r="JVF2" s="218"/>
      <c r="JVG2" s="218"/>
      <c r="JVH2" s="219"/>
      <c r="JVI2" s="218"/>
      <c r="JVJ2" s="218"/>
      <c r="JVK2" s="219"/>
      <c r="JVL2" s="218"/>
      <c r="JVM2" s="218"/>
      <c r="JVN2" s="219"/>
      <c r="JVO2" s="218"/>
      <c r="JVP2" s="218"/>
      <c r="JVQ2" s="219"/>
      <c r="JVR2" s="218"/>
      <c r="JVS2" s="218"/>
      <c r="JVT2" s="219"/>
      <c r="JVU2" s="218"/>
      <c r="JVV2" s="218"/>
      <c r="JVW2" s="219"/>
      <c r="JVX2" s="218"/>
      <c r="JVY2" s="218"/>
      <c r="JVZ2" s="219"/>
      <c r="JWA2" s="218"/>
      <c r="JWB2" s="218"/>
      <c r="JWC2" s="219"/>
      <c r="JWD2" s="218"/>
      <c r="JWE2" s="218"/>
      <c r="JWF2" s="219"/>
      <c r="JWG2" s="218"/>
      <c r="JWH2" s="218"/>
      <c r="JWI2" s="219"/>
      <c r="JWJ2" s="218"/>
      <c r="JWK2" s="218"/>
      <c r="JWL2" s="219"/>
      <c r="JWM2" s="218"/>
      <c r="JWN2" s="218"/>
      <c r="JWO2" s="219"/>
      <c r="JWP2" s="218"/>
      <c r="JWQ2" s="218"/>
      <c r="JWR2" s="219"/>
      <c r="JWS2" s="218"/>
      <c r="JWT2" s="218"/>
      <c r="JWU2" s="219"/>
      <c r="JWV2" s="218"/>
      <c r="JWW2" s="218"/>
      <c r="JWX2" s="219"/>
      <c r="JWY2" s="218"/>
      <c r="JWZ2" s="218"/>
      <c r="JXA2" s="219"/>
      <c r="JXB2" s="218"/>
      <c r="JXC2" s="218"/>
      <c r="JXD2" s="219"/>
      <c r="JXE2" s="218"/>
      <c r="JXF2" s="218"/>
      <c r="JXG2" s="219"/>
      <c r="JXH2" s="218"/>
      <c r="JXI2" s="218"/>
      <c r="JXJ2" s="219"/>
      <c r="JXK2" s="218"/>
      <c r="JXL2" s="218"/>
      <c r="JXM2" s="219"/>
      <c r="JXN2" s="218"/>
      <c r="JXO2" s="218"/>
      <c r="JXP2" s="219"/>
      <c r="JXQ2" s="218"/>
      <c r="JXR2" s="218"/>
      <c r="JXS2" s="219"/>
      <c r="JXT2" s="218"/>
      <c r="JXU2" s="218"/>
      <c r="JXV2" s="219"/>
      <c r="JXW2" s="218"/>
      <c r="JXX2" s="218"/>
      <c r="JXY2" s="219"/>
      <c r="JXZ2" s="218"/>
      <c r="JYA2" s="218"/>
      <c r="JYB2" s="219"/>
      <c r="JYC2" s="218"/>
      <c r="JYD2" s="218"/>
      <c r="JYE2" s="219"/>
      <c r="JYF2" s="218"/>
      <c r="JYG2" s="218"/>
      <c r="JYH2" s="219"/>
      <c r="JYI2" s="218"/>
      <c r="JYJ2" s="218"/>
      <c r="JYK2" s="219"/>
      <c r="JYL2" s="218"/>
      <c r="JYM2" s="218"/>
      <c r="JYN2" s="219"/>
      <c r="JYO2" s="218"/>
      <c r="JYP2" s="218"/>
      <c r="JYQ2" s="219"/>
      <c r="JYR2" s="218"/>
      <c r="JYS2" s="218"/>
      <c r="JYT2" s="219"/>
      <c r="JYU2" s="218"/>
      <c r="JYV2" s="218"/>
      <c r="JYW2" s="219"/>
      <c r="JYX2" s="218"/>
      <c r="JYY2" s="218"/>
      <c r="JYZ2" s="219"/>
      <c r="JZA2" s="218"/>
      <c r="JZB2" s="218"/>
      <c r="JZC2" s="219"/>
      <c r="JZD2" s="218"/>
      <c r="JZE2" s="218"/>
      <c r="JZF2" s="219"/>
      <c r="JZG2" s="218"/>
      <c r="JZH2" s="218"/>
      <c r="JZI2" s="219"/>
      <c r="JZJ2" s="218"/>
      <c r="JZK2" s="218"/>
      <c r="JZL2" s="219"/>
      <c r="JZM2" s="218"/>
      <c r="JZN2" s="218"/>
      <c r="JZO2" s="219"/>
      <c r="JZP2" s="218"/>
      <c r="JZQ2" s="218"/>
      <c r="JZR2" s="219"/>
      <c r="JZS2" s="218"/>
      <c r="JZT2" s="218"/>
      <c r="JZU2" s="219"/>
      <c r="JZV2" s="218"/>
      <c r="JZW2" s="218"/>
      <c r="JZX2" s="219"/>
      <c r="JZY2" s="218"/>
      <c r="JZZ2" s="218"/>
      <c r="KAA2" s="219"/>
      <c r="KAB2" s="218"/>
      <c r="KAC2" s="218"/>
      <c r="KAD2" s="219"/>
      <c r="KAE2" s="218"/>
      <c r="KAF2" s="218"/>
      <c r="KAG2" s="219"/>
      <c r="KAH2" s="218"/>
      <c r="KAI2" s="218"/>
      <c r="KAJ2" s="219"/>
      <c r="KAK2" s="218"/>
      <c r="KAL2" s="218"/>
      <c r="KAM2" s="219"/>
      <c r="KAN2" s="218"/>
      <c r="KAO2" s="218"/>
      <c r="KAP2" s="219"/>
      <c r="KAQ2" s="218"/>
      <c r="KAR2" s="218"/>
      <c r="KAS2" s="219"/>
      <c r="KAT2" s="218"/>
      <c r="KAU2" s="218"/>
      <c r="KAV2" s="219"/>
      <c r="KAW2" s="218"/>
      <c r="KAX2" s="218"/>
      <c r="KAY2" s="219"/>
      <c r="KAZ2" s="218"/>
      <c r="KBA2" s="218"/>
      <c r="KBB2" s="219"/>
      <c r="KBC2" s="218"/>
      <c r="KBD2" s="218"/>
      <c r="KBE2" s="219"/>
      <c r="KBF2" s="218"/>
      <c r="KBG2" s="218"/>
      <c r="KBH2" s="219"/>
      <c r="KBI2" s="218"/>
      <c r="KBJ2" s="218"/>
      <c r="KBK2" s="219"/>
      <c r="KBL2" s="218"/>
      <c r="KBM2" s="218"/>
      <c r="KBN2" s="219"/>
      <c r="KBO2" s="218"/>
      <c r="KBP2" s="218"/>
      <c r="KBQ2" s="219"/>
      <c r="KBR2" s="218"/>
      <c r="KBS2" s="218"/>
      <c r="KBT2" s="219"/>
      <c r="KBU2" s="218"/>
      <c r="KBV2" s="218"/>
      <c r="KBW2" s="219"/>
      <c r="KBX2" s="218"/>
      <c r="KBY2" s="218"/>
      <c r="KBZ2" s="219"/>
      <c r="KCA2" s="218"/>
      <c r="KCB2" s="218"/>
      <c r="KCC2" s="219"/>
      <c r="KCD2" s="218"/>
      <c r="KCE2" s="218"/>
      <c r="KCF2" s="219"/>
      <c r="KCG2" s="218"/>
      <c r="KCH2" s="218"/>
      <c r="KCI2" s="219"/>
      <c r="KCJ2" s="218"/>
      <c r="KCK2" s="218"/>
      <c r="KCL2" s="219"/>
      <c r="KCM2" s="218"/>
      <c r="KCN2" s="218"/>
      <c r="KCO2" s="219"/>
      <c r="KCP2" s="218"/>
      <c r="KCQ2" s="218"/>
      <c r="KCR2" s="219"/>
      <c r="KCS2" s="218"/>
      <c r="KCT2" s="218"/>
      <c r="KCU2" s="219"/>
      <c r="KCV2" s="218"/>
      <c r="KCW2" s="218"/>
      <c r="KCX2" s="219"/>
      <c r="KCY2" s="218"/>
      <c r="KCZ2" s="218"/>
      <c r="KDA2" s="219"/>
      <c r="KDB2" s="218"/>
      <c r="KDC2" s="218"/>
      <c r="KDD2" s="219"/>
      <c r="KDE2" s="218"/>
      <c r="KDF2" s="218"/>
      <c r="KDG2" s="219"/>
      <c r="KDH2" s="218"/>
      <c r="KDI2" s="218"/>
      <c r="KDJ2" s="219"/>
      <c r="KDK2" s="218"/>
      <c r="KDL2" s="218"/>
      <c r="KDM2" s="219"/>
      <c r="KDN2" s="218"/>
      <c r="KDO2" s="218"/>
      <c r="KDP2" s="219"/>
      <c r="KDQ2" s="218"/>
      <c r="KDR2" s="218"/>
      <c r="KDS2" s="219"/>
      <c r="KDT2" s="218"/>
      <c r="KDU2" s="218"/>
      <c r="KDV2" s="219"/>
      <c r="KDW2" s="218"/>
      <c r="KDX2" s="218"/>
      <c r="KDY2" s="219"/>
      <c r="KDZ2" s="218"/>
      <c r="KEA2" s="218"/>
      <c r="KEB2" s="219"/>
      <c r="KEC2" s="218"/>
      <c r="KED2" s="218"/>
      <c r="KEE2" s="219"/>
      <c r="KEF2" s="218"/>
      <c r="KEG2" s="218"/>
      <c r="KEH2" s="219"/>
      <c r="KEI2" s="218"/>
      <c r="KEJ2" s="218"/>
      <c r="KEK2" s="219"/>
      <c r="KEL2" s="218"/>
      <c r="KEM2" s="218"/>
      <c r="KEN2" s="219"/>
      <c r="KEO2" s="218"/>
      <c r="KEP2" s="218"/>
      <c r="KEQ2" s="219"/>
      <c r="KER2" s="218"/>
      <c r="KES2" s="218"/>
      <c r="KET2" s="219"/>
      <c r="KEU2" s="218"/>
      <c r="KEV2" s="218"/>
      <c r="KEW2" s="219"/>
      <c r="KEX2" s="218"/>
      <c r="KEY2" s="218"/>
      <c r="KEZ2" s="219"/>
      <c r="KFA2" s="218"/>
      <c r="KFB2" s="218"/>
      <c r="KFC2" s="219"/>
      <c r="KFD2" s="218"/>
      <c r="KFE2" s="218"/>
      <c r="KFF2" s="219"/>
      <c r="KFG2" s="218"/>
      <c r="KFH2" s="218"/>
      <c r="KFI2" s="219"/>
      <c r="KFJ2" s="218"/>
      <c r="KFK2" s="218"/>
      <c r="KFL2" s="219"/>
      <c r="KFM2" s="218"/>
      <c r="KFN2" s="218"/>
      <c r="KFO2" s="219"/>
      <c r="KFP2" s="218"/>
      <c r="KFQ2" s="218"/>
      <c r="KFR2" s="219"/>
      <c r="KFS2" s="218"/>
      <c r="KFT2" s="218"/>
      <c r="KFU2" s="219"/>
      <c r="KFV2" s="218"/>
      <c r="KFW2" s="218"/>
      <c r="KFX2" s="219"/>
      <c r="KFY2" s="218"/>
      <c r="KFZ2" s="218"/>
      <c r="KGA2" s="219"/>
      <c r="KGB2" s="218"/>
      <c r="KGC2" s="218"/>
      <c r="KGD2" s="219"/>
      <c r="KGE2" s="218"/>
      <c r="KGF2" s="218"/>
      <c r="KGG2" s="219"/>
      <c r="KGH2" s="218"/>
      <c r="KGI2" s="218"/>
      <c r="KGJ2" s="219"/>
      <c r="KGK2" s="218"/>
      <c r="KGL2" s="218"/>
      <c r="KGM2" s="219"/>
      <c r="KGN2" s="218"/>
      <c r="KGO2" s="218"/>
      <c r="KGP2" s="219"/>
      <c r="KGQ2" s="218"/>
      <c r="KGR2" s="218"/>
      <c r="KGS2" s="219"/>
      <c r="KGT2" s="218"/>
      <c r="KGU2" s="218"/>
      <c r="KGV2" s="219"/>
      <c r="KGW2" s="218"/>
      <c r="KGX2" s="218"/>
      <c r="KGY2" s="219"/>
      <c r="KGZ2" s="218"/>
      <c r="KHA2" s="218"/>
      <c r="KHB2" s="219"/>
      <c r="KHC2" s="218"/>
      <c r="KHD2" s="218"/>
      <c r="KHE2" s="219"/>
      <c r="KHF2" s="218"/>
      <c r="KHG2" s="218"/>
      <c r="KHH2" s="219"/>
      <c r="KHI2" s="218"/>
      <c r="KHJ2" s="218"/>
      <c r="KHK2" s="219"/>
      <c r="KHL2" s="218"/>
      <c r="KHM2" s="218"/>
      <c r="KHN2" s="219"/>
      <c r="KHO2" s="218"/>
      <c r="KHP2" s="218"/>
      <c r="KHQ2" s="219"/>
      <c r="KHR2" s="218"/>
      <c r="KHS2" s="218"/>
      <c r="KHT2" s="219"/>
      <c r="KHU2" s="218"/>
      <c r="KHV2" s="218"/>
      <c r="KHW2" s="219"/>
      <c r="KHX2" s="218"/>
      <c r="KHY2" s="218"/>
      <c r="KHZ2" s="219"/>
      <c r="KIA2" s="218"/>
      <c r="KIB2" s="218"/>
      <c r="KIC2" s="219"/>
      <c r="KID2" s="218"/>
      <c r="KIE2" s="218"/>
      <c r="KIF2" s="219"/>
      <c r="KIG2" s="218"/>
      <c r="KIH2" s="218"/>
      <c r="KII2" s="219"/>
      <c r="KIJ2" s="218"/>
      <c r="KIK2" s="218"/>
      <c r="KIL2" s="219"/>
      <c r="KIM2" s="218"/>
      <c r="KIN2" s="218"/>
      <c r="KIO2" s="219"/>
      <c r="KIP2" s="218"/>
      <c r="KIQ2" s="218"/>
      <c r="KIR2" s="219"/>
      <c r="KIS2" s="218"/>
      <c r="KIT2" s="218"/>
      <c r="KIU2" s="219"/>
      <c r="KIV2" s="218"/>
      <c r="KIW2" s="218"/>
      <c r="KIX2" s="219"/>
      <c r="KIY2" s="218"/>
      <c r="KIZ2" s="218"/>
      <c r="KJA2" s="219"/>
      <c r="KJB2" s="218"/>
      <c r="KJC2" s="218"/>
      <c r="KJD2" s="219"/>
      <c r="KJE2" s="218"/>
      <c r="KJF2" s="218"/>
      <c r="KJG2" s="219"/>
      <c r="KJH2" s="218"/>
      <c r="KJI2" s="218"/>
      <c r="KJJ2" s="219"/>
      <c r="KJK2" s="218"/>
      <c r="KJL2" s="218"/>
      <c r="KJM2" s="219"/>
      <c r="KJN2" s="218"/>
      <c r="KJO2" s="218"/>
      <c r="KJP2" s="219"/>
      <c r="KJQ2" s="218"/>
      <c r="KJR2" s="218"/>
      <c r="KJS2" s="219"/>
      <c r="KJT2" s="218"/>
      <c r="KJU2" s="218"/>
      <c r="KJV2" s="219"/>
      <c r="KJW2" s="218"/>
      <c r="KJX2" s="218"/>
      <c r="KJY2" s="219"/>
      <c r="KJZ2" s="218"/>
      <c r="KKA2" s="218"/>
      <c r="KKB2" s="219"/>
      <c r="KKC2" s="218"/>
      <c r="KKD2" s="218"/>
      <c r="KKE2" s="219"/>
      <c r="KKF2" s="218"/>
      <c r="KKG2" s="218"/>
      <c r="KKH2" s="219"/>
      <c r="KKI2" s="218"/>
      <c r="KKJ2" s="218"/>
      <c r="KKK2" s="219"/>
      <c r="KKL2" s="218"/>
      <c r="KKM2" s="218"/>
      <c r="KKN2" s="219"/>
      <c r="KKO2" s="218"/>
      <c r="KKP2" s="218"/>
      <c r="KKQ2" s="219"/>
      <c r="KKR2" s="218"/>
      <c r="KKS2" s="218"/>
      <c r="KKT2" s="219"/>
      <c r="KKU2" s="218"/>
      <c r="KKV2" s="218"/>
      <c r="KKW2" s="219"/>
      <c r="KKX2" s="218"/>
      <c r="KKY2" s="218"/>
      <c r="KKZ2" s="219"/>
      <c r="KLA2" s="218"/>
      <c r="KLB2" s="218"/>
      <c r="KLC2" s="219"/>
      <c r="KLD2" s="218"/>
      <c r="KLE2" s="218"/>
      <c r="KLF2" s="219"/>
      <c r="KLG2" s="218"/>
      <c r="KLH2" s="218"/>
      <c r="KLI2" s="219"/>
      <c r="KLJ2" s="218"/>
      <c r="KLK2" s="218"/>
      <c r="KLL2" s="219"/>
      <c r="KLM2" s="218"/>
      <c r="KLN2" s="218"/>
      <c r="KLO2" s="219"/>
      <c r="KLP2" s="218"/>
      <c r="KLQ2" s="218"/>
      <c r="KLR2" s="219"/>
      <c r="KLS2" s="218"/>
      <c r="KLT2" s="218"/>
      <c r="KLU2" s="219"/>
      <c r="KLV2" s="218"/>
      <c r="KLW2" s="218"/>
      <c r="KLX2" s="219"/>
      <c r="KLY2" s="218"/>
      <c r="KLZ2" s="218"/>
      <c r="KMA2" s="219"/>
      <c r="KMB2" s="218"/>
      <c r="KMC2" s="218"/>
      <c r="KMD2" s="219"/>
      <c r="KME2" s="218"/>
      <c r="KMF2" s="218"/>
      <c r="KMG2" s="219"/>
      <c r="KMH2" s="218"/>
      <c r="KMI2" s="218"/>
      <c r="KMJ2" s="219"/>
      <c r="KMK2" s="218"/>
      <c r="KML2" s="218"/>
      <c r="KMM2" s="219"/>
      <c r="KMN2" s="218"/>
      <c r="KMO2" s="218"/>
      <c r="KMP2" s="219"/>
      <c r="KMQ2" s="218"/>
      <c r="KMR2" s="218"/>
      <c r="KMS2" s="219"/>
      <c r="KMT2" s="218"/>
      <c r="KMU2" s="218"/>
      <c r="KMV2" s="219"/>
      <c r="KMW2" s="218"/>
      <c r="KMX2" s="218"/>
      <c r="KMY2" s="219"/>
      <c r="KMZ2" s="218"/>
      <c r="KNA2" s="218"/>
      <c r="KNB2" s="219"/>
      <c r="KNC2" s="218"/>
      <c r="KND2" s="218"/>
      <c r="KNE2" s="219"/>
      <c r="KNF2" s="218"/>
      <c r="KNG2" s="218"/>
      <c r="KNH2" s="219"/>
      <c r="KNI2" s="218"/>
      <c r="KNJ2" s="218"/>
      <c r="KNK2" s="219"/>
      <c r="KNL2" s="218"/>
      <c r="KNM2" s="218"/>
      <c r="KNN2" s="219"/>
      <c r="KNO2" s="218"/>
      <c r="KNP2" s="218"/>
      <c r="KNQ2" s="219"/>
      <c r="KNR2" s="218"/>
      <c r="KNS2" s="218"/>
      <c r="KNT2" s="219"/>
      <c r="KNU2" s="218"/>
      <c r="KNV2" s="218"/>
      <c r="KNW2" s="219"/>
      <c r="KNX2" s="218"/>
      <c r="KNY2" s="218"/>
      <c r="KNZ2" s="219"/>
      <c r="KOA2" s="218"/>
      <c r="KOB2" s="218"/>
      <c r="KOC2" s="219"/>
      <c r="KOD2" s="218"/>
      <c r="KOE2" s="218"/>
      <c r="KOF2" s="219"/>
      <c r="KOG2" s="218"/>
      <c r="KOH2" s="218"/>
      <c r="KOI2" s="219"/>
      <c r="KOJ2" s="218"/>
      <c r="KOK2" s="218"/>
      <c r="KOL2" s="219"/>
      <c r="KOM2" s="218"/>
      <c r="KON2" s="218"/>
      <c r="KOO2" s="219"/>
      <c r="KOP2" s="218"/>
      <c r="KOQ2" s="218"/>
      <c r="KOR2" s="219"/>
      <c r="KOS2" s="218"/>
      <c r="KOT2" s="218"/>
      <c r="KOU2" s="219"/>
      <c r="KOV2" s="218"/>
      <c r="KOW2" s="218"/>
      <c r="KOX2" s="219"/>
      <c r="KOY2" s="218"/>
      <c r="KOZ2" s="218"/>
      <c r="KPA2" s="219"/>
      <c r="KPB2" s="218"/>
      <c r="KPC2" s="218"/>
      <c r="KPD2" s="219"/>
      <c r="KPE2" s="218"/>
      <c r="KPF2" s="218"/>
      <c r="KPG2" s="219"/>
      <c r="KPH2" s="218"/>
      <c r="KPI2" s="218"/>
      <c r="KPJ2" s="219"/>
      <c r="KPK2" s="218"/>
      <c r="KPL2" s="218"/>
      <c r="KPM2" s="219"/>
      <c r="KPN2" s="218"/>
      <c r="KPO2" s="218"/>
      <c r="KPP2" s="219"/>
      <c r="KPQ2" s="218"/>
      <c r="KPR2" s="218"/>
      <c r="KPS2" s="219"/>
      <c r="KPT2" s="218"/>
      <c r="KPU2" s="218"/>
      <c r="KPV2" s="219"/>
      <c r="KPW2" s="218"/>
      <c r="KPX2" s="218"/>
      <c r="KPY2" s="219"/>
      <c r="KPZ2" s="218"/>
      <c r="KQA2" s="218"/>
      <c r="KQB2" s="219"/>
      <c r="KQC2" s="218"/>
      <c r="KQD2" s="218"/>
      <c r="KQE2" s="219"/>
      <c r="KQF2" s="218"/>
      <c r="KQG2" s="218"/>
      <c r="KQH2" s="219"/>
      <c r="KQI2" s="218"/>
      <c r="KQJ2" s="218"/>
      <c r="KQK2" s="219"/>
      <c r="KQL2" s="218"/>
      <c r="KQM2" s="218"/>
      <c r="KQN2" s="219"/>
      <c r="KQO2" s="218"/>
      <c r="KQP2" s="218"/>
      <c r="KQQ2" s="219"/>
      <c r="KQR2" s="218"/>
      <c r="KQS2" s="218"/>
      <c r="KQT2" s="219"/>
      <c r="KQU2" s="218"/>
      <c r="KQV2" s="218"/>
      <c r="KQW2" s="219"/>
      <c r="KQX2" s="218"/>
      <c r="KQY2" s="218"/>
      <c r="KQZ2" s="219"/>
      <c r="KRA2" s="218"/>
      <c r="KRB2" s="218"/>
      <c r="KRC2" s="219"/>
      <c r="KRD2" s="218"/>
      <c r="KRE2" s="218"/>
      <c r="KRF2" s="219"/>
      <c r="KRG2" s="218"/>
      <c r="KRH2" s="218"/>
      <c r="KRI2" s="219"/>
      <c r="KRJ2" s="218"/>
      <c r="KRK2" s="218"/>
      <c r="KRL2" s="219"/>
      <c r="KRM2" s="218"/>
      <c r="KRN2" s="218"/>
      <c r="KRO2" s="219"/>
      <c r="KRP2" s="218"/>
      <c r="KRQ2" s="218"/>
      <c r="KRR2" s="219"/>
      <c r="KRS2" s="218"/>
      <c r="KRT2" s="218"/>
      <c r="KRU2" s="219"/>
      <c r="KRV2" s="218"/>
      <c r="KRW2" s="218"/>
      <c r="KRX2" s="219"/>
      <c r="KRY2" s="218"/>
      <c r="KRZ2" s="218"/>
      <c r="KSA2" s="219"/>
      <c r="KSB2" s="218"/>
      <c r="KSC2" s="218"/>
      <c r="KSD2" s="219"/>
      <c r="KSE2" s="218"/>
      <c r="KSF2" s="218"/>
      <c r="KSG2" s="219"/>
      <c r="KSH2" s="218"/>
      <c r="KSI2" s="218"/>
      <c r="KSJ2" s="219"/>
      <c r="KSK2" s="218"/>
      <c r="KSL2" s="218"/>
      <c r="KSM2" s="219"/>
      <c r="KSN2" s="218"/>
      <c r="KSO2" s="218"/>
      <c r="KSP2" s="219"/>
      <c r="KSQ2" s="218"/>
      <c r="KSR2" s="218"/>
      <c r="KSS2" s="219"/>
      <c r="KST2" s="218"/>
      <c r="KSU2" s="218"/>
      <c r="KSV2" s="219"/>
      <c r="KSW2" s="218"/>
      <c r="KSX2" s="218"/>
      <c r="KSY2" s="219"/>
      <c r="KSZ2" s="218"/>
      <c r="KTA2" s="218"/>
      <c r="KTB2" s="219"/>
      <c r="KTC2" s="218"/>
      <c r="KTD2" s="218"/>
      <c r="KTE2" s="219"/>
      <c r="KTF2" s="218"/>
      <c r="KTG2" s="218"/>
      <c r="KTH2" s="219"/>
      <c r="KTI2" s="218"/>
      <c r="KTJ2" s="218"/>
      <c r="KTK2" s="219"/>
      <c r="KTL2" s="218"/>
      <c r="KTM2" s="218"/>
      <c r="KTN2" s="219"/>
      <c r="KTO2" s="218"/>
      <c r="KTP2" s="218"/>
      <c r="KTQ2" s="219"/>
      <c r="KTR2" s="218"/>
      <c r="KTS2" s="218"/>
      <c r="KTT2" s="219"/>
      <c r="KTU2" s="218"/>
      <c r="KTV2" s="218"/>
      <c r="KTW2" s="219"/>
      <c r="KTX2" s="218"/>
      <c r="KTY2" s="218"/>
      <c r="KTZ2" s="219"/>
      <c r="KUA2" s="218"/>
      <c r="KUB2" s="218"/>
      <c r="KUC2" s="219"/>
      <c r="KUD2" s="218"/>
      <c r="KUE2" s="218"/>
      <c r="KUF2" s="219"/>
      <c r="KUG2" s="218"/>
      <c r="KUH2" s="218"/>
      <c r="KUI2" s="219"/>
      <c r="KUJ2" s="218"/>
      <c r="KUK2" s="218"/>
      <c r="KUL2" s="219"/>
      <c r="KUM2" s="218"/>
      <c r="KUN2" s="218"/>
      <c r="KUO2" s="219"/>
      <c r="KUP2" s="218"/>
      <c r="KUQ2" s="218"/>
      <c r="KUR2" s="219"/>
      <c r="KUS2" s="218"/>
      <c r="KUT2" s="218"/>
      <c r="KUU2" s="219"/>
      <c r="KUV2" s="218"/>
      <c r="KUW2" s="218"/>
      <c r="KUX2" s="219"/>
      <c r="KUY2" s="218"/>
      <c r="KUZ2" s="218"/>
      <c r="KVA2" s="219"/>
      <c r="KVB2" s="218"/>
      <c r="KVC2" s="218"/>
      <c r="KVD2" s="219"/>
      <c r="KVE2" s="218"/>
      <c r="KVF2" s="218"/>
      <c r="KVG2" s="219"/>
      <c r="KVH2" s="218"/>
      <c r="KVI2" s="218"/>
      <c r="KVJ2" s="219"/>
      <c r="KVK2" s="218"/>
      <c r="KVL2" s="218"/>
      <c r="KVM2" s="219"/>
      <c r="KVN2" s="218"/>
      <c r="KVO2" s="218"/>
      <c r="KVP2" s="219"/>
      <c r="KVQ2" s="218"/>
      <c r="KVR2" s="218"/>
      <c r="KVS2" s="219"/>
      <c r="KVT2" s="218"/>
      <c r="KVU2" s="218"/>
      <c r="KVV2" s="219"/>
      <c r="KVW2" s="218"/>
      <c r="KVX2" s="218"/>
      <c r="KVY2" s="219"/>
      <c r="KVZ2" s="218"/>
      <c r="KWA2" s="218"/>
      <c r="KWB2" s="219"/>
      <c r="KWC2" s="218"/>
      <c r="KWD2" s="218"/>
      <c r="KWE2" s="219"/>
      <c r="KWF2" s="218"/>
      <c r="KWG2" s="218"/>
      <c r="KWH2" s="219"/>
      <c r="KWI2" s="218"/>
      <c r="KWJ2" s="218"/>
      <c r="KWK2" s="219"/>
      <c r="KWL2" s="218"/>
      <c r="KWM2" s="218"/>
      <c r="KWN2" s="219"/>
      <c r="KWO2" s="218"/>
      <c r="KWP2" s="218"/>
      <c r="KWQ2" s="219"/>
      <c r="KWR2" s="218"/>
      <c r="KWS2" s="218"/>
      <c r="KWT2" s="219"/>
      <c r="KWU2" s="218"/>
      <c r="KWV2" s="218"/>
      <c r="KWW2" s="219"/>
      <c r="KWX2" s="218"/>
      <c r="KWY2" s="218"/>
      <c r="KWZ2" s="219"/>
      <c r="KXA2" s="218"/>
      <c r="KXB2" s="218"/>
      <c r="KXC2" s="219"/>
      <c r="KXD2" s="218"/>
      <c r="KXE2" s="218"/>
      <c r="KXF2" s="219"/>
      <c r="KXG2" s="218"/>
      <c r="KXH2" s="218"/>
      <c r="KXI2" s="219"/>
      <c r="KXJ2" s="218"/>
      <c r="KXK2" s="218"/>
      <c r="KXL2" s="219"/>
      <c r="KXM2" s="218"/>
      <c r="KXN2" s="218"/>
      <c r="KXO2" s="219"/>
      <c r="KXP2" s="218"/>
      <c r="KXQ2" s="218"/>
      <c r="KXR2" s="219"/>
      <c r="KXS2" s="218"/>
      <c r="KXT2" s="218"/>
      <c r="KXU2" s="219"/>
      <c r="KXV2" s="218"/>
      <c r="KXW2" s="218"/>
      <c r="KXX2" s="219"/>
      <c r="KXY2" s="218"/>
      <c r="KXZ2" s="218"/>
      <c r="KYA2" s="219"/>
      <c r="KYB2" s="218"/>
      <c r="KYC2" s="218"/>
      <c r="KYD2" s="219"/>
      <c r="KYE2" s="218"/>
      <c r="KYF2" s="218"/>
      <c r="KYG2" s="219"/>
      <c r="KYH2" s="218"/>
      <c r="KYI2" s="218"/>
      <c r="KYJ2" s="219"/>
      <c r="KYK2" s="218"/>
      <c r="KYL2" s="218"/>
      <c r="KYM2" s="219"/>
      <c r="KYN2" s="218"/>
      <c r="KYO2" s="218"/>
      <c r="KYP2" s="219"/>
      <c r="KYQ2" s="218"/>
      <c r="KYR2" s="218"/>
      <c r="KYS2" s="219"/>
      <c r="KYT2" s="218"/>
      <c r="KYU2" s="218"/>
      <c r="KYV2" s="219"/>
      <c r="KYW2" s="218"/>
      <c r="KYX2" s="218"/>
      <c r="KYY2" s="219"/>
      <c r="KYZ2" s="218"/>
      <c r="KZA2" s="218"/>
      <c r="KZB2" s="219"/>
      <c r="KZC2" s="218"/>
      <c r="KZD2" s="218"/>
      <c r="KZE2" s="219"/>
      <c r="KZF2" s="218"/>
      <c r="KZG2" s="218"/>
      <c r="KZH2" s="219"/>
      <c r="KZI2" s="218"/>
      <c r="KZJ2" s="218"/>
      <c r="KZK2" s="219"/>
      <c r="KZL2" s="218"/>
      <c r="KZM2" s="218"/>
      <c r="KZN2" s="219"/>
      <c r="KZO2" s="218"/>
      <c r="KZP2" s="218"/>
      <c r="KZQ2" s="219"/>
      <c r="KZR2" s="218"/>
      <c r="KZS2" s="218"/>
      <c r="KZT2" s="219"/>
      <c r="KZU2" s="218"/>
      <c r="KZV2" s="218"/>
      <c r="KZW2" s="219"/>
      <c r="KZX2" s="218"/>
      <c r="KZY2" s="218"/>
      <c r="KZZ2" s="219"/>
      <c r="LAA2" s="218"/>
      <c r="LAB2" s="218"/>
      <c r="LAC2" s="219"/>
      <c r="LAD2" s="218"/>
      <c r="LAE2" s="218"/>
      <c r="LAF2" s="219"/>
      <c r="LAG2" s="218"/>
      <c r="LAH2" s="218"/>
      <c r="LAI2" s="219"/>
      <c r="LAJ2" s="218"/>
      <c r="LAK2" s="218"/>
      <c r="LAL2" s="219"/>
      <c r="LAM2" s="218"/>
      <c r="LAN2" s="218"/>
      <c r="LAO2" s="219"/>
      <c r="LAP2" s="218"/>
      <c r="LAQ2" s="218"/>
      <c r="LAR2" s="219"/>
      <c r="LAS2" s="218"/>
      <c r="LAT2" s="218"/>
      <c r="LAU2" s="219"/>
      <c r="LAV2" s="218"/>
      <c r="LAW2" s="218"/>
      <c r="LAX2" s="219"/>
      <c r="LAY2" s="218"/>
      <c r="LAZ2" s="218"/>
      <c r="LBA2" s="219"/>
      <c r="LBB2" s="218"/>
      <c r="LBC2" s="218"/>
      <c r="LBD2" s="219"/>
      <c r="LBE2" s="218"/>
      <c r="LBF2" s="218"/>
      <c r="LBG2" s="219"/>
      <c r="LBH2" s="218"/>
      <c r="LBI2" s="218"/>
      <c r="LBJ2" s="219"/>
      <c r="LBK2" s="218"/>
      <c r="LBL2" s="218"/>
      <c r="LBM2" s="219"/>
      <c r="LBN2" s="218"/>
      <c r="LBO2" s="218"/>
      <c r="LBP2" s="219"/>
      <c r="LBQ2" s="218"/>
      <c r="LBR2" s="218"/>
      <c r="LBS2" s="219"/>
      <c r="LBT2" s="218"/>
      <c r="LBU2" s="218"/>
      <c r="LBV2" s="219"/>
      <c r="LBW2" s="218"/>
      <c r="LBX2" s="218"/>
      <c r="LBY2" s="219"/>
      <c r="LBZ2" s="218"/>
      <c r="LCA2" s="218"/>
      <c r="LCB2" s="219"/>
      <c r="LCC2" s="218"/>
      <c r="LCD2" s="218"/>
      <c r="LCE2" s="219"/>
      <c r="LCF2" s="218"/>
      <c r="LCG2" s="218"/>
      <c r="LCH2" s="219"/>
      <c r="LCI2" s="218"/>
      <c r="LCJ2" s="218"/>
      <c r="LCK2" s="219"/>
      <c r="LCL2" s="218"/>
      <c r="LCM2" s="218"/>
      <c r="LCN2" s="219"/>
      <c r="LCO2" s="218"/>
      <c r="LCP2" s="218"/>
      <c r="LCQ2" s="219"/>
      <c r="LCR2" s="218"/>
      <c r="LCS2" s="218"/>
      <c r="LCT2" s="219"/>
      <c r="LCU2" s="218"/>
      <c r="LCV2" s="218"/>
      <c r="LCW2" s="219"/>
      <c r="LCX2" s="218"/>
      <c r="LCY2" s="218"/>
      <c r="LCZ2" s="219"/>
      <c r="LDA2" s="218"/>
      <c r="LDB2" s="218"/>
      <c r="LDC2" s="219"/>
      <c r="LDD2" s="218"/>
      <c r="LDE2" s="218"/>
      <c r="LDF2" s="219"/>
      <c r="LDG2" s="218"/>
      <c r="LDH2" s="218"/>
      <c r="LDI2" s="219"/>
      <c r="LDJ2" s="218"/>
      <c r="LDK2" s="218"/>
      <c r="LDL2" s="219"/>
      <c r="LDM2" s="218"/>
      <c r="LDN2" s="218"/>
      <c r="LDO2" s="219"/>
      <c r="LDP2" s="218"/>
      <c r="LDQ2" s="218"/>
      <c r="LDR2" s="219"/>
      <c r="LDS2" s="218"/>
      <c r="LDT2" s="218"/>
      <c r="LDU2" s="219"/>
      <c r="LDV2" s="218"/>
      <c r="LDW2" s="218"/>
      <c r="LDX2" s="219"/>
      <c r="LDY2" s="218"/>
      <c r="LDZ2" s="218"/>
      <c r="LEA2" s="219"/>
      <c r="LEB2" s="218"/>
      <c r="LEC2" s="218"/>
      <c r="LED2" s="219"/>
      <c r="LEE2" s="218"/>
      <c r="LEF2" s="218"/>
      <c r="LEG2" s="219"/>
      <c r="LEH2" s="218"/>
      <c r="LEI2" s="218"/>
      <c r="LEJ2" s="219"/>
      <c r="LEK2" s="218"/>
      <c r="LEL2" s="218"/>
      <c r="LEM2" s="219"/>
      <c r="LEN2" s="218"/>
      <c r="LEO2" s="218"/>
      <c r="LEP2" s="219"/>
      <c r="LEQ2" s="218"/>
      <c r="LER2" s="218"/>
      <c r="LES2" s="219"/>
      <c r="LET2" s="218"/>
      <c r="LEU2" s="218"/>
      <c r="LEV2" s="219"/>
      <c r="LEW2" s="218"/>
      <c r="LEX2" s="218"/>
      <c r="LEY2" s="219"/>
      <c r="LEZ2" s="218"/>
      <c r="LFA2" s="218"/>
      <c r="LFB2" s="219"/>
      <c r="LFC2" s="218"/>
      <c r="LFD2" s="218"/>
      <c r="LFE2" s="219"/>
      <c r="LFF2" s="218"/>
      <c r="LFG2" s="218"/>
      <c r="LFH2" s="219"/>
      <c r="LFI2" s="218"/>
      <c r="LFJ2" s="218"/>
      <c r="LFK2" s="219"/>
      <c r="LFL2" s="218"/>
      <c r="LFM2" s="218"/>
      <c r="LFN2" s="219"/>
      <c r="LFO2" s="218"/>
      <c r="LFP2" s="218"/>
      <c r="LFQ2" s="219"/>
      <c r="LFR2" s="218"/>
      <c r="LFS2" s="218"/>
      <c r="LFT2" s="219"/>
      <c r="LFU2" s="218"/>
      <c r="LFV2" s="218"/>
      <c r="LFW2" s="219"/>
      <c r="LFX2" s="218"/>
      <c r="LFY2" s="218"/>
      <c r="LFZ2" s="219"/>
      <c r="LGA2" s="218"/>
      <c r="LGB2" s="218"/>
      <c r="LGC2" s="219"/>
      <c r="LGD2" s="218"/>
      <c r="LGE2" s="218"/>
      <c r="LGF2" s="219"/>
      <c r="LGG2" s="218"/>
      <c r="LGH2" s="218"/>
      <c r="LGI2" s="219"/>
      <c r="LGJ2" s="218"/>
      <c r="LGK2" s="218"/>
      <c r="LGL2" s="219"/>
      <c r="LGM2" s="218"/>
      <c r="LGN2" s="218"/>
      <c r="LGO2" s="219"/>
      <c r="LGP2" s="218"/>
      <c r="LGQ2" s="218"/>
      <c r="LGR2" s="219"/>
      <c r="LGS2" s="218"/>
      <c r="LGT2" s="218"/>
      <c r="LGU2" s="219"/>
      <c r="LGV2" s="218"/>
      <c r="LGW2" s="218"/>
      <c r="LGX2" s="219"/>
      <c r="LGY2" s="218"/>
      <c r="LGZ2" s="218"/>
      <c r="LHA2" s="219"/>
      <c r="LHB2" s="218"/>
      <c r="LHC2" s="218"/>
      <c r="LHD2" s="219"/>
      <c r="LHE2" s="218"/>
      <c r="LHF2" s="218"/>
      <c r="LHG2" s="219"/>
      <c r="LHH2" s="218"/>
      <c r="LHI2" s="218"/>
      <c r="LHJ2" s="219"/>
      <c r="LHK2" s="218"/>
      <c r="LHL2" s="218"/>
      <c r="LHM2" s="219"/>
      <c r="LHN2" s="218"/>
      <c r="LHO2" s="218"/>
      <c r="LHP2" s="219"/>
      <c r="LHQ2" s="218"/>
      <c r="LHR2" s="218"/>
      <c r="LHS2" s="219"/>
      <c r="LHT2" s="218"/>
      <c r="LHU2" s="218"/>
      <c r="LHV2" s="219"/>
      <c r="LHW2" s="218"/>
      <c r="LHX2" s="218"/>
      <c r="LHY2" s="219"/>
      <c r="LHZ2" s="218"/>
      <c r="LIA2" s="218"/>
      <c r="LIB2" s="219"/>
      <c r="LIC2" s="218"/>
      <c r="LID2" s="218"/>
      <c r="LIE2" s="219"/>
      <c r="LIF2" s="218"/>
      <c r="LIG2" s="218"/>
      <c r="LIH2" s="219"/>
      <c r="LII2" s="218"/>
      <c r="LIJ2" s="218"/>
      <c r="LIK2" s="219"/>
      <c r="LIL2" s="218"/>
      <c r="LIM2" s="218"/>
      <c r="LIN2" s="219"/>
      <c r="LIO2" s="218"/>
      <c r="LIP2" s="218"/>
      <c r="LIQ2" s="219"/>
      <c r="LIR2" s="218"/>
      <c r="LIS2" s="218"/>
      <c r="LIT2" s="219"/>
      <c r="LIU2" s="218"/>
      <c r="LIV2" s="218"/>
      <c r="LIW2" s="219"/>
      <c r="LIX2" s="218"/>
      <c r="LIY2" s="218"/>
      <c r="LIZ2" s="219"/>
      <c r="LJA2" s="218"/>
      <c r="LJB2" s="218"/>
      <c r="LJC2" s="219"/>
      <c r="LJD2" s="218"/>
      <c r="LJE2" s="218"/>
      <c r="LJF2" s="219"/>
      <c r="LJG2" s="218"/>
      <c r="LJH2" s="218"/>
      <c r="LJI2" s="219"/>
      <c r="LJJ2" s="218"/>
      <c r="LJK2" s="218"/>
      <c r="LJL2" s="219"/>
      <c r="LJM2" s="218"/>
      <c r="LJN2" s="218"/>
      <c r="LJO2" s="219"/>
      <c r="LJP2" s="218"/>
      <c r="LJQ2" s="218"/>
      <c r="LJR2" s="219"/>
      <c r="LJS2" s="218"/>
      <c r="LJT2" s="218"/>
      <c r="LJU2" s="219"/>
      <c r="LJV2" s="218"/>
      <c r="LJW2" s="218"/>
      <c r="LJX2" s="219"/>
      <c r="LJY2" s="218"/>
      <c r="LJZ2" s="218"/>
      <c r="LKA2" s="219"/>
      <c r="LKB2" s="218"/>
      <c r="LKC2" s="218"/>
      <c r="LKD2" s="219"/>
      <c r="LKE2" s="218"/>
      <c r="LKF2" s="218"/>
      <c r="LKG2" s="219"/>
      <c r="LKH2" s="218"/>
      <c r="LKI2" s="218"/>
      <c r="LKJ2" s="219"/>
      <c r="LKK2" s="218"/>
      <c r="LKL2" s="218"/>
      <c r="LKM2" s="219"/>
      <c r="LKN2" s="218"/>
      <c r="LKO2" s="218"/>
      <c r="LKP2" s="219"/>
      <c r="LKQ2" s="218"/>
      <c r="LKR2" s="218"/>
      <c r="LKS2" s="219"/>
      <c r="LKT2" s="218"/>
      <c r="LKU2" s="218"/>
      <c r="LKV2" s="219"/>
      <c r="LKW2" s="218"/>
      <c r="LKX2" s="218"/>
      <c r="LKY2" s="219"/>
      <c r="LKZ2" s="218"/>
      <c r="LLA2" s="218"/>
      <c r="LLB2" s="219"/>
      <c r="LLC2" s="218"/>
      <c r="LLD2" s="218"/>
      <c r="LLE2" s="219"/>
      <c r="LLF2" s="218"/>
      <c r="LLG2" s="218"/>
      <c r="LLH2" s="219"/>
      <c r="LLI2" s="218"/>
      <c r="LLJ2" s="218"/>
      <c r="LLK2" s="219"/>
      <c r="LLL2" s="218"/>
      <c r="LLM2" s="218"/>
      <c r="LLN2" s="219"/>
      <c r="LLO2" s="218"/>
      <c r="LLP2" s="218"/>
      <c r="LLQ2" s="219"/>
      <c r="LLR2" s="218"/>
      <c r="LLS2" s="218"/>
      <c r="LLT2" s="219"/>
      <c r="LLU2" s="218"/>
      <c r="LLV2" s="218"/>
      <c r="LLW2" s="219"/>
      <c r="LLX2" s="218"/>
      <c r="LLY2" s="218"/>
      <c r="LLZ2" s="219"/>
      <c r="LMA2" s="218"/>
      <c r="LMB2" s="218"/>
      <c r="LMC2" s="219"/>
      <c r="LMD2" s="218"/>
      <c r="LME2" s="218"/>
      <c r="LMF2" s="219"/>
      <c r="LMG2" s="218"/>
      <c r="LMH2" s="218"/>
      <c r="LMI2" s="219"/>
      <c r="LMJ2" s="218"/>
      <c r="LMK2" s="218"/>
      <c r="LML2" s="219"/>
      <c r="LMM2" s="218"/>
      <c r="LMN2" s="218"/>
      <c r="LMO2" s="219"/>
      <c r="LMP2" s="218"/>
      <c r="LMQ2" s="218"/>
      <c r="LMR2" s="219"/>
      <c r="LMS2" s="218"/>
      <c r="LMT2" s="218"/>
      <c r="LMU2" s="219"/>
      <c r="LMV2" s="218"/>
      <c r="LMW2" s="218"/>
      <c r="LMX2" s="219"/>
      <c r="LMY2" s="218"/>
      <c r="LMZ2" s="218"/>
      <c r="LNA2" s="219"/>
      <c r="LNB2" s="218"/>
      <c r="LNC2" s="218"/>
      <c r="LND2" s="219"/>
      <c r="LNE2" s="218"/>
      <c r="LNF2" s="218"/>
      <c r="LNG2" s="219"/>
      <c r="LNH2" s="218"/>
      <c r="LNI2" s="218"/>
      <c r="LNJ2" s="219"/>
      <c r="LNK2" s="218"/>
      <c r="LNL2" s="218"/>
      <c r="LNM2" s="219"/>
      <c r="LNN2" s="218"/>
      <c r="LNO2" s="218"/>
      <c r="LNP2" s="219"/>
      <c r="LNQ2" s="218"/>
      <c r="LNR2" s="218"/>
      <c r="LNS2" s="219"/>
      <c r="LNT2" s="218"/>
      <c r="LNU2" s="218"/>
      <c r="LNV2" s="219"/>
      <c r="LNW2" s="218"/>
      <c r="LNX2" s="218"/>
      <c r="LNY2" s="219"/>
      <c r="LNZ2" s="218"/>
      <c r="LOA2" s="218"/>
      <c r="LOB2" s="219"/>
      <c r="LOC2" s="218"/>
      <c r="LOD2" s="218"/>
      <c r="LOE2" s="219"/>
      <c r="LOF2" s="218"/>
      <c r="LOG2" s="218"/>
      <c r="LOH2" s="219"/>
      <c r="LOI2" s="218"/>
      <c r="LOJ2" s="218"/>
      <c r="LOK2" s="219"/>
      <c r="LOL2" s="218"/>
      <c r="LOM2" s="218"/>
      <c r="LON2" s="219"/>
      <c r="LOO2" s="218"/>
      <c r="LOP2" s="218"/>
      <c r="LOQ2" s="219"/>
      <c r="LOR2" s="218"/>
      <c r="LOS2" s="218"/>
      <c r="LOT2" s="219"/>
      <c r="LOU2" s="218"/>
      <c r="LOV2" s="218"/>
      <c r="LOW2" s="219"/>
      <c r="LOX2" s="218"/>
      <c r="LOY2" s="218"/>
      <c r="LOZ2" s="219"/>
      <c r="LPA2" s="218"/>
      <c r="LPB2" s="218"/>
      <c r="LPC2" s="219"/>
      <c r="LPD2" s="218"/>
      <c r="LPE2" s="218"/>
      <c r="LPF2" s="219"/>
      <c r="LPG2" s="218"/>
      <c r="LPH2" s="218"/>
      <c r="LPI2" s="219"/>
      <c r="LPJ2" s="218"/>
      <c r="LPK2" s="218"/>
      <c r="LPL2" s="219"/>
      <c r="LPM2" s="218"/>
      <c r="LPN2" s="218"/>
      <c r="LPO2" s="219"/>
      <c r="LPP2" s="218"/>
      <c r="LPQ2" s="218"/>
      <c r="LPR2" s="219"/>
      <c r="LPS2" s="218"/>
      <c r="LPT2" s="218"/>
      <c r="LPU2" s="219"/>
      <c r="LPV2" s="218"/>
      <c r="LPW2" s="218"/>
      <c r="LPX2" s="219"/>
      <c r="LPY2" s="218"/>
      <c r="LPZ2" s="218"/>
      <c r="LQA2" s="219"/>
      <c r="LQB2" s="218"/>
      <c r="LQC2" s="218"/>
      <c r="LQD2" s="219"/>
      <c r="LQE2" s="218"/>
      <c r="LQF2" s="218"/>
      <c r="LQG2" s="219"/>
      <c r="LQH2" s="218"/>
      <c r="LQI2" s="218"/>
      <c r="LQJ2" s="219"/>
      <c r="LQK2" s="218"/>
      <c r="LQL2" s="218"/>
      <c r="LQM2" s="219"/>
      <c r="LQN2" s="218"/>
      <c r="LQO2" s="218"/>
      <c r="LQP2" s="219"/>
      <c r="LQQ2" s="218"/>
      <c r="LQR2" s="218"/>
      <c r="LQS2" s="219"/>
      <c r="LQT2" s="218"/>
      <c r="LQU2" s="218"/>
      <c r="LQV2" s="219"/>
      <c r="LQW2" s="218"/>
      <c r="LQX2" s="218"/>
      <c r="LQY2" s="219"/>
      <c r="LQZ2" s="218"/>
      <c r="LRA2" s="218"/>
      <c r="LRB2" s="219"/>
      <c r="LRC2" s="218"/>
      <c r="LRD2" s="218"/>
      <c r="LRE2" s="219"/>
      <c r="LRF2" s="218"/>
      <c r="LRG2" s="218"/>
      <c r="LRH2" s="219"/>
      <c r="LRI2" s="218"/>
      <c r="LRJ2" s="218"/>
      <c r="LRK2" s="219"/>
      <c r="LRL2" s="218"/>
      <c r="LRM2" s="218"/>
      <c r="LRN2" s="219"/>
      <c r="LRO2" s="218"/>
      <c r="LRP2" s="218"/>
      <c r="LRQ2" s="219"/>
      <c r="LRR2" s="218"/>
      <c r="LRS2" s="218"/>
      <c r="LRT2" s="219"/>
      <c r="LRU2" s="218"/>
      <c r="LRV2" s="218"/>
      <c r="LRW2" s="219"/>
      <c r="LRX2" s="218"/>
      <c r="LRY2" s="218"/>
      <c r="LRZ2" s="219"/>
      <c r="LSA2" s="218"/>
      <c r="LSB2" s="218"/>
      <c r="LSC2" s="219"/>
      <c r="LSD2" s="218"/>
      <c r="LSE2" s="218"/>
      <c r="LSF2" s="219"/>
      <c r="LSG2" s="218"/>
      <c r="LSH2" s="218"/>
      <c r="LSI2" s="219"/>
      <c r="LSJ2" s="218"/>
      <c r="LSK2" s="218"/>
      <c r="LSL2" s="219"/>
      <c r="LSM2" s="218"/>
      <c r="LSN2" s="218"/>
      <c r="LSO2" s="219"/>
      <c r="LSP2" s="218"/>
      <c r="LSQ2" s="218"/>
      <c r="LSR2" s="219"/>
      <c r="LSS2" s="218"/>
      <c r="LST2" s="218"/>
      <c r="LSU2" s="219"/>
      <c r="LSV2" s="218"/>
      <c r="LSW2" s="218"/>
      <c r="LSX2" s="219"/>
      <c r="LSY2" s="218"/>
      <c r="LSZ2" s="218"/>
      <c r="LTA2" s="219"/>
      <c r="LTB2" s="218"/>
      <c r="LTC2" s="218"/>
      <c r="LTD2" s="219"/>
      <c r="LTE2" s="218"/>
      <c r="LTF2" s="218"/>
      <c r="LTG2" s="219"/>
      <c r="LTH2" s="218"/>
      <c r="LTI2" s="218"/>
      <c r="LTJ2" s="219"/>
      <c r="LTK2" s="218"/>
      <c r="LTL2" s="218"/>
      <c r="LTM2" s="219"/>
      <c r="LTN2" s="218"/>
      <c r="LTO2" s="218"/>
      <c r="LTP2" s="219"/>
      <c r="LTQ2" s="218"/>
      <c r="LTR2" s="218"/>
      <c r="LTS2" s="219"/>
      <c r="LTT2" s="218"/>
      <c r="LTU2" s="218"/>
      <c r="LTV2" s="219"/>
      <c r="LTW2" s="218"/>
      <c r="LTX2" s="218"/>
      <c r="LTY2" s="219"/>
      <c r="LTZ2" s="218"/>
      <c r="LUA2" s="218"/>
      <c r="LUB2" s="219"/>
      <c r="LUC2" s="218"/>
      <c r="LUD2" s="218"/>
      <c r="LUE2" s="219"/>
      <c r="LUF2" s="218"/>
      <c r="LUG2" s="218"/>
      <c r="LUH2" s="219"/>
      <c r="LUI2" s="218"/>
      <c r="LUJ2" s="218"/>
      <c r="LUK2" s="219"/>
      <c r="LUL2" s="218"/>
      <c r="LUM2" s="218"/>
      <c r="LUN2" s="219"/>
      <c r="LUO2" s="218"/>
      <c r="LUP2" s="218"/>
      <c r="LUQ2" s="219"/>
      <c r="LUR2" s="218"/>
      <c r="LUS2" s="218"/>
      <c r="LUT2" s="219"/>
      <c r="LUU2" s="218"/>
      <c r="LUV2" s="218"/>
      <c r="LUW2" s="219"/>
      <c r="LUX2" s="218"/>
      <c r="LUY2" s="218"/>
      <c r="LUZ2" s="219"/>
      <c r="LVA2" s="218"/>
      <c r="LVB2" s="218"/>
      <c r="LVC2" s="219"/>
      <c r="LVD2" s="218"/>
      <c r="LVE2" s="218"/>
      <c r="LVF2" s="219"/>
      <c r="LVG2" s="218"/>
      <c r="LVH2" s="218"/>
      <c r="LVI2" s="219"/>
      <c r="LVJ2" s="218"/>
      <c r="LVK2" s="218"/>
      <c r="LVL2" s="219"/>
      <c r="LVM2" s="218"/>
      <c r="LVN2" s="218"/>
      <c r="LVO2" s="219"/>
      <c r="LVP2" s="218"/>
      <c r="LVQ2" s="218"/>
      <c r="LVR2" s="219"/>
      <c r="LVS2" s="218"/>
      <c r="LVT2" s="218"/>
      <c r="LVU2" s="219"/>
      <c r="LVV2" s="218"/>
      <c r="LVW2" s="218"/>
      <c r="LVX2" s="219"/>
      <c r="LVY2" s="218"/>
      <c r="LVZ2" s="218"/>
      <c r="LWA2" s="219"/>
      <c r="LWB2" s="218"/>
      <c r="LWC2" s="218"/>
      <c r="LWD2" s="219"/>
      <c r="LWE2" s="218"/>
      <c r="LWF2" s="218"/>
      <c r="LWG2" s="219"/>
      <c r="LWH2" s="218"/>
      <c r="LWI2" s="218"/>
      <c r="LWJ2" s="219"/>
      <c r="LWK2" s="218"/>
      <c r="LWL2" s="218"/>
      <c r="LWM2" s="219"/>
      <c r="LWN2" s="218"/>
      <c r="LWO2" s="218"/>
      <c r="LWP2" s="219"/>
      <c r="LWQ2" s="218"/>
      <c r="LWR2" s="218"/>
      <c r="LWS2" s="219"/>
      <c r="LWT2" s="218"/>
      <c r="LWU2" s="218"/>
      <c r="LWV2" s="219"/>
      <c r="LWW2" s="218"/>
      <c r="LWX2" s="218"/>
      <c r="LWY2" s="219"/>
      <c r="LWZ2" s="218"/>
      <c r="LXA2" s="218"/>
      <c r="LXB2" s="219"/>
      <c r="LXC2" s="218"/>
      <c r="LXD2" s="218"/>
      <c r="LXE2" s="219"/>
      <c r="LXF2" s="218"/>
      <c r="LXG2" s="218"/>
      <c r="LXH2" s="219"/>
      <c r="LXI2" s="218"/>
      <c r="LXJ2" s="218"/>
      <c r="LXK2" s="219"/>
      <c r="LXL2" s="218"/>
      <c r="LXM2" s="218"/>
      <c r="LXN2" s="219"/>
      <c r="LXO2" s="218"/>
      <c r="LXP2" s="218"/>
      <c r="LXQ2" s="219"/>
      <c r="LXR2" s="218"/>
      <c r="LXS2" s="218"/>
      <c r="LXT2" s="219"/>
      <c r="LXU2" s="218"/>
      <c r="LXV2" s="218"/>
      <c r="LXW2" s="219"/>
      <c r="LXX2" s="218"/>
      <c r="LXY2" s="218"/>
      <c r="LXZ2" s="219"/>
      <c r="LYA2" s="218"/>
      <c r="LYB2" s="218"/>
      <c r="LYC2" s="219"/>
      <c r="LYD2" s="218"/>
      <c r="LYE2" s="218"/>
      <c r="LYF2" s="219"/>
      <c r="LYG2" s="218"/>
      <c r="LYH2" s="218"/>
      <c r="LYI2" s="219"/>
      <c r="LYJ2" s="218"/>
      <c r="LYK2" s="218"/>
      <c r="LYL2" s="219"/>
      <c r="LYM2" s="218"/>
      <c r="LYN2" s="218"/>
      <c r="LYO2" s="219"/>
      <c r="LYP2" s="218"/>
      <c r="LYQ2" s="218"/>
      <c r="LYR2" s="219"/>
      <c r="LYS2" s="218"/>
      <c r="LYT2" s="218"/>
      <c r="LYU2" s="219"/>
      <c r="LYV2" s="218"/>
      <c r="LYW2" s="218"/>
      <c r="LYX2" s="219"/>
      <c r="LYY2" s="218"/>
      <c r="LYZ2" s="218"/>
      <c r="LZA2" s="219"/>
      <c r="LZB2" s="218"/>
      <c r="LZC2" s="218"/>
      <c r="LZD2" s="219"/>
      <c r="LZE2" s="218"/>
      <c r="LZF2" s="218"/>
      <c r="LZG2" s="219"/>
      <c r="LZH2" s="218"/>
      <c r="LZI2" s="218"/>
      <c r="LZJ2" s="219"/>
      <c r="LZK2" s="218"/>
      <c r="LZL2" s="218"/>
      <c r="LZM2" s="219"/>
      <c r="LZN2" s="218"/>
      <c r="LZO2" s="218"/>
      <c r="LZP2" s="219"/>
      <c r="LZQ2" s="218"/>
      <c r="LZR2" s="218"/>
      <c r="LZS2" s="219"/>
      <c r="LZT2" s="218"/>
      <c r="LZU2" s="218"/>
      <c r="LZV2" s="219"/>
      <c r="LZW2" s="218"/>
      <c r="LZX2" s="218"/>
      <c r="LZY2" s="219"/>
      <c r="LZZ2" s="218"/>
      <c r="MAA2" s="218"/>
      <c r="MAB2" s="219"/>
      <c r="MAC2" s="218"/>
      <c r="MAD2" s="218"/>
      <c r="MAE2" s="219"/>
      <c r="MAF2" s="218"/>
      <c r="MAG2" s="218"/>
      <c r="MAH2" s="219"/>
      <c r="MAI2" s="218"/>
      <c r="MAJ2" s="218"/>
      <c r="MAK2" s="219"/>
      <c r="MAL2" s="218"/>
      <c r="MAM2" s="218"/>
      <c r="MAN2" s="219"/>
      <c r="MAO2" s="218"/>
      <c r="MAP2" s="218"/>
      <c r="MAQ2" s="219"/>
      <c r="MAR2" s="218"/>
      <c r="MAS2" s="218"/>
      <c r="MAT2" s="219"/>
      <c r="MAU2" s="218"/>
      <c r="MAV2" s="218"/>
      <c r="MAW2" s="219"/>
      <c r="MAX2" s="218"/>
      <c r="MAY2" s="218"/>
      <c r="MAZ2" s="219"/>
      <c r="MBA2" s="218"/>
      <c r="MBB2" s="218"/>
      <c r="MBC2" s="219"/>
      <c r="MBD2" s="218"/>
      <c r="MBE2" s="218"/>
      <c r="MBF2" s="219"/>
      <c r="MBG2" s="218"/>
      <c r="MBH2" s="218"/>
      <c r="MBI2" s="219"/>
      <c r="MBJ2" s="218"/>
      <c r="MBK2" s="218"/>
      <c r="MBL2" s="219"/>
      <c r="MBM2" s="218"/>
      <c r="MBN2" s="218"/>
      <c r="MBO2" s="219"/>
      <c r="MBP2" s="218"/>
      <c r="MBQ2" s="218"/>
      <c r="MBR2" s="219"/>
      <c r="MBS2" s="218"/>
      <c r="MBT2" s="218"/>
      <c r="MBU2" s="219"/>
      <c r="MBV2" s="218"/>
      <c r="MBW2" s="218"/>
      <c r="MBX2" s="219"/>
      <c r="MBY2" s="218"/>
      <c r="MBZ2" s="218"/>
      <c r="MCA2" s="219"/>
      <c r="MCB2" s="218"/>
      <c r="MCC2" s="218"/>
      <c r="MCD2" s="219"/>
      <c r="MCE2" s="218"/>
      <c r="MCF2" s="218"/>
      <c r="MCG2" s="219"/>
      <c r="MCH2" s="218"/>
      <c r="MCI2" s="218"/>
      <c r="MCJ2" s="219"/>
      <c r="MCK2" s="218"/>
      <c r="MCL2" s="218"/>
      <c r="MCM2" s="219"/>
      <c r="MCN2" s="218"/>
      <c r="MCO2" s="218"/>
      <c r="MCP2" s="219"/>
      <c r="MCQ2" s="218"/>
      <c r="MCR2" s="218"/>
      <c r="MCS2" s="219"/>
      <c r="MCT2" s="218"/>
      <c r="MCU2" s="218"/>
      <c r="MCV2" s="219"/>
      <c r="MCW2" s="218"/>
      <c r="MCX2" s="218"/>
      <c r="MCY2" s="219"/>
      <c r="MCZ2" s="218"/>
      <c r="MDA2" s="218"/>
      <c r="MDB2" s="219"/>
      <c r="MDC2" s="218"/>
      <c r="MDD2" s="218"/>
      <c r="MDE2" s="219"/>
      <c r="MDF2" s="218"/>
      <c r="MDG2" s="218"/>
      <c r="MDH2" s="219"/>
      <c r="MDI2" s="218"/>
      <c r="MDJ2" s="218"/>
      <c r="MDK2" s="219"/>
      <c r="MDL2" s="218"/>
      <c r="MDM2" s="218"/>
      <c r="MDN2" s="219"/>
      <c r="MDO2" s="218"/>
      <c r="MDP2" s="218"/>
      <c r="MDQ2" s="219"/>
      <c r="MDR2" s="218"/>
      <c r="MDS2" s="218"/>
      <c r="MDT2" s="219"/>
      <c r="MDU2" s="218"/>
      <c r="MDV2" s="218"/>
      <c r="MDW2" s="219"/>
      <c r="MDX2" s="218"/>
      <c r="MDY2" s="218"/>
      <c r="MDZ2" s="219"/>
      <c r="MEA2" s="218"/>
      <c r="MEB2" s="218"/>
      <c r="MEC2" s="219"/>
      <c r="MED2" s="218"/>
      <c r="MEE2" s="218"/>
      <c r="MEF2" s="219"/>
      <c r="MEG2" s="218"/>
      <c r="MEH2" s="218"/>
      <c r="MEI2" s="219"/>
      <c r="MEJ2" s="218"/>
      <c r="MEK2" s="218"/>
      <c r="MEL2" s="219"/>
      <c r="MEM2" s="218"/>
      <c r="MEN2" s="218"/>
      <c r="MEO2" s="219"/>
      <c r="MEP2" s="218"/>
      <c r="MEQ2" s="218"/>
      <c r="MER2" s="219"/>
      <c r="MES2" s="218"/>
      <c r="MET2" s="218"/>
      <c r="MEU2" s="219"/>
      <c r="MEV2" s="218"/>
      <c r="MEW2" s="218"/>
      <c r="MEX2" s="219"/>
      <c r="MEY2" s="218"/>
      <c r="MEZ2" s="218"/>
      <c r="MFA2" s="219"/>
      <c r="MFB2" s="218"/>
      <c r="MFC2" s="218"/>
      <c r="MFD2" s="219"/>
      <c r="MFE2" s="218"/>
      <c r="MFF2" s="218"/>
      <c r="MFG2" s="219"/>
      <c r="MFH2" s="218"/>
      <c r="MFI2" s="218"/>
      <c r="MFJ2" s="219"/>
      <c r="MFK2" s="218"/>
      <c r="MFL2" s="218"/>
      <c r="MFM2" s="219"/>
      <c r="MFN2" s="218"/>
      <c r="MFO2" s="218"/>
      <c r="MFP2" s="219"/>
      <c r="MFQ2" s="218"/>
      <c r="MFR2" s="218"/>
      <c r="MFS2" s="219"/>
      <c r="MFT2" s="218"/>
      <c r="MFU2" s="218"/>
      <c r="MFV2" s="219"/>
      <c r="MFW2" s="218"/>
      <c r="MFX2" s="218"/>
      <c r="MFY2" s="219"/>
      <c r="MFZ2" s="218"/>
      <c r="MGA2" s="218"/>
      <c r="MGB2" s="219"/>
      <c r="MGC2" s="218"/>
      <c r="MGD2" s="218"/>
      <c r="MGE2" s="219"/>
      <c r="MGF2" s="218"/>
      <c r="MGG2" s="218"/>
      <c r="MGH2" s="219"/>
      <c r="MGI2" s="218"/>
      <c r="MGJ2" s="218"/>
      <c r="MGK2" s="219"/>
      <c r="MGL2" s="218"/>
      <c r="MGM2" s="218"/>
      <c r="MGN2" s="219"/>
      <c r="MGO2" s="218"/>
      <c r="MGP2" s="218"/>
      <c r="MGQ2" s="219"/>
      <c r="MGR2" s="218"/>
      <c r="MGS2" s="218"/>
      <c r="MGT2" s="219"/>
      <c r="MGU2" s="218"/>
      <c r="MGV2" s="218"/>
      <c r="MGW2" s="219"/>
      <c r="MGX2" s="218"/>
      <c r="MGY2" s="218"/>
      <c r="MGZ2" s="219"/>
      <c r="MHA2" s="218"/>
      <c r="MHB2" s="218"/>
      <c r="MHC2" s="219"/>
      <c r="MHD2" s="218"/>
      <c r="MHE2" s="218"/>
      <c r="MHF2" s="219"/>
      <c r="MHG2" s="218"/>
      <c r="MHH2" s="218"/>
      <c r="MHI2" s="219"/>
      <c r="MHJ2" s="218"/>
      <c r="MHK2" s="218"/>
      <c r="MHL2" s="219"/>
      <c r="MHM2" s="218"/>
      <c r="MHN2" s="218"/>
      <c r="MHO2" s="219"/>
      <c r="MHP2" s="218"/>
      <c r="MHQ2" s="218"/>
      <c r="MHR2" s="219"/>
      <c r="MHS2" s="218"/>
      <c r="MHT2" s="218"/>
      <c r="MHU2" s="219"/>
      <c r="MHV2" s="218"/>
      <c r="MHW2" s="218"/>
      <c r="MHX2" s="219"/>
      <c r="MHY2" s="218"/>
      <c r="MHZ2" s="218"/>
      <c r="MIA2" s="219"/>
      <c r="MIB2" s="218"/>
      <c r="MIC2" s="218"/>
      <c r="MID2" s="219"/>
      <c r="MIE2" s="218"/>
      <c r="MIF2" s="218"/>
      <c r="MIG2" s="219"/>
      <c r="MIH2" s="218"/>
      <c r="MII2" s="218"/>
      <c r="MIJ2" s="219"/>
      <c r="MIK2" s="218"/>
      <c r="MIL2" s="218"/>
      <c r="MIM2" s="219"/>
      <c r="MIN2" s="218"/>
      <c r="MIO2" s="218"/>
      <c r="MIP2" s="219"/>
      <c r="MIQ2" s="218"/>
      <c r="MIR2" s="218"/>
      <c r="MIS2" s="219"/>
      <c r="MIT2" s="218"/>
      <c r="MIU2" s="218"/>
      <c r="MIV2" s="219"/>
      <c r="MIW2" s="218"/>
      <c r="MIX2" s="218"/>
      <c r="MIY2" s="219"/>
      <c r="MIZ2" s="218"/>
      <c r="MJA2" s="218"/>
      <c r="MJB2" s="219"/>
      <c r="MJC2" s="218"/>
      <c r="MJD2" s="218"/>
      <c r="MJE2" s="219"/>
      <c r="MJF2" s="218"/>
      <c r="MJG2" s="218"/>
      <c r="MJH2" s="219"/>
      <c r="MJI2" s="218"/>
      <c r="MJJ2" s="218"/>
      <c r="MJK2" s="219"/>
      <c r="MJL2" s="218"/>
      <c r="MJM2" s="218"/>
      <c r="MJN2" s="219"/>
      <c r="MJO2" s="218"/>
      <c r="MJP2" s="218"/>
      <c r="MJQ2" s="219"/>
      <c r="MJR2" s="218"/>
      <c r="MJS2" s="218"/>
      <c r="MJT2" s="219"/>
      <c r="MJU2" s="218"/>
      <c r="MJV2" s="218"/>
      <c r="MJW2" s="219"/>
      <c r="MJX2" s="218"/>
      <c r="MJY2" s="218"/>
      <c r="MJZ2" s="219"/>
      <c r="MKA2" s="218"/>
      <c r="MKB2" s="218"/>
      <c r="MKC2" s="219"/>
      <c r="MKD2" s="218"/>
      <c r="MKE2" s="218"/>
      <c r="MKF2" s="219"/>
      <c r="MKG2" s="218"/>
      <c r="MKH2" s="218"/>
      <c r="MKI2" s="219"/>
      <c r="MKJ2" s="218"/>
      <c r="MKK2" s="218"/>
      <c r="MKL2" s="219"/>
      <c r="MKM2" s="218"/>
      <c r="MKN2" s="218"/>
      <c r="MKO2" s="219"/>
      <c r="MKP2" s="218"/>
      <c r="MKQ2" s="218"/>
      <c r="MKR2" s="219"/>
      <c r="MKS2" s="218"/>
      <c r="MKT2" s="218"/>
      <c r="MKU2" s="219"/>
      <c r="MKV2" s="218"/>
      <c r="MKW2" s="218"/>
      <c r="MKX2" s="219"/>
      <c r="MKY2" s="218"/>
      <c r="MKZ2" s="218"/>
      <c r="MLA2" s="219"/>
      <c r="MLB2" s="218"/>
      <c r="MLC2" s="218"/>
      <c r="MLD2" s="219"/>
      <c r="MLE2" s="218"/>
      <c r="MLF2" s="218"/>
      <c r="MLG2" s="219"/>
      <c r="MLH2" s="218"/>
      <c r="MLI2" s="218"/>
      <c r="MLJ2" s="219"/>
      <c r="MLK2" s="218"/>
      <c r="MLL2" s="218"/>
      <c r="MLM2" s="219"/>
      <c r="MLN2" s="218"/>
      <c r="MLO2" s="218"/>
      <c r="MLP2" s="219"/>
      <c r="MLQ2" s="218"/>
      <c r="MLR2" s="218"/>
      <c r="MLS2" s="219"/>
      <c r="MLT2" s="218"/>
      <c r="MLU2" s="218"/>
      <c r="MLV2" s="219"/>
      <c r="MLW2" s="218"/>
      <c r="MLX2" s="218"/>
      <c r="MLY2" s="219"/>
      <c r="MLZ2" s="218"/>
      <c r="MMA2" s="218"/>
      <c r="MMB2" s="219"/>
      <c r="MMC2" s="218"/>
      <c r="MMD2" s="218"/>
      <c r="MME2" s="219"/>
      <c r="MMF2" s="218"/>
      <c r="MMG2" s="218"/>
      <c r="MMH2" s="219"/>
      <c r="MMI2" s="218"/>
      <c r="MMJ2" s="218"/>
      <c r="MMK2" s="219"/>
      <c r="MML2" s="218"/>
      <c r="MMM2" s="218"/>
      <c r="MMN2" s="219"/>
      <c r="MMO2" s="218"/>
      <c r="MMP2" s="218"/>
      <c r="MMQ2" s="219"/>
      <c r="MMR2" s="218"/>
      <c r="MMS2" s="218"/>
      <c r="MMT2" s="219"/>
      <c r="MMU2" s="218"/>
      <c r="MMV2" s="218"/>
      <c r="MMW2" s="219"/>
      <c r="MMX2" s="218"/>
      <c r="MMY2" s="218"/>
      <c r="MMZ2" s="219"/>
      <c r="MNA2" s="218"/>
      <c r="MNB2" s="218"/>
      <c r="MNC2" s="219"/>
      <c r="MND2" s="218"/>
      <c r="MNE2" s="218"/>
      <c r="MNF2" s="219"/>
      <c r="MNG2" s="218"/>
      <c r="MNH2" s="218"/>
      <c r="MNI2" s="219"/>
      <c r="MNJ2" s="218"/>
      <c r="MNK2" s="218"/>
      <c r="MNL2" s="219"/>
      <c r="MNM2" s="218"/>
      <c r="MNN2" s="218"/>
      <c r="MNO2" s="219"/>
      <c r="MNP2" s="218"/>
      <c r="MNQ2" s="218"/>
      <c r="MNR2" s="219"/>
      <c r="MNS2" s="218"/>
      <c r="MNT2" s="218"/>
      <c r="MNU2" s="219"/>
      <c r="MNV2" s="218"/>
      <c r="MNW2" s="218"/>
      <c r="MNX2" s="219"/>
      <c r="MNY2" s="218"/>
      <c r="MNZ2" s="218"/>
      <c r="MOA2" s="219"/>
      <c r="MOB2" s="218"/>
      <c r="MOC2" s="218"/>
      <c r="MOD2" s="219"/>
      <c r="MOE2" s="218"/>
      <c r="MOF2" s="218"/>
      <c r="MOG2" s="219"/>
      <c r="MOH2" s="218"/>
      <c r="MOI2" s="218"/>
      <c r="MOJ2" s="219"/>
      <c r="MOK2" s="218"/>
      <c r="MOL2" s="218"/>
      <c r="MOM2" s="219"/>
      <c r="MON2" s="218"/>
      <c r="MOO2" s="218"/>
      <c r="MOP2" s="219"/>
      <c r="MOQ2" s="218"/>
      <c r="MOR2" s="218"/>
      <c r="MOS2" s="219"/>
      <c r="MOT2" s="218"/>
      <c r="MOU2" s="218"/>
      <c r="MOV2" s="219"/>
      <c r="MOW2" s="218"/>
      <c r="MOX2" s="218"/>
      <c r="MOY2" s="219"/>
      <c r="MOZ2" s="218"/>
      <c r="MPA2" s="218"/>
      <c r="MPB2" s="219"/>
      <c r="MPC2" s="218"/>
      <c r="MPD2" s="218"/>
      <c r="MPE2" s="219"/>
      <c r="MPF2" s="218"/>
      <c r="MPG2" s="218"/>
      <c r="MPH2" s="219"/>
      <c r="MPI2" s="218"/>
      <c r="MPJ2" s="218"/>
      <c r="MPK2" s="219"/>
      <c r="MPL2" s="218"/>
      <c r="MPM2" s="218"/>
      <c r="MPN2" s="219"/>
      <c r="MPO2" s="218"/>
      <c r="MPP2" s="218"/>
      <c r="MPQ2" s="219"/>
      <c r="MPR2" s="218"/>
      <c r="MPS2" s="218"/>
      <c r="MPT2" s="219"/>
      <c r="MPU2" s="218"/>
      <c r="MPV2" s="218"/>
      <c r="MPW2" s="219"/>
      <c r="MPX2" s="218"/>
      <c r="MPY2" s="218"/>
      <c r="MPZ2" s="219"/>
      <c r="MQA2" s="218"/>
      <c r="MQB2" s="218"/>
      <c r="MQC2" s="219"/>
      <c r="MQD2" s="218"/>
      <c r="MQE2" s="218"/>
      <c r="MQF2" s="219"/>
      <c r="MQG2" s="218"/>
      <c r="MQH2" s="218"/>
      <c r="MQI2" s="219"/>
      <c r="MQJ2" s="218"/>
      <c r="MQK2" s="218"/>
      <c r="MQL2" s="219"/>
      <c r="MQM2" s="218"/>
      <c r="MQN2" s="218"/>
      <c r="MQO2" s="219"/>
      <c r="MQP2" s="218"/>
      <c r="MQQ2" s="218"/>
      <c r="MQR2" s="219"/>
      <c r="MQS2" s="218"/>
      <c r="MQT2" s="218"/>
      <c r="MQU2" s="219"/>
      <c r="MQV2" s="218"/>
      <c r="MQW2" s="218"/>
      <c r="MQX2" s="219"/>
      <c r="MQY2" s="218"/>
      <c r="MQZ2" s="218"/>
      <c r="MRA2" s="219"/>
      <c r="MRB2" s="218"/>
      <c r="MRC2" s="218"/>
      <c r="MRD2" s="219"/>
      <c r="MRE2" s="218"/>
      <c r="MRF2" s="218"/>
      <c r="MRG2" s="219"/>
      <c r="MRH2" s="218"/>
      <c r="MRI2" s="218"/>
      <c r="MRJ2" s="219"/>
      <c r="MRK2" s="218"/>
      <c r="MRL2" s="218"/>
      <c r="MRM2" s="219"/>
      <c r="MRN2" s="218"/>
      <c r="MRO2" s="218"/>
      <c r="MRP2" s="219"/>
      <c r="MRQ2" s="218"/>
      <c r="MRR2" s="218"/>
      <c r="MRS2" s="219"/>
      <c r="MRT2" s="218"/>
      <c r="MRU2" s="218"/>
      <c r="MRV2" s="219"/>
      <c r="MRW2" s="218"/>
      <c r="MRX2" s="218"/>
      <c r="MRY2" s="219"/>
      <c r="MRZ2" s="218"/>
      <c r="MSA2" s="218"/>
      <c r="MSB2" s="219"/>
      <c r="MSC2" s="218"/>
      <c r="MSD2" s="218"/>
      <c r="MSE2" s="219"/>
      <c r="MSF2" s="218"/>
      <c r="MSG2" s="218"/>
      <c r="MSH2" s="219"/>
      <c r="MSI2" s="218"/>
      <c r="MSJ2" s="218"/>
      <c r="MSK2" s="219"/>
      <c r="MSL2" s="218"/>
      <c r="MSM2" s="218"/>
      <c r="MSN2" s="219"/>
      <c r="MSO2" s="218"/>
      <c r="MSP2" s="218"/>
      <c r="MSQ2" s="219"/>
      <c r="MSR2" s="218"/>
      <c r="MSS2" s="218"/>
      <c r="MST2" s="219"/>
      <c r="MSU2" s="218"/>
      <c r="MSV2" s="218"/>
      <c r="MSW2" s="219"/>
      <c r="MSX2" s="218"/>
      <c r="MSY2" s="218"/>
      <c r="MSZ2" s="219"/>
      <c r="MTA2" s="218"/>
      <c r="MTB2" s="218"/>
      <c r="MTC2" s="219"/>
      <c r="MTD2" s="218"/>
      <c r="MTE2" s="218"/>
      <c r="MTF2" s="219"/>
      <c r="MTG2" s="218"/>
      <c r="MTH2" s="218"/>
      <c r="MTI2" s="219"/>
      <c r="MTJ2" s="218"/>
      <c r="MTK2" s="218"/>
      <c r="MTL2" s="219"/>
      <c r="MTM2" s="218"/>
      <c r="MTN2" s="218"/>
      <c r="MTO2" s="219"/>
      <c r="MTP2" s="218"/>
      <c r="MTQ2" s="218"/>
      <c r="MTR2" s="219"/>
      <c r="MTS2" s="218"/>
      <c r="MTT2" s="218"/>
      <c r="MTU2" s="219"/>
      <c r="MTV2" s="218"/>
      <c r="MTW2" s="218"/>
      <c r="MTX2" s="219"/>
      <c r="MTY2" s="218"/>
      <c r="MTZ2" s="218"/>
      <c r="MUA2" s="219"/>
      <c r="MUB2" s="218"/>
      <c r="MUC2" s="218"/>
      <c r="MUD2" s="219"/>
      <c r="MUE2" s="218"/>
      <c r="MUF2" s="218"/>
      <c r="MUG2" s="219"/>
      <c r="MUH2" s="218"/>
      <c r="MUI2" s="218"/>
      <c r="MUJ2" s="219"/>
      <c r="MUK2" s="218"/>
      <c r="MUL2" s="218"/>
      <c r="MUM2" s="219"/>
      <c r="MUN2" s="218"/>
      <c r="MUO2" s="218"/>
      <c r="MUP2" s="219"/>
      <c r="MUQ2" s="218"/>
      <c r="MUR2" s="218"/>
      <c r="MUS2" s="219"/>
      <c r="MUT2" s="218"/>
      <c r="MUU2" s="218"/>
      <c r="MUV2" s="219"/>
      <c r="MUW2" s="218"/>
      <c r="MUX2" s="218"/>
      <c r="MUY2" s="219"/>
      <c r="MUZ2" s="218"/>
      <c r="MVA2" s="218"/>
      <c r="MVB2" s="219"/>
      <c r="MVC2" s="218"/>
      <c r="MVD2" s="218"/>
      <c r="MVE2" s="219"/>
      <c r="MVF2" s="218"/>
      <c r="MVG2" s="218"/>
      <c r="MVH2" s="219"/>
      <c r="MVI2" s="218"/>
      <c r="MVJ2" s="218"/>
      <c r="MVK2" s="219"/>
      <c r="MVL2" s="218"/>
      <c r="MVM2" s="218"/>
      <c r="MVN2" s="219"/>
      <c r="MVO2" s="218"/>
      <c r="MVP2" s="218"/>
      <c r="MVQ2" s="219"/>
      <c r="MVR2" s="218"/>
      <c r="MVS2" s="218"/>
      <c r="MVT2" s="219"/>
      <c r="MVU2" s="218"/>
      <c r="MVV2" s="218"/>
      <c r="MVW2" s="219"/>
      <c r="MVX2" s="218"/>
      <c r="MVY2" s="218"/>
      <c r="MVZ2" s="219"/>
      <c r="MWA2" s="218"/>
      <c r="MWB2" s="218"/>
      <c r="MWC2" s="219"/>
      <c r="MWD2" s="218"/>
      <c r="MWE2" s="218"/>
      <c r="MWF2" s="219"/>
      <c r="MWG2" s="218"/>
      <c r="MWH2" s="218"/>
      <c r="MWI2" s="219"/>
      <c r="MWJ2" s="218"/>
      <c r="MWK2" s="218"/>
      <c r="MWL2" s="219"/>
      <c r="MWM2" s="218"/>
      <c r="MWN2" s="218"/>
      <c r="MWO2" s="219"/>
      <c r="MWP2" s="218"/>
      <c r="MWQ2" s="218"/>
      <c r="MWR2" s="219"/>
      <c r="MWS2" s="218"/>
      <c r="MWT2" s="218"/>
      <c r="MWU2" s="219"/>
      <c r="MWV2" s="218"/>
      <c r="MWW2" s="218"/>
      <c r="MWX2" s="219"/>
      <c r="MWY2" s="218"/>
      <c r="MWZ2" s="218"/>
      <c r="MXA2" s="219"/>
      <c r="MXB2" s="218"/>
      <c r="MXC2" s="218"/>
      <c r="MXD2" s="219"/>
      <c r="MXE2" s="218"/>
      <c r="MXF2" s="218"/>
      <c r="MXG2" s="219"/>
      <c r="MXH2" s="218"/>
      <c r="MXI2" s="218"/>
      <c r="MXJ2" s="219"/>
      <c r="MXK2" s="218"/>
      <c r="MXL2" s="218"/>
      <c r="MXM2" s="219"/>
      <c r="MXN2" s="218"/>
      <c r="MXO2" s="218"/>
      <c r="MXP2" s="219"/>
      <c r="MXQ2" s="218"/>
      <c r="MXR2" s="218"/>
      <c r="MXS2" s="219"/>
      <c r="MXT2" s="218"/>
      <c r="MXU2" s="218"/>
      <c r="MXV2" s="219"/>
      <c r="MXW2" s="218"/>
      <c r="MXX2" s="218"/>
      <c r="MXY2" s="219"/>
      <c r="MXZ2" s="218"/>
      <c r="MYA2" s="218"/>
      <c r="MYB2" s="219"/>
      <c r="MYC2" s="218"/>
      <c r="MYD2" s="218"/>
      <c r="MYE2" s="219"/>
      <c r="MYF2" s="218"/>
      <c r="MYG2" s="218"/>
      <c r="MYH2" s="219"/>
      <c r="MYI2" s="218"/>
      <c r="MYJ2" s="218"/>
      <c r="MYK2" s="219"/>
      <c r="MYL2" s="218"/>
      <c r="MYM2" s="218"/>
      <c r="MYN2" s="219"/>
      <c r="MYO2" s="218"/>
      <c r="MYP2" s="218"/>
      <c r="MYQ2" s="219"/>
      <c r="MYR2" s="218"/>
      <c r="MYS2" s="218"/>
      <c r="MYT2" s="219"/>
      <c r="MYU2" s="218"/>
      <c r="MYV2" s="218"/>
      <c r="MYW2" s="219"/>
      <c r="MYX2" s="218"/>
      <c r="MYY2" s="218"/>
      <c r="MYZ2" s="219"/>
      <c r="MZA2" s="218"/>
      <c r="MZB2" s="218"/>
      <c r="MZC2" s="219"/>
      <c r="MZD2" s="218"/>
      <c r="MZE2" s="218"/>
      <c r="MZF2" s="219"/>
      <c r="MZG2" s="218"/>
      <c r="MZH2" s="218"/>
      <c r="MZI2" s="219"/>
      <c r="MZJ2" s="218"/>
      <c r="MZK2" s="218"/>
      <c r="MZL2" s="219"/>
      <c r="MZM2" s="218"/>
      <c r="MZN2" s="218"/>
      <c r="MZO2" s="219"/>
      <c r="MZP2" s="218"/>
      <c r="MZQ2" s="218"/>
      <c r="MZR2" s="219"/>
      <c r="MZS2" s="218"/>
      <c r="MZT2" s="218"/>
      <c r="MZU2" s="219"/>
      <c r="MZV2" s="218"/>
      <c r="MZW2" s="218"/>
      <c r="MZX2" s="219"/>
      <c r="MZY2" s="218"/>
      <c r="MZZ2" s="218"/>
      <c r="NAA2" s="219"/>
      <c r="NAB2" s="218"/>
      <c r="NAC2" s="218"/>
      <c r="NAD2" s="219"/>
      <c r="NAE2" s="218"/>
      <c r="NAF2" s="218"/>
      <c r="NAG2" s="219"/>
      <c r="NAH2" s="218"/>
      <c r="NAI2" s="218"/>
      <c r="NAJ2" s="219"/>
      <c r="NAK2" s="218"/>
      <c r="NAL2" s="218"/>
      <c r="NAM2" s="219"/>
      <c r="NAN2" s="218"/>
      <c r="NAO2" s="218"/>
      <c r="NAP2" s="219"/>
      <c r="NAQ2" s="218"/>
      <c r="NAR2" s="218"/>
      <c r="NAS2" s="219"/>
      <c r="NAT2" s="218"/>
      <c r="NAU2" s="218"/>
      <c r="NAV2" s="219"/>
      <c r="NAW2" s="218"/>
      <c r="NAX2" s="218"/>
      <c r="NAY2" s="219"/>
      <c r="NAZ2" s="218"/>
      <c r="NBA2" s="218"/>
      <c r="NBB2" s="219"/>
      <c r="NBC2" s="218"/>
      <c r="NBD2" s="218"/>
      <c r="NBE2" s="219"/>
      <c r="NBF2" s="218"/>
      <c r="NBG2" s="218"/>
      <c r="NBH2" s="219"/>
      <c r="NBI2" s="218"/>
      <c r="NBJ2" s="218"/>
      <c r="NBK2" s="219"/>
      <c r="NBL2" s="218"/>
      <c r="NBM2" s="218"/>
      <c r="NBN2" s="219"/>
      <c r="NBO2" s="218"/>
      <c r="NBP2" s="218"/>
      <c r="NBQ2" s="219"/>
      <c r="NBR2" s="218"/>
      <c r="NBS2" s="218"/>
      <c r="NBT2" s="219"/>
      <c r="NBU2" s="218"/>
      <c r="NBV2" s="218"/>
      <c r="NBW2" s="219"/>
      <c r="NBX2" s="218"/>
      <c r="NBY2" s="218"/>
      <c r="NBZ2" s="219"/>
      <c r="NCA2" s="218"/>
      <c r="NCB2" s="218"/>
      <c r="NCC2" s="219"/>
      <c r="NCD2" s="218"/>
      <c r="NCE2" s="218"/>
      <c r="NCF2" s="219"/>
      <c r="NCG2" s="218"/>
      <c r="NCH2" s="218"/>
      <c r="NCI2" s="219"/>
      <c r="NCJ2" s="218"/>
      <c r="NCK2" s="218"/>
      <c r="NCL2" s="219"/>
      <c r="NCM2" s="218"/>
      <c r="NCN2" s="218"/>
      <c r="NCO2" s="219"/>
      <c r="NCP2" s="218"/>
      <c r="NCQ2" s="218"/>
      <c r="NCR2" s="219"/>
      <c r="NCS2" s="218"/>
      <c r="NCT2" s="218"/>
      <c r="NCU2" s="219"/>
      <c r="NCV2" s="218"/>
      <c r="NCW2" s="218"/>
      <c r="NCX2" s="219"/>
      <c r="NCY2" s="218"/>
      <c r="NCZ2" s="218"/>
      <c r="NDA2" s="219"/>
      <c r="NDB2" s="218"/>
      <c r="NDC2" s="218"/>
      <c r="NDD2" s="219"/>
      <c r="NDE2" s="218"/>
      <c r="NDF2" s="218"/>
      <c r="NDG2" s="219"/>
      <c r="NDH2" s="218"/>
      <c r="NDI2" s="218"/>
      <c r="NDJ2" s="219"/>
      <c r="NDK2" s="218"/>
      <c r="NDL2" s="218"/>
      <c r="NDM2" s="219"/>
      <c r="NDN2" s="218"/>
      <c r="NDO2" s="218"/>
      <c r="NDP2" s="219"/>
      <c r="NDQ2" s="218"/>
      <c r="NDR2" s="218"/>
      <c r="NDS2" s="219"/>
      <c r="NDT2" s="218"/>
      <c r="NDU2" s="218"/>
      <c r="NDV2" s="219"/>
      <c r="NDW2" s="218"/>
      <c r="NDX2" s="218"/>
      <c r="NDY2" s="219"/>
      <c r="NDZ2" s="218"/>
      <c r="NEA2" s="218"/>
      <c r="NEB2" s="219"/>
      <c r="NEC2" s="218"/>
      <c r="NED2" s="218"/>
      <c r="NEE2" s="219"/>
      <c r="NEF2" s="218"/>
      <c r="NEG2" s="218"/>
      <c r="NEH2" s="219"/>
      <c r="NEI2" s="218"/>
      <c r="NEJ2" s="218"/>
      <c r="NEK2" s="219"/>
      <c r="NEL2" s="218"/>
      <c r="NEM2" s="218"/>
      <c r="NEN2" s="219"/>
      <c r="NEO2" s="218"/>
      <c r="NEP2" s="218"/>
      <c r="NEQ2" s="219"/>
      <c r="NER2" s="218"/>
      <c r="NES2" s="218"/>
      <c r="NET2" s="219"/>
      <c r="NEU2" s="218"/>
      <c r="NEV2" s="218"/>
      <c r="NEW2" s="219"/>
      <c r="NEX2" s="218"/>
      <c r="NEY2" s="218"/>
      <c r="NEZ2" s="219"/>
      <c r="NFA2" s="218"/>
      <c r="NFB2" s="218"/>
      <c r="NFC2" s="219"/>
      <c r="NFD2" s="218"/>
      <c r="NFE2" s="218"/>
      <c r="NFF2" s="219"/>
      <c r="NFG2" s="218"/>
      <c r="NFH2" s="218"/>
      <c r="NFI2" s="219"/>
      <c r="NFJ2" s="218"/>
      <c r="NFK2" s="218"/>
      <c r="NFL2" s="219"/>
      <c r="NFM2" s="218"/>
      <c r="NFN2" s="218"/>
      <c r="NFO2" s="219"/>
      <c r="NFP2" s="218"/>
      <c r="NFQ2" s="218"/>
      <c r="NFR2" s="219"/>
      <c r="NFS2" s="218"/>
      <c r="NFT2" s="218"/>
      <c r="NFU2" s="219"/>
      <c r="NFV2" s="218"/>
      <c r="NFW2" s="218"/>
      <c r="NFX2" s="219"/>
      <c r="NFY2" s="218"/>
      <c r="NFZ2" s="218"/>
      <c r="NGA2" s="219"/>
      <c r="NGB2" s="218"/>
      <c r="NGC2" s="218"/>
      <c r="NGD2" s="219"/>
      <c r="NGE2" s="218"/>
      <c r="NGF2" s="218"/>
      <c r="NGG2" s="219"/>
      <c r="NGH2" s="218"/>
      <c r="NGI2" s="218"/>
      <c r="NGJ2" s="219"/>
      <c r="NGK2" s="218"/>
      <c r="NGL2" s="218"/>
      <c r="NGM2" s="219"/>
      <c r="NGN2" s="218"/>
      <c r="NGO2" s="218"/>
      <c r="NGP2" s="219"/>
      <c r="NGQ2" s="218"/>
      <c r="NGR2" s="218"/>
      <c r="NGS2" s="219"/>
      <c r="NGT2" s="218"/>
      <c r="NGU2" s="218"/>
      <c r="NGV2" s="219"/>
      <c r="NGW2" s="218"/>
      <c r="NGX2" s="218"/>
      <c r="NGY2" s="219"/>
      <c r="NGZ2" s="218"/>
      <c r="NHA2" s="218"/>
      <c r="NHB2" s="219"/>
      <c r="NHC2" s="218"/>
      <c r="NHD2" s="218"/>
      <c r="NHE2" s="219"/>
      <c r="NHF2" s="218"/>
      <c r="NHG2" s="218"/>
      <c r="NHH2" s="219"/>
      <c r="NHI2" s="218"/>
      <c r="NHJ2" s="218"/>
      <c r="NHK2" s="219"/>
      <c r="NHL2" s="218"/>
      <c r="NHM2" s="218"/>
      <c r="NHN2" s="219"/>
      <c r="NHO2" s="218"/>
      <c r="NHP2" s="218"/>
      <c r="NHQ2" s="219"/>
      <c r="NHR2" s="218"/>
      <c r="NHS2" s="218"/>
      <c r="NHT2" s="219"/>
      <c r="NHU2" s="218"/>
      <c r="NHV2" s="218"/>
      <c r="NHW2" s="219"/>
      <c r="NHX2" s="218"/>
      <c r="NHY2" s="218"/>
      <c r="NHZ2" s="219"/>
      <c r="NIA2" s="218"/>
      <c r="NIB2" s="218"/>
      <c r="NIC2" s="219"/>
      <c r="NID2" s="218"/>
      <c r="NIE2" s="218"/>
      <c r="NIF2" s="219"/>
      <c r="NIG2" s="218"/>
      <c r="NIH2" s="218"/>
      <c r="NII2" s="219"/>
      <c r="NIJ2" s="218"/>
      <c r="NIK2" s="218"/>
      <c r="NIL2" s="219"/>
      <c r="NIM2" s="218"/>
      <c r="NIN2" s="218"/>
      <c r="NIO2" s="219"/>
      <c r="NIP2" s="218"/>
      <c r="NIQ2" s="218"/>
      <c r="NIR2" s="219"/>
      <c r="NIS2" s="218"/>
      <c r="NIT2" s="218"/>
      <c r="NIU2" s="219"/>
      <c r="NIV2" s="218"/>
      <c r="NIW2" s="218"/>
      <c r="NIX2" s="219"/>
      <c r="NIY2" s="218"/>
      <c r="NIZ2" s="218"/>
      <c r="NJA2" s="219"/>
      <c r="NJB2" s="218"/>
      <c r="NJC2" s="218"/>
      <c r="NJD2" s="219"/>
      <c r="NJE2" s="218"/>
      <c r="NJF2" s="218"/>
      <c r="NJG2" s="219"/>
      <c r="NJH2" s="218"/>
      <c r="NJI2" s="218"/>
      <c r="NJJ2" s="219"/>
      <c r="NJK2" s="218"/>
      <c r="NJL2" s="218"/>
      <c r="NJM2" s="219"/>
      <c r="NJN2" s="218"/>
      <c r="NJO2" s="218"/>
      <c r="NJP2" s="219"/>
      <c r="NJQ2" s="218"/>
      <c r="NJR2" s="218"/>
      <c r="NJS2" s="219"/>
      <c r="NJT2" s="218"/>
      <c r="NJU2" s="218"/>
      <c r="NJV2" s="219"/>
      <c r="NJW2" s="218"/>
      <c r="NJX2" s="218"/>
      <c r="NJY2" s="219"/>
      <c r="NJZ2" s="218"/>
      <c r="NKA2" s="218"/>
      <c r="NKB2" s="219"/>
      <c r="NKC2" s="218"/>
      <c r="NKD2" s="218"/>
      <c r="NKE2" s="219"/>
      <c r="NKF2" s="218"/>
      <c r="NKG2" s="218"/>
      <c r="NKH2" s="219"/>
      <c r="NKI2" s="218"/>
      <c r="NKJ2" s="218"/>
      <c r="NKK2" s="219"/>
      <c r="NKL2" s="218"/>
      <c r="NKM2" s="218"/>
      <c r="NKN2" s="219"/>
      <c r="NKO2" s="218"/>
      <c r="NKP2" s="218"/>
      <c r="NKQ2" s="219"/>
      <c r="NKR2" s="218"/>
      <c r="NKS2" s="218"/>
      <c r="NKT2" s="219"/>
      <c r="NKU2" s="218"/>
      <c r="NKV2" s="218"/>
      <c r="NKW2" s="219"/>
      <c r="NKX2" s="218"/>
      <c r="NKY2" s="218"/>
      <c r="NKZ2" s="219"/>
      <c r="NLA2" s="218"/>
      <c r="NLB2" s="218"/>
      <c r="NLC2" s="219"/>
      <c r="NLD2" s="218"/>
      <c r="NLE2" s="218"/>
      <c r="NLF2" s="219"/>
      <c r="NLG2" s="218"/>
      <c r="NLH2" s="218"/>
      <c r="NLI2" s="219"/>
      <c r="NLJ2" s="218"/>
      <c r="NLK2" s="218"/>
      <c r="NLL2" s="219"/>
      <c r="NLM2" s="218"/>
      <c r="NLN2" s="218"/>
      <c r="NLO2" s="219"/>
      <c r="NLP2" s="218"/>
      <c r="NLQ2" s="218"/>
      <c r="NLR2" s="219"/>
      <c r="NLS2" s="218"/>
      <c r="NLT2" s="218"/>
      <c r="NLU2" s="219"/>
      <c r="NLV2" s="218"/>
      <c r="NLW2" s="218"/>
      <c r="NLX2" s="219"/>
      <c r="NLY2" s="218"/>
      <c r="NLZ2" s="218"/>
      <c r="NMA2" s="219"/>
      <c r="NMB2" s="218"/>
      <c r="NMC2" s="218"/>
      <c r="NMD2" s="219"/>
      <c r="NME2" s="218"/>
      <c r="NMF2" s="218"/>
      <c r="NMG2" s="219"/>
      <c r="NMH2" s="218"/>
      <c r="NMI2" s="218"/>
      <c r="NMJ2" s="219"/>
      <c r="NMK2" s="218"/>
      <c r="NML2" s="218"/>
      <c r="NMM2" s="219"/>
      <c r="NMN2" s="218"/>
      <c r="NMO2" s="218"/>
      <c r="NMP2" s="219"/>
      <c r="NMQ2" s="218"/>
      <c r="NMR2" s="218"/>
      <c r="NMS2" s="219"/>
      <c r="NMT2" s="218"/>
      <c r="NMU2" s="218"/>
      <c r="NMV2" s="219"/>
      <c r="NMW2" s="218"/>
      <c r="NMX2" s="218"/>
      <c r="NMY2" s="219"/>
      <c r="NMZ2" s="218"/>
      <c r="NNA2" s="218"/>
      <c r="NNB2" s="219"/>
      <c r="NNC2" s="218"/>
      <c r="NND2" s="218"/>
      <c r="NNE2" s="219"/>
      <c r="NNF2" s="218"/>
      <c r="NNG2" s="218"/>
      <c r="NNH2" s="219"/>
      <c r="NNI2" s="218"/>
      <c r="NNJ2" s="218"/>
      <c r="NNK2" s="219"/>
      <c r="NNL2" s="218"/>
      <c r="NNM2" s="218"/>
      <c r="NNN2" s="219"/>
      <c r="NNO2" s="218"/>
      <c r="NNP2" s="218"/>
      <c r="NNQ2" s="219"/>
      <c r="NNR2" s="218"/>
      <c r="NNS2" s="218"/>
      <c r="NNT2" s="219"/>
      <c r="NNU2" s="218"/>
      <c r="NNV2" s="218"/>
      <c r="NNW2" s="219"/>
      <c r="NNX2" s="218"/>
      <c r="NNY2" s="218"/>
      <c r="NNZ2" s="219"/>
      <c r="NOA2" s="218"/>
      <c r="NOB2" s="218"/>
      <c r="NOC2" s="219"/>
      <c r="NOD2" s="218"/>
      <c r="NOE2" s="218"/>
      <c r="NOF2" s="219"/>
      <c r="NOG2" s="218"/>
      <c r="NOH2" s="218"/>
      <c r="NOI2" s="219"/>
      <c r="NOJ2" s="218"/>
      <c r="NOK2" s="218"/>
      <c r="NOL2" s="219"/>
      <c r="NOM2" s="218"/>
      <c r="NON2" s="218"/>
      <c r="NOO2" s="219"/>
      <c r="NOP2" s="218"/>
      <c r="NOQ2" s="218"/>
      <c r="NOR2" s="219"/>
      <c r="NOS2" s="218"/>
      <c r="NOT2" s="218"/>
      <c r="NOU2" s="219"/>
      <c r="NOV2" s="218"/>
      <c r="NOW2" s="218"/>
      <c r="NOX2" s="219"/>
      <c r="NOY2" s="218"/>
      <c r="NOZ2" s="218"/>
      <c r="NPA2" s="219"/>
      <c r="NPB2" s="218"/>
      <c r="NPC2" s="218"/>
      <c r="NPD2" s="219"/>
      <c r="NPE2" s="218"/>
      <c r="NPF2" s="218"/>
      <c r="NPG2" s="219"/>
      <c r="NPH2" s="218"/>
      <c r="NPI2" s="218"/>
      <c r="NPJ2" s="219"/>
      <c r="NPK2" s="218"/>
      <c r="NPL2" s="218"/>
      <c r="NPM2" s="219"/>
      <c r="NPN2" s="218"/>
      <c r="NPO2" s="218"/>
      <c r="NPP2" s="219"/>
      <c r="NPQ2" s="218"/>
      <c r="NPR2" s="218"/>
      <c r="NPS2" s="219"/>
      <c r="NPT2" s="218"/>
      <c r="NPU2" s="218"/>
      <c r="NPV2" s="219"/>
      <c r="NPW2" s="218"/>
      <c r="NPX2" s="218"/>
      <c r="NPY2" s="219"/>
      <c r="NPZ2" s="218"/>
      <c r="NQA2" s="218"/>
      <c r="NQB2" s="219"/>
      <c r="NQC2" s="218"/>
      <c r="NQD2" s="218"/>
      <c r="NQE2" s="219"/>
      <c r="NQF2" s="218"/>
      <c r="NQG2" s="218"/>
      <c r="NQH2" s="219"/>
      <c r="NQI2" s="218"/>
      <c r="NQJ2" s="218"/>
      <c r="NQK2" s="219"/>
      <c r="NQL2" s="218"/>
      <c r="NQM2" s="218"/>
      <c r="NQN2" s="219"/>
      <c r="NQO2" s="218"/>
      <c r="NQP2" s="218"/>
      <c r="NQQ2" s="219"/>
      <c r="NQR2" s="218"/>
      <c r="NQS2" s="218"/>
      <c r="NQT2" s="219"/>
      <c r="NQU2" s="218"/>
      <c r="NQV2" s="218"/>
      <c r="NQW2" s="219"/>
      <c r="NQX2" s="218"/>
      <c r="NQY2" s="218"/>
      <c r="NQZ2" s="219"/>
      <c r="NRA2" s="218"/>
      <c r="NRB2" s="218"/>
      <c r="NRC2" s="219"/>
      <c r="NRD2" s="218"/>
      <c r="NRE2" s="218"/>
      <c r="NRF2" s="219"/>
      <c r="NRG2" s="218"/>
      <c r="NRH2" s="218"/>
      <c r="NRI2" s="219"/>
      <c r="NRJ2" s="218"/>
      <c r="NRK2" s="218"/>
      <c r="NRL2" s="219"/>
      <c r="NRM2" s="218"/>
      <c r="NRN2" s="218"/>
      <c r="NRO2" s="219"/>
      <c r="NRP2" s="218"/>
      <c r="NRQ2" s="218"/>
      <c r="NRR2" s="219"/>
      <c r="NRS2" s="218"/>
      <c r="NRT2" s="218"/>
      <c r="NRU2" s="219"/>
      <c r="NRV2" s="218"/>
      <c r="NRW2" s="218"/>
      <c r="NRX2" s="219"/>
      <c r="NRY2" s="218"/>
      <c r="NRZ2" s="218"/>
      <c r="NSA2" s="219"/>
      <c r="NSB2" s="218"/>
      <c r="NSC2" s="218"/>
      <c r="NSD2" s="219"/>
      <c r="NSE2" s="218"/>
      <c r="NSF2" s="218"/>
      <c r="NSG2" s="219"/>
      <c r="NSH2" s="218"/>
      <c r="NSI2" s="218"/>
      <c r="NSJ2" s="219"/>
      <c r="NSK2" s="218"/>
      <c r="NSL2" s="218"/>
      <c r="NSM2" s="219"/>
      <c r="NSN2" s="218"/>
      <c r="NSO2" s="218"/>
      <c r="NSP2" s="219"/>
      <c r="NSQ2" s="218"/>
      <c r="NSR2" s="218"/>
      <c r="NSS2" s="219"/>
      <c r="NST2" s="218"/>
      <c r="NSU2" s="218"/>
      <c r="NSV2" s="219"/>
      <c r="NSW2" s="218"/>
      <c r="NSX2" s="218"/>
      <c r="NSY2" s="219"/>
      <c r="NSZ2" s="218"/>
      <c r="NTA2" s="218"/>
      <c r="NTB2" s="219"/>
      <c r="NTC2" s="218"/>
      <c r="NTD2" s="218"/>
      <c r="NTE2" s="219"/>
      <c r="NTF2" s="218"/>
      <c r="NTG2" s="218"/>
      <c r="NTH2" s="219"/>
      <c r="NTI2" s="218"/>
      <c r="NTJ2" s="218"/>
      <c r="NTK2" s="219"/>
      <c r="NTL2" s="218"/>
      <c r="NTM2" s="218"/>
      <c r="NTN2" s="219"/>
      <c r="NTO2" s="218"/>
      <c r="NTP2" s="218"/>
      <c r="NTQ2" s="219"/>
      <c r="NTR2" s="218"/>
      <c r="NTS2" s="218"/>
      <c r="NTT2" s="219"/>
      <c r="NTU2" s="218"/>
      <c r="NTV2" s="218"/>
      <c r="NTW2" s="219"/>
      <c r="NTX2" s="218"/>
      <c r="NTY2" s="218"/>
      <c r="NTZ2" s="219"/>
      <c r="NUA2" s="218"/>
      <c r="NUB2" s="218"/>
      <c r="NUC2" s="219"/>
      <c r="NUD2" s="218"/>
      <c r="NUE2" s="218"/>
      <c r="NUF2" s="219"/>
      <c r="NUG2" s="218"/>
      <c r="NUH2" s="218"/>
      <c r="NUI2" s="219"/>
      <c r="NUJ2" s="218"/>
      <c r="NUK2" s="218"/>
      <c r="NUL2" s="219"/>
      <c r="NUM2" s="218"/>
      <c r="NUN2" s="218"/>
      <c r="NUO2" s="219"/>
      <c r="NUP2" s="218"/>
      <c r="NUQ2" s="218"/>
      <c r="NUR2" s="219"/>
      <c r="NUS2" s="218"/>
      <c r="NUT2" s="218"/>
      <c r="NUU2" s="219"/>
      <c r="NUV2" s="218"/>
      <c r="NUW2" s="218"/>
      <c r="NUX2" s="219"/>
      <c r="NUY2" s="218"/>
      <c r="NUZ2" s="218"/>
      <c r="NVA2" s="219"/>
      <c r="NVB2" s="218"/>
      <c r="NVC2" s="218"/>
      <c r="NVD2" s="219"/>
      <c r="NVE2" s="218"/>
      <c r="NVF2" s="218"/>
      <c r="NVG2" s="219"/>
      <c r="NVH2" s="218"/>
      <c r="NVI2" s="218"/>
      <c r="NVJ2" s="219"/>
      <c r="NVK2" s="218"/>
      <c r="NVL2" s="218"/>
      <c r="NVM2" s="219"/>
      <c r="NVN2" s="218"/>
      <c r="NVO2" s="218"/>
      <c r="NVP2" s="219"/>
      <c r="NVQ2" s="218"/>
      <c r="NVR2" s="218"/>
      <c r="NVS2" s="219"/>
      <c r="NVT2" s="218"/>
      <c r="NVU2" s="218"/>
      <c r="NVV2" s="219"/>
      <c r="NVW2" s="218"/>
      <c r="NVX2" s="218"/>
      <c r="NVY2" s="219"/>
      <c r="NVZ2" s="218"/>
      <c r="NWA2" s="218"/>
      <c r="NWB2" s="219"/>
      <c r="NWC2" s="218"/>
      <c r="NWD2" s="218"/>
      <c r="NWE2" s="219"/>
      <c r="NWF2" s="218"/>
      <c r="NWG2" s="218"/>
      <c r="NWH2" s="219"/>
      <c r="NWI2" s="218"/>
      <c r="NWJ2" s="218"/>
      <c r="NWK2" s="219"/>
      <c r="NWL2" s="218"/>
      <c r="NWM2" s="218"/>
      <c r="NWN2" s="219"/>
      <c r="NWO2" s="218"/>
      <c r="NWP2" s="218"/>
      <c r="NWQ2" s="219"/>
      <c r="NWR2" s="218"/>
      <c r="NWS2" s="218"/>
      <c r="NWT2" s="219"/>
      <c r="NWU2" s="218"/>
      <c r="NWV2" s="218"/>
      <c r="NWW2" s="219"/>
      <c r="NWX2" s="218"/>
      <c r="NWY2" s="218"/>
      <c r="NWZ2" s="219"/>
      <c r="NXA2" s="218"/>
      <c r="NXB2" s="218"/>
      <c r="NXC2" s="219"/>
      <c r="NXD2" s="218"/>
      <c r="NXE2" s="218"/>
      <c r="NXF2" s="219"/>
      <c r="NXG2" s="218"/>
      <c r="NXH2" s="218"/>
      <c r="NXI2" s="219"/>
      <c r="NXJ2" s="218"/>
      <c r="NXK2" s="218"/>
      <c r="NXL2" s="219"/>
      <c r="NXM2" s="218"/>
      <c r="NXN2" s="218"/>
      <c r="NXO2" s="219"/>
      <c r="NXP2" s="218"/>
      <c r="NXQ2" s="218"/>
      <c r="NXR2" s="219"/>
      <c r="NXS2" s="218"/>
      <c r="NXT2" s="218"/>
      <c r="NXU2" s="219"/>
      <c r="NXV2" s="218"/>
      <c r="NXW2" s="218"/>
      <c r="NXX2" s="219"/>
      <c r="NXY2" s="218"/>
      <c r="NXZ2" s="218"/>
      <c r="NYA2" s="219"/>
      <c r="NYB2" s="218"/>
      <c r="NYC2" s="218"/>
      <c r="NYD2" s="219"/>
      <c r="NYE2" s="218"/>
      <c r="NYF2" s="218"/>
      <c r="NYG2" s="219"/>
      <c r="NYH2" s="218"/>
      <c r="NYI2" s="218"/>
      <c r="NYJ2" s="219"/>
      <c r="NYK2" s="218"/>
      <c r="NYL2" s="218"/>
      <c r="NYM2" s="219"/>
      <c r="NYN2" s="218"/>
      <c r="NYO2" s="218"/>
      <c r="NYP2" s="219"/>
      <c r="NYQ2" s="218"/>
      <c r="NYR2" s="218"/>
      <c r="NYS2" s="219"/>
      <c r="NYT2" s="218"/>
      <c r="NYU2" s="218"/>
      <c r="NYV2" s="219"/>
      <c r="NYW2" s="218"/>
      <c r="NYX2" s="218"/>
      <c r="NYY2" s="219"/>
      <c r="NYZ2" s="218"/>
      <c r="NZA2" s="218"/>
      <c r="NZB2" s="219"/>
      <c r="NZC2" s="218"/>
      <c r="NZD2" s="218"/>
      <c r="NZE2" s="219"/>
      <c r="NZF2" s="218"/>
      <c r="NZG2" s="218"/>
      <c r="NZH2" s="219"/>
      <c r="NZI2" s="218"/>
      <c r="NZJ2" s="218"/>
      <c r="NZK2" s="219"/>
      <c r="NZL2" s="218"/>
      <c r="NZM2" s="218"/>
      <c r="NZN2" s="219"/>
      <c r="NZO2" s="218"/>
      <c r="NZP2" s="218"/>
      <c r="NZQ2" s="219"/>
      <c r="NZR2" s="218"/>
      <c r="NZS2" s="218"/>
      <c r="NZT2" s="219"/>
      <c r="NZU2" s="218"/>
      <c r="NZV2" s="218"/>
      <c r="NZW2" s="219"/>
      <c r="NZX2" s="218"/>
      <c r="NZY2" s="218"/>
      <c r="NZZ2" s="219"/>
      <c r="OAA2" s="218"/>
      <c r="OAB2" s="218"/>
      <c r="OAC2" s="219"/>
      <c r="OAD2" s="218"/>
      <c r="OAE2" s="218"/>
      <c r="OAF2" s="219"/>
      <c r="OAG2" s="218"/>
      <c r="OAH2" s="218"/>
      <c r="OAI2" s="219"/>
      <c r="OAJ2" s="218"/>
      <c r="OAK2" s="218"/>
      <c r="OAL2" s="219"/>
      <c r="OAM2" s="218"/>
      <c r="OAN2" s="218"/>
      <c r="OAO2" s="219"/>
      <c r="OAP2" s="218"/>
      <c r="OAQ2" s="218"/>
      <c r="OAR2" s="219"/>
      <c r="OAS2" s="218"/>
      <c r="OAT2" s="218"/>
      <c r="OAU2" s="219"/>
      <c r="OAV2" s="218"/>
      <c r="OAW2" s="218"/>
      <c r="OAX2" s="219"/>
      <c r="OAY2" s="218"/>
      <c r="OAZ2" s="218"/>
      <c r="OBA2" s="219"/>
      <c r="OBB2" s="218"/>
      <c r="OBC2" s="218"/>
      <c r="OBD2" s="219"/>
      <c r="OBE2" s="218"/>
      <c r="OBF2" s="218"/>
      <c r="OBG2" s="219"/>
      <c r="OBH2" s="218"/>
      <c r="OBI2" s="218"/>
      <c r="OBJ2" s="219"/>
      <c r="OBK2" s="218"/>
      <c r="OBL2" s="218"/>
      <c r="OBM2" s="219"/>
      <c r="OBN2" s="218"/>
      <c r="OBO2" s="218"/>
      <c r="OBP2" s="219"/>
      <c r="OBQ2" s="218"/>
      <c r="OBR2" s="218"/>
      <c r="OBS2" s="219"/>
      <c r="OBT2" s="218"/>
      <c r="OBU2" s="218"/>
      <c r="OBV2" s="219"/>
      <c r="OBW2" s="218"/>
      <c r="OBX2" s="218"/>
      <c r="OBY2" s="219"/>
      <c r="OBZ2" s="218"/>
      <c r="OCA2" s="218"/>
      <c r="OCB2" s="219"/>
      <c r="OCC2" s="218"/>
      <c r="OCD2" s="218"/>
      <c r="OCE2" s="219"/>
      <c r="OCF2" s="218"/>
      <c r="OCG2" s="218"/>
      <c r="OCH2" s="219"/>
      <c r="OCI2" s="218"/>
      <c r="OCJ2" s="218"/>
      <c r="OCK2" s="219"/>
      <c r="OCL2" s="218"/>
      <c r="OCM2" s="218"/>
      <c r="OCN2" s="219"/>
      <c r="OCO2" s="218"/>
      <c r="OCP2" s="218"/>
      <c r="OCQ2" s="219"/>
      <c r="OCR2" s="218"/>
      <c r="OCS2" s="218"/>
      <c r="OCT2" s="219"/>
      <c r="OCU2" s="218"/>
      <c r="OCV2" s="218"/>
      <c r="OCW2" s="219"/>
      <c r="OCX2" s="218"/>
      <c r="OCY2" s="218"/>
      <c r="OCZ2" s="219"/>
      <c r="ODA2" s="218"/>
      <c r="ODB2" s="218"/>
      <c r="ODC2" s="219"/>
      <c r="ODD2" s="218"/>
      <c r="ODE2" s="218"/>
      <c r="ODF2" s="219"/>
      <c r="ODG2" s="218"/>
      <c r="ODH2" s="218"/>
      <c r="ODI2" s="219"/>
      <c r="ODJ2" s="218"/>
      <c r="ODK2" s="218"/>
      <c r="ODL2" s="219"/>
      <c r="ODM2" s="218"/>
      <c r="ODN2" s="218"/>
      <c r="ODO2" s="219"/>
      <c r="ODP2" s="218"/>
      <c r="ODQ2" s="218"/>
      <c r="ODR2" s="219"/>
      <c r="ODS2" s="218"/>
      <c r="ODT2" s="218"/>
      <c r="ODU2" s="219"/>
      <c r="ODV2" s="218"/>
      <c r="ODW2" s="218"/>
      <c r="ODX2" s="219"/>
      <c r="ODY2" s="218"/>
      <c r="ODZ2" s="218"/>
      <c r="OEA2" s="219"/>
      <c r="OEB2" s="218"/>
      <c r="OEC2" s="218"/>
      <c r="OED2" s="219"/>
      <c r="OEE2" s="218"/>
      <c r="OEF2" s="218"/>
      <c r="OEG2" s="219"/>
      <c r="OEH2" s="218"/>
      <c r="OEI2" s="218"/>
      <c r="OEJ2" s="219"/>
      <c r="OEK2" s="218"/>
      <c r="OEL2" s="218"/>
      <c r="OEM2" s="219"/>
      <c r="OEN2" s="218"/>
      <c r="OEO2" s="218"/>
      <c r="OEP2" s="219"/>
      <c r="OEQ2" s="218"/>
      <c r="OER2" s="218"/>
      <c r="OES2" s="219"/>
      <c r="OET2" s="218"/>
      <c r="OEU2" s="218"/>
      <c r="OEV2" s="219"/>
      <c r="OEW2" s="218"/>
      <c r="OEX2" s="218"/>
      <c r="OEY2" s="219"/>
      <c r="OEZ2" s="218"/>
      <c r="OFA2" s="218"/>
      <c r="OFB2" s="219"/>
      <c r="OFC2" s="218"/>
      <c r="OFD2" s="218"/>
      <c r="OFE2" s="219"/>
      <c r="OFF2" s="218"/>
      <c r="OFG2" s="218"/>
      <c r="OFH2" s="219"/>
      <c r="OFI2" s="218"/>
      <c r="OFJ2" s="218"/>
      <c r="OFK2" s="219"/>
      <c r="OFL2" s="218"/>
      <c r="OFM2" s="218"/>
      <c r="OFN2" s="219"/>
      <c r="OFO2" s="218"/>
      <c r="OFP2" s="218"/>
      <c r="OFQ2" s="219"/>
      <c r="OFR2" s="218"/>
      <c r="OFS2" s="218"/>
      <c r="OFT2" s="219"/>
      <c r="OFU2" s="218"/>
      <c r="OFV2" s="218"/>
      <c r="OFW2" s="219"/>
      <c r="OFX2" s="218"/>
      <c r="OFY2" s="218"/>
      <c r="OFZ2" s="219"/>
      <c r="OGA2" s="218"/>
      <c r="OGB2" s="218"/>
      <c r="OGC2" s="219"/>
      <c r="OGD2" s="218"/>
      <c r="OGE2" s="218"/>
      <c r="OGF2" s="219"/>
      <c r="OGG2" s="218"/>
      <c r="OGH2" s="218"/>
      <c r="OGI2" s="219"/>
      <c r="OGJ2" s="218"/>
      <c r="OGK2" s="218"/>
      <c r="OGL2" s="219"/>
      <c r="OGM2" s="218"/>
      <c r="OGN2" s="218"/>
      <c r="OGO2" s="219"/>
      <c r="OGP2" s="218"/>
      <c r="OGQ2" s="218"/>
      <c r="OGR2" s="219"/>
      <c r="OGS2" s="218"/>
      <c r="OGT2" s="218"/>
      <c r="OGU2" s="219"/>
      <c r="OGV2" s="218"/>
      <c r="OGW2" s="218"/>
      <c r="OGX2" s="219"/>
      <c r="OGY2" s="218"/>
      <c r="OGZ2" s="218"/>
      <c r="OHA2" s="219"/>
      <c r="OHB2" s="218"/>
      <c r="OHC2" s="218"/>
      <c r="OHD2" s="219"/>
      <c r="OHE2" s="218"/>
      <c r="OHF2" s="218"/>
      <c r="OHG2" s="219"/>
      <c r="OHH2" s="218"/>
      <c r="OHI2" s="218"/>
      <c r="OHJ2" s="219"/>
      <c r="OHK2" s="218"/>
      <c r="OHL2" s="218"/>
      <c r="OHM2" s="219"/>
      <c r="OHN2" s="218"/>
      <c r="OHO2" s="218"/>
      <c r="OHP2" s="219"/>
      <c r="OHQ2" s="218"/>
      <c r="OHR2" s="218"/>
      <c r="OHS2" s="219"/>
      <c r="OHT2" s="218"/>
      <c r="OHU2" s="218"/>
      <c r="OHV2" s="219"/>
      <c r="OHW2" s="218"/>
      <c r="OHX2" s="218"/>
      <c r="OHY2" s="219"/>
      <c r="OHZ2" s="218"/>
      <c r="OIA2" s="218"/>
      <c r="OIB2" s="219"/>
      <c r="OIC2" s="218"/>
      <c r="OID2" s="218"/>
      <c r="OIE2" s="219"/>
      <c r="OIF2" s="218"/>
      <c r="OIG2" s="218"/>
      <c r="OIH2" s="219"/>
      <c r="OII2" s="218"/>
      <c r="OIJ2" s="218"/>
      <c r="OIK2" s="219"/>
      <c r="OIL2" s="218"/>
      <c r="OIM2" s="218"/>
      <c r="OIN2" s="219"/>
      <c r="OIO2" s="218"/>
      <c r="OIP2" s="218"/>
      <c r="OIQ2" s="219"/>
      <c r="OIR2" s="218"/>
      <c r="OIS2" s="218"/>
      <c r="OIT2" s="219"/>
      <c r="OIU2" s="218"/>
      <c r="OIV2" s="218"/>
      <c r="OIW2" s="219"/>
      <c r="OIX2" s="218"/>
      <c r="OIY2" s="218"/>
      <c r="OIZ2" s="219"/>
      <c r="OJA2" s="218"/>
      <c r="OJB2" s="218"/>
      <c r="OJC2" s="219"/>
      <c r="OJD2" s="218"/>
      <c r="OJE2" s="218"/>
      <c r="OJF2" s="219"/>
      <c r="OJG2" s="218"/>
      <c r="OJH2" s="218"/>
      <c r="OJI2" s="219"/>
      <c r="OJJ2" s="218"/>
      <c r="OJK2" s="218"/>
      <c r="OJL2" s="219"/>
      <c r="OJM2" s="218"/>
      <c r="OJN2" s="218"/>
      <c r="OJO2" s="219"/>
      <c r="OJP2" s="218"/>
      <c r="OJQ2" s="218"/>
      <c r="OJR2" s="219"/>
      <c r="OJS2" s="218"/>
      <c r="OJT2" s="218"/>
      <c r="OJU2" s="219"/>
      <c r="OJV2" s="218"/>
      <c r="OJW2" s="218"/>
      <c r="OJX2" s="219"/>
      <c r="OJY2" s="218"/>
      <c r="OJZ2" s="218"/>
      <c r="OKA2" s="219"/>
      <c r="OKB2" s="218"/>
      <c r="OKC2" s="218"/>
      <c r="OKD2" s="219"/>
      <c r="OKE2" s="218"/>
      <c r="OKF2" s="218"/>
      <c r="OKG2" s="219"/>
      <c r="OKH2" s="218"/>
      <c r="OKI2" s="218"/>
      <c r="OKJ2" s="219"/>
      <c r="OKK2" s="218"/>
      <c r="OKL2" s="218"/>
      <c r="OKM2" s="219"/>
      <c r="OKN2" s="218"/>
      <c r="OKO2" s="218"/>
      <c r="OKP2" s="219"/>
      <c r="OKQ2" s="218"/>
      <c r="OKR2" s="218"/>
      <c r="OKS2" s="219"/>
      <c r="OKT2" s="218"/>
      <c r="OKU2" s="218"/>
      <c r="OKV2" s="219"/>
      <c r="OKW2" s="218"/>
      <c r="OKX2" s="218"/>
      <c r="OKY2" s="219"/>
      <c r="OKZ2" s="218"/>
      <c r="OLA2" s="218"/>
      <c r="OLB2" s="219"/>
      <c r="OLC2" s="218"/>
      <c r="OLD2" s="218"/>
      <c r="OLE2" s="219"/>
      <c r="OLF2" s="218"/>
      <c r="OLG2" s="218"/>
      <c r="OLH2" s="219"/>
      <c r="OLI2" s="218"/>
      <c r="OLJ2" s="218"/>
      <c r="OLK2" s="219"/>
      <c r="OLL2" s="218"/>
      <c r="OLM2" s="218"/>
      <c r="OLN2" s="219"/>
      <c r="OLO2" s="218"/>
      <c r="OLP2" s="218"/>
      <c r="OLQ2" s="219"/>
      <c r="OLR2" s="218"/>
      <c r="OLS2" s="218"/>
      <c r="OLT2" s="219"/>
      <c r="OLU2" s="218"/>
      <c r="OLV2" s="218"/>
      <c r="OLW2" s="219"/>
      <c r="OLX2" s="218"/>
      <c r="OLY2" s="218"/>
      <c r="OLZ2" s="219"/>
      <c r="OMA2" s="218"/>
      <c r="OMB2" s="218"/>
      <c r="OMC2" s="219"/>
      <c r="OMD2" s="218"/>
      <c r="OME2" s="218"/>
      <c r="OMF2" s="219"/>
      <c r="OMG2" s="218"/>
      <c r="OMH2" s="218"/>
      <c r="OMI2" s="219"/>
      <c r="OMJ2" s="218"/>
      <c r="OMK2" s="218"/>
      <c r="OML2" s="219"/>
      <c r="OMM2" s="218"/>
      <c r="OMN2" s="218"/>
      <c r="OMO2" s="219"/>
      <c r="OMP2" s="218"/>
      <c r="OMQ2" s="218"/>
      <c r="OMR2" s="219"/>
      <c r="OMS2" s="218"/>
      <c r="OMT2" s="218"/>
      <c r="OMU2" s="219"/>
      <c r="OMV2" s="218"/>
      <c r="OMW2" s="218"/>
      <c r="OMX2" s="219"/>
      <c r="OMY2" s="218"/>
      <c r="OMZ2" s="218"/>
      <c r="ONA2" s="219"/>
      <c r="ONB2" s="218"/>
      <c r="ONC2" s="218"/>
      <c r="OND2" s="219"/>
      <c r="ONE2" s="218"/>
      <c r="ONF2" s="218"/>
      <c r="ONG2" s="219"/>
      <c r="ONH2" s="218"/>
      <c r="ONI2" s="218"/>
      <c r="ONJ2" s="219"/>
      <c r="ONK2" s="218"/>
      <c r="ONL2" s="218"/>
      <c r="ONM2" s="219"/>
      <c r="ONN2" s="218"/>
      <c r="ONO2" s="218"/>
      <c r="ONP2" s="219"/>
      <c r="ONQ2" s="218"/>
      <c r="ONR2" s="218"/>
      <c r="ONS2" s="219"/>
      <c r="ONT2" s="218"/>
      <c r="ONU2" s="218"/>
      <c r="ONV2" s="219"/>
      <c r="ONW2" s="218"/>
      <c r="ONX2" s="218"/>
      <c r="ONY2" s="219"/>
      <c r="ONZ2" s="218"/>
      <c r="OOA2" s="218"/>
      <c r="OOB2" s="219"/>
      <c r="OOC2" s="218"/>
      <c r="OOD2" s="218"/>
      <c r="OOE2" s="219"/>
      <c r="OOF2" s="218"/>
      <c r="OOG2" s="218"/>
      <c r="OOH2" s="219"/>
      <c r="OOI2" s="218"/>
      <c r="OOJ2" s="218"/>
      <c r="OOK2" s="219"/>
      <c r="OOL2" s="218"/>
      <c r="OOM2" s="218"/>
      <c r="OON2" s="219"/>
      <c r="OOO2" s="218"/>
      <c r="OOP2" s="218"/>
      <c r="OOQ2" s="219"/>
      <c r="OOR2" s="218"/>
      <c r="OOS2" s="218"/>
      <c r="OOT2" s="219"/>
      <c r="OOU2" s="218"/>
      <c r="OOV2" s="218"/>
      <c r="OOW2" s="219"/>
      <c r="OOX2" s="218"/>
      <c r="OOY2" s="218"/>
      <c r="OOZ2" s="219"/>
      <c r="OPA2" s="218"/>
      <c r="OPB2" s="218"/>
      <c r="OPC2" s="219"/>
      <c r="OPD2" s="218"/>
      <c r="OPE2" s="218"/>
      <c r="OPF2" s="219"/>
      <c r="OPG2" s="218"/>
      <c r="OPH2" s="218"/>
      <c r="OPI2" s="219"/>
      <c r="OPJ2" s="218"/>
      <c r="OPK2" s="218"/>
      <c r="OPL2" s="219"/>
      <c r="OPM2" s="218"/>
      <c r="OPN2" s="218"/>
      <c r="OPO2" s="219"/>
      <c r="OPP2" s="218"/>
      <c r="OPQ2" s="218"/>
      <c r="OPR2" s="219"/>
      <c r="OPS2" s="218"/>
      <c r="OPT2" s="218"/>
      <c r="OPU2" s="219"/>
      <c r="OPV2" s="218"/>
      <c r="OPW2" s="218"/>
      <c r="OPX2" s="219"/>
      <c r="OPY2" s="218"/>
      <c r="OPZ2" s="218"/>
      <c r="OQA2" s="219"/>
      <c r="OQB2" s="218"/>
      <c r="OQC2" s="218"/>
      <c r="OQD2" s="219"/>
      <c r="OQE2" s="218"/>
      <c r="OQF2" s="218"/>
      <c r="OQG2" s="219"/>
      <c r="OQH2" s="218"/>
      <c r="OQI2" s="218"/>
      <c r="OQJ2" s="219"/>
      <c r="OQK2" s="218"/>
      <c r="OQL2" s="218"/>
      <c r="OQM2" s="219"/>
      <c r="OQN2" s="218"/>
      <c r="OQO2" s="218"/>
      <c r="OQP2" s="219"/>
      <c r="OQQ2" s="218"/>
      <c r="OQR2" s="218"/>
      <c r="OQS2" s="219"/>
      <c r="OQT2" s="218"/>
      <c r="OQU2" s="218"/>
      <c r="OQV2" s="219"/>
      <c r="OQW2" s="218"/>
      <c r="OQX2" s="218"/>
      <c r="OQY2" s="219"/>
      <c r="OQZ2" s="218"/>
      <c r="ORA2" s="218"/>
      <c r="ORB2" s="219"/>
      <c r="ORC2" s="218"/>
      <c r="ORD2" s="218"/>
      <c r="ORE2" s="219"/>
      <c r="ORF2" s="218"/>
      <c r="ORG2" s="218"/>
      <c r="ORH2" s="219"/>
      <c r="ORI2" s="218"/>
      <c r="ORJ2" s="218"/>
      <c r="ORK2" s="219"/>
      <c r="ORL2" s="218"/>
      <c r="ORM2" s="218"/>
      <c r="ORN2" s="219"/>
      <c r="ORO2" s="218"/>
      <c r="ORP2" s="218"/>
      <c r="ORQ2" s="219"/>
      <c r="ORR2" s="218"/>
      <c r="ORS2" s="218"/>
      <c r="ORT2" s="219"/>
      <c r="ORU2" s="218"/>
      <c r="ORV2" s="218"/>
      <c r="ORW2" s="219"/>
      <c r="ORX2" s="218"/>
      <c r="ORY2" s="218"/>
      <c r="ORZ2" s="219"/>
      <c r="OSA2" s="218"/>
      <c r="OSB2" s="218"/>
      <c r="OSC2" s="219"/>
      <c r="OSD2" s="218"/>
      <c r="OSE2" s="218"/>
      <c r="OSF2" s="219"/>
      <c r="OSG2" s="218"/>
      <c r="OSH2" s="218"/>
      <c r="OSI2" s="219"/>
      <c r="OSJ2" s="218"/>
      <c r="OSK2" s="218"/>
      <c r="OSL2" s="219"/>
      <c r="OSM2" s="218"/>
      <c r="OSN2" s="218"/>
      <c r="OSO2" s="219"/>
      <c r="OSP2" s="218"/>
      <c r="OSQ2" s="218"/>
      <c r="OSR2" s="219"/>
      <c r="OSS2" s="218"/>
      <c r="OST2" s="218"/>
      <c r="OSU2" s="219"/>
      <c r="OSV2" s="218"/>
      <c r="OSW2" s="218"/>
      <c r="OSX2" s="219"/>
      <c r="OSY2" s="218"/>
      <c r="OSZ2" s="218"/>
      <c r="OTA2" s="219"/>
      <c r="OTB2" s="218"/>
      <c r="OTC2" s="218"/>
      <c r="OTD2" s="219"/>
      <c r="OTE2" s="218"/>
      <c r="OTF2" s="218"/>
      <c r="OTG2" s="219"/>
      <c r="OTH2" s="218"/>
      <c r="OTI2" s="218"/>
      <c r="OTJ2" s="219"/>
      <c r="OTK2" s="218"/>
      <c r="OTL2" s="218"/>
      <c r="OTM2" s="219"/>
      <c r="OTN2" s="218"/>
      <c r="OTO2" s="218"/>
      <c r="OTP2" s="219"/>
      <c r="OTQ2" s="218"/>
      <c r="OTR2" s="218"/>
      <c r="OTS2" s="219"/>
      <c r="OTT2" s="218"/>
      <c r="OTU2" s="218"/>
      <c r="OTV2" s="219"/>
      <c r="OTW2" s="218"/>
      <c r="OTX2" s="218"/>
      <c r="OTY2" s="219"/>
      <c r="OTZ2" s="218"/>
      <c r="OUA2" s="218"/>
      <c r="OUB2" s="219"/>
      <c r="OUC2" s="218"/>
      <c r="OUD2" s="218"/>
      <c r="OUE2" s="219"/>
      <c r="OUF2" s="218"/>
      <c r="OUG2" s="218"/>
      <c r="OUH2" s="219"/>
      <c r="OUI2" s="218"/>
      <c r="OUJ2" s="218"/>
      <c r="OUK2" s="219"/>
      <c r="OUL2" s="218"/>
      <c r="OUM2" s="218"/>
      <c r="OUN2" s="219"/>
      <c r="OUO2" s="218"/>
      <c r="OUP2" s="218"/>
      <c r="OUQ2" s="219"/>
      <c r="OUR2" s="218"/>
      <c r="OUS2" s="218"/>
      <c r="OUT2" s="219"/>
      <c r="OUU2" s="218"/>
      <c r="OUV2" s="218"/>
      <c r="OUW2" s="219"/>
      <c r="OUX2" s="218"/>
      <c r="OUY2" s="218"/>
      <c r="OUZ2" s="219"/>
      <c r="OVA2" s="218"/>
      <c r="OVB2" s="218"/>
      <c r="OVC2" s="219"/>
      <c r="OVD2" s="218"/>
      <c r="OVE2" s="218"/>
      <c r="OVF2" s="219"/>
      <c r="OVG2" s="218"/>
      <c r="OVH2" s="218"/>
      <c r="OVI2" s="219"/>
      <c r="OVJ2" s="218"/>
      <c r="OVK2" s="218"/>
      <c r="OVL2" s="219"/>
      <c r="OVM2" s="218"/>
      <c r="OVN2" s="218"/>
      <c r="OVO2" s="219"/>
      <c r="OVP2" s="218"/>
      <c r="OVQ2" s="218"/>
      <c r="OVR2" s="219"/>
      <c r="OVS2" s="218"/>
      <c r="OVT2" s="218"/>
      <c r="OVU2" s="219"/>
      <c r="OVV2" s="218"/>
      <c r="OVW2" s="218"/>
      <c r="OVX2" s="219"/>
      <c r="OVY2" s="218"/>
      <c r="OVZ2" s="218"/>
      <c r="OWA2" s="219"/>
      <c r="OWB2" s="218"/>
      <c r="OWC2" s="218"/>
      <c r="OWD2" s="219"/>
      <c r="OWE2" s="218"/>
      <c r="OWF2" s="218"/>
      <c r="OWG2" s="219"/>
      <c r="OWH2" s="218"/>
      <c r="OWI2" s="218"/>
      <c r="OWJ2" s="219"/>
      <c r="OWK2" s="218"/>
      <c r="OWL2" s="218"/>
      <c r="OWM2" s="219"/>
      <c r="OWN2" s="218"/>
      <c r="OWO2" s="218"/>
      <c r="OWP2" s="219"/>
      <c r="OWQ2" s="218"/>
      <c r="OWR2" s="218"/>
      <c r="OWS2" s="219"/>
      <c r="OWT2" s="218"/>
      <c r="OWU2" s="218"/>
      <c r="OWV2" s="219"/>
      <c r="OWW2" s="218"/>
      <c r="OWX2" s="218"/>
      <c r="OWY2" s="219"/>
      <c r="OWZ2" s="218"/>
      <c r="OXA2" s="218"/>
      <c r="OXB2" s="219"/>
      <c r="OXC2" s="218"/>
      <c r="OXD2" s="218"/>
      <c r="OXE2" s="219"/>
      <c r="OXF2" s="218"/>
      <c r="OXG2" s="218"/>
      <c r="OXH2" s="219"/>
      <c r="OXI2" s="218"/>
      <c r="OXJ2" s="218"/>
      <c r="OXK2" s="219"/>
      <c r="OXL2" s="218"/>
      <c r="OXM2" s="218"/>
      <c r="OXN2" s="219"/>
      <c r="OXO2" s="218"/>
      <c r="OXP2" s="218"/>
      <c r="OXQ2" s="219"/>
      <c r="OXR2" s="218"/>
      <c r="OXS2" s="218"/>
      <c r="OXT2" s="219"/>
      <c r="OXU2" s="218"/>
      <c r="OXV2" s="218"/>
      <c r="OXW2" s="219"/>
      <c r="OXX2" s="218"/>
      <c r="OXY2" s="218"/>
      <c r="OXZ2" s="219"/>
      <c r="OYA2" s="218"/>
      <c r="OYB2" s="218"/>
      <c r="OYC2" s="219"/>
      <c r="OYD2" s="218"/>
      <c r="OYE2" s="218"/>
      <c r="OYF2" s="219"/>
      <c r="OYG2" s="218"/>
      <c r="OYH2" s="218"/>
      <c r="OYI2" s="219"/>
      <c r="OYJ2" s="218"/>
      <c r="OYK2" s="218"/>
      <c r="OYL2" s="219"/>
      <c r="OYM2" s="218"/>
      <c r="OYN2" s="218"/>
      <c r="OYO2" s="219"/>
      <c r="OYP2" s="218"/>
      <c r="OYQ2" s="218"/>
      <c r="OYR2" s="219"/>
      <c r="OYS2" s="218"/>
      <c r="OYT2" s="218"/>
      <c r="OYU2" s="219"/>
      <c r="OYV2" s="218"/>
      <c r="OYW2" s="218"/>
      <c r="OYX2" s="219"/>
      <c r="OYY2" s="218"/>
      <c r="OYZ2" s="218"/>
      <c r="OZA2" s="219"/>
      <c r="OZB2" s="218"/>
      <c r="OZC2" s="218"/>
      <c r="OZD2" s="219"/>
      <c r="OZE2" s="218"/>
      <c r="OZF2" s="218"/>
      <c r="OZG2" s="219"/>
      <c r="OZH2" s="218"/>
      <c r="OZI2" s="218"/>
      <c r="OZJ2" s="219"/>
      <c r="OZK2" s="218"/>
      <c r="OZL2" s="218"/>
      <c r="OZM2" s="219"/>
      <c r="OZN2" s="218"/>
      <c r="OZO2" s="218"/>
      <c r="OZP2" s="219"/>
      <c r="OZQ2" s="218"/>
      <c r="OZR2" s="218"/>
      <c r="OZS2" s="219"/>
      <c r="OZT2" s="218"/>
      <c r="OZU2" s="218"/>
      <c r="OZV2" s="219"/>
      <c r="OZW2" s="218"/>
      <c r="OZX2" s="218"/>
      <c r="OZY2" s="219"/>
      <c r="OZZ2" s="218"/>
      <c r="PAA2" s="218"/>
      <c r="PAB2" s="219"/>
      <c r="PAC2" s="218"/>
      <c r="PAD2" s="218"/>
      <c r="PAE2" s="219"/>
      <c r="PAF2" s="218"/>
      <c r="PAG2" s="218"/>
      <c r="PAH2" s="219"/>
      <c r="PAI2" s="218"/>
      <c r="PAJ2" s="218"/>
      <c r="PAK2" s="219"/>
      <c r="PAL2" s="218"/>
      <c r="PAM2" s="218"/>
      <c r="PAN2" s="219"/>
      <c r="PAO2" s="218"/>
      <c r="PAP2" s="218"/>
      <c r="PAQ2" s="219"/>
      <c r="PAR2" s="218"/>
      <c r="PAS2" s="218"/>
      <c r="PAT2" s="219"/>
      <c r="PAU2" s="218"/>
      <c r="PAV2" s="218"/>
      <c r="PAW2" s="219"/>
      <c r="PAX2" s="218"/>
      <c r="PAY2" s="218"/>
      <c r="PAZ2" s="219"/>
      <c r="PBA2" s="218"/>
      <c r="PBB2" s="218"/>
      <c r="PBC2" s="219"/>
      <c r="PBD2" s="218"/>
      <c r="PBE2" s="218"/>
      <c r="PBF2" s="219"/>
      <c r="PBG2" s="218"/>
      <c r="PBH2" s="218"/>
      <c r="PBI2" s="219"/>
      <c r="PBJ2" s="218"/>
      <c r="PBK2" s="218"/>
      <c r="PBL2" s="219"/>
      <c r="PBM2" s="218"/>
      <c r="PBN2" s="218"/>
      <c r="PBO2" s="219"/>
      <c r="PBP2" s="218"/>
      <c r="PBQ2" s="218"/>
      <c r="PBR2" s="219"/>
      <c r="PBS2" s="218"/>
      <c r="PBT2" s="218"/>
      <c r="PBU2" s="219"/>
      <c r="PBV2" s="218"/>
      <c r="PBW2" s="218"/>
      <c r="PBX2" s="219"/>
      <c r="PBY2" s="218"/>
      <c r="PBZ2" s="218"/>
      <c r="PCA2" s="219"/>
      <c r="PCB2" s="218"/>
      <c r="PCC2" s="218"/>
      <c r="PCD2" s="219"/>
      <c r="PCE2" s="218"/>
      <c r="PCF2" s="218"/>
      <c r="PCG2" s="219"/>
      <c r="PCH2" s="218"/>
      <c r="PCI2" s="218"/>
      <c r="PCJ2" s="219"/>
      <c r="PCK2" s="218"/>
      <c r="PCL2" s="218"/>
      <c r="PCM2" s="219"/>
      <c r="PCN2" s="218"/>
      <c r="PCO2" s="218"/>
      <c r="PCP2" s="219"/>
      <c r="PCQ2" s="218"/>
      <c r="PCR2" s="218"/>
      <c r="PCS2" s="219"/>
      <c r="PCT2" s="218"/>
      <c r="PCU2" s="218"/>
      <c r="PCV2" s="219"/>
      <c r="PCW2" s="218"/>
      <c r="PCX2" s="218"/>
      <c r="PCY2" s="219"/>
      <c r="PCZ2" s="218"/>
      <c r="PDA2" s="218"/>
      <c r="PDB2" s="219"/>
      <c r="PDC2" s="218"/>
      <c r="PDD2" s="218"/>
      <c r="PDE2" s="219"/>
      <c r="PDF2" s="218"/>
      <c r="PDG2" s="218"/>
      <c r="PDH2" s="219"/>
      <c r="PDI2" s="218"/>
      <c r="PDJ2" s="218"/>
      <c r="PDK2" s="219"/>
      <c r="PDL2" s="218"/>
      <c r="PDM2" s="218"/>
      <c r="PDN2" s="219"/>
      <c r="PDO2" s="218"/>
      <c r="PDP2" s="218"/>
      <c r="PDQ2" s="219"/>
      <c r="PDR2" s="218"/>
      <c r="PDS2" s="218"/>
      <c r="PDT2" s="219"/>
      <c r="PDU2" s="218"/>
      <c r="PDV2" s="218"/>
      <c r="PDW2" s="219"/>
      <c r="PDX2" s="218"/>
      <c r="PDY2" s="218"/>
      <c r="PDZ2" s="219"/>
      <c r="PEA2" s="218"/>
      <c r="PEB2" s="218"/>
      <c r="PEC2" s="219"/>
      <c r="PED2" s="218"/>
      <c r="PEE2" s="218"/>
      <c r="PEF2" s="219"/>
      <c r="PEG2" s="218"/>
      <c r="PEH2" s="218"/>
      <c r="PEI2" s="219"/>
      <c r="PEJ2" s="218"/>
      <c r="PEK2" s="218"/>
      <c r="PEL2" s="219"/>
      <c r="PEM2" s="218"/>
      <c r="PEN2" s="218"/>
      <c r="PEO2" s="219"/>
      <c r="PEP2" s="218"/>
      <c r="PEQ2" s="218"/>
      <c r="PER2" s="219"/>
      <c r="PES2" s="218"/>
      <c r="PET2" s="218"/>
      <c r="PEU2" s="219"/>
      <c r="PEV2" s="218"/>
      <c r="PEW2" s="218"/>
      <c r="PEX2" s="219"/>
      <c r="PEY2" s="218"/>
      <c r="PEZ2" s="218"/>
      <c r="PFA2" s="219"/>
      <c r="PFB2" s="218"/>
      <c r="PFC2" s="218"/>
      <c r="PFD2" s="219"/>
      <c r="PFE2" s="218"/>
      <c r="PFF2" s="218"/>
      <c r="PFG2" s="219"/>
      <c r="PFH2" s="218"/>
      <c r="PFI2" s="218"/>
      <c r="PFJ2" s="219"/>
      <c r="PFK2" s="218"/>
      <c r="PFL2" s="218"/>
      <c r="PFM2" s="219"/>
      <c r="PFN2" s="218"/>
      <c r="PFO2" s="218"/>
      <c r="PFP2" s="219"/>
      <c r="PFQ2" s="218"/>
      <c r="PFR2" s="218"/>
      <c r="PFS2" s="219"/>
      <c r="PFT2" s="218"/>
      <c r="PFU2" s="218"/>
      <c r="PFV2" s="219"/>
      <c r="PFW2" s="218"/>
      <c r="PFX2" s="218"/>
      <c r="PFY2" s="219"/>
      <c r="PFZ2" s="218"/>
      <c r="PGA2" s="218"/>
      <c r="PGB2" s="219"/>
      <c r="PGC2" s="218"/>
      <c r="PGD2" s="218"/>
      <c r="PGE2" s="219"/>
      <c r="PGF2" s="218"/>
      <c r="PGG2" s="218"/>
      <c r="PGH2" s="219"/>
      <c r="PGI2" s="218"/>
      <c r="PGJ2" s="218"/>
      <c r="PGK2" s="219"/>
      <c r="PGL2" s="218"/>
      <c r="PGM2" s="218"/>
      <c r="PGN2" s="219"/>
      <c r="PGO2" s="218"/>
      <c r="PGP2" s="218"/>
      <c r="PGQ2" s="219"/>
      <c r="PGR2" s="218"/>
      <c r="PGS2" s="218"/>
      <c r="PGT2" s="219"/>
      <c r="PGU2" s="218"/>
      <c r="PGV2" s="218"/>
      <c r="PGW2" s="219"/>
      <c r="PGX2" s="218"/>
      <c r="PGY2" s="218"/>
      <c r="PGZ2" s="219"/>
      <c r="PHA2" s="218"/>
      <c r="PHB2" s="218"/>
      <c r="PHC2" s="219"/>
      <c r="PHD2" s="218"/>
      <c r="PHE2" s="218"/>
      <c r="PHF2" s="219"/>
      <c r="PHG2" s="218"/>
      <c r="PHH2" s="218"/>
      <c r="PHI2" s="219"/>
      <c r="PHJ2" s="218"/>
      <c r="PHK2" s="218"/>
      <c r="PHL2" s="219"/>
      <c r="PHM2" s="218"/>
      <c r="PHN2" s="218"/>
      <c r="PHO2" s="219"/>
      <c r="PHP2" s="218"/>
      <c r="PHQ2" s="218"/>
      <c r="PHR2" s="219"/>
      <c r="PHS2" s="218"/>
      <c r="PHT2" s="218"/>
      <c r="PHU2" s="219"/>
      <c r="PHV2" s="218"/>
      <c r="PHW2" s="218"/>
      <c r="PHX2" s="219"/>
      <c r="PHY2" s="218"/>
      <c r="PHZ2" s="218"/>
      <c r="PIA2" s="219"/>
      <c r="PIB2" s="218"/>
      <c r="PIC2" s="218"/>
      <c r="PID2" s="219"/>
      <c r="PIE2" s="218"/>
      <c r="PIF2" s="218"/>
      <c r="PIG2" s="219"/>
      <c r="PIH2" s="218"/>
      <c r="PII2" s="218"/>
      <c r="PIJ2" s="219"/>
      <c r="PIK2" s="218"/>
      <c r="PIL2" s="218"/>
      <c r="PIM2" s="219"/>
      <c r="PIN2" s="218"/>
      <c r="PIO2" s="218"/>
      <c r="PIP2" s="219"/>
      <c r="PIQ2" s="218"/>
      <c r="PIR2" s="218"/>
      <c r="PIS2" s="219"/>
      <c r="PIT2" s="218"/>
      <c r="PIU2" s="218"/>
      <c r="PIV2" s="219"/>
      <c r="PIW2" s="218"/>
      <c r="PIX2" s="218"/>
      <c r="PIY2" s="219"/>
      <c r="PIZ2" s="218"/>
      <c r="PJA2" s="218"/>
      <c r="PJB2" s="219"/>
      <c r="PJC2" s="218"/>
      <c r="PJD2" s="218"/>
      <c r="PJE2" s="219"/>
      <c r="PJF2" s="218"/>
      <c r="PJG2" s="218"/>
      <c r="PJH2" s="219"/>
      <c r="PJI2" s="218"/>
      <c r="PJJ2" s="218"/>
      <c r="PJK2" s="219"/>
      <c r="PJL2" s="218"/>
      <c r="PJM2" s="218"/>
      <c r="PJN2" s="219"/>
      <c r="PJO2" s="218"/>
      <c r="PJP2" s="218"/>
      <c r="PJQ2" s="219"/>
      <c r="PJR2" s="218"/>
      <c r="PJS2" s="218"/>
      <c r="PJT2" s="219"/>
      <c r="PJU2" s="218"/>
      <c r="PJV2" s="218"/>
      <c r="PJW2" s="219"/>
      <c r="PJX2" s="218"/>
      <c r="PJY2" s="218"/>
      <c r="PJZ2" s="219"/>
      <c r="PKA2" s="218"/>
      <c r="PKB2" s="218"/>
      <c r="PKC2" s="219"/>
      <c r="PKD2" s="218"/>
      <c r="PKE2" s="218"/>
      <c r="PKF2" s="219"/>
      <c r="PKG2" s="218"/>
      <c r="PKH2" s="218"/>
      <c r="PKI2" s="219"/>
      <c r="PKJ2" s="218"/>
      <c r="PKK2" s="218"/>
      <c r="PKL2" s="219"/>
      <c r="PKM2" s="218"/>
      <c r="PKN2" s="218"/>
      <c r="PKO2" s="219"/>
      <c r="PKP2" s="218"/>
      <c r="PKQ2" s="218"/>
      <c r="PKR2" s="219"/>
      <c r="PKS2" s="218"/>
      <c r="PKT2" s="218"/>
      <c r="PKU2" s="219"/>
      <c r="PKV2" s="218"/>
      <c r="PKW2" s="218"/>
      <c r="PKX2" s="219"/>
      <c r="PKY2" s="218"/>
      <c r="PKZ2" s="218"/>
      <c r="PLA2" s="219"/>
      <c r="PLB2" s="218"/>
      <c r="PLC2" s="218"/>
      <c r="PLD2" s="219"/>
      <c r="PLE2" s="218"/>
      <c r="PLF2" s="218"/>
      <c r="PLG2" s="219"/>
      <c r="PLH2" s="218"/>
      <c r="PLI2" s="218"/>
      <c r="PLJ2" s="219"/>
      <c r="PLK2" s="218"/>
      <c r="PLL2" s="218"/>
      <c r="PLM2" s="219"/>
      <c r="PLN2" s="218"/>
      <c r="PLO2" s="218"/>
      <c r="PLP2" s="219"/>
      <c r="PLQ2" s="218"/>
      <c r="PLR2" s="218"/>
      <c r="PLS2" s="219"/>
      <c r="PLT2" s="218"/>
      <c r="PLU2" s="218"/>
      <c r="PLV2" s="219"/>
      <c r="PLW2" s="218"/>
      <c r="PLX2" s="218"/>
      <c r="PLY2" s="219"/>
      <c r="PLZ2" s="218"/>
      <c r="PMA2" s="218"/>
      <c r="PMB2" s="219"/>
      <c r="PMC2" s="218"/>
      <c r="PMD2" s="218"/>
      <c r="PME2" s="219"/>
      <c r="PMF2" s="218"/>
      <c r="PMG2" s="218"/>
      <c r="PMH2" s="219"/>
      <c r="PMI2" s="218"/>
      <c r="PMJ2" s="218"/>
      <c r="PMK2" s="219"/>
      <c r="PML2" s="218"/>
      <c r="PMM2" s="218"/>
      <c r="PMN2" s="219"/>
      <c r="PMO2" s="218"/>
      <c r="PMP2" s="218"/>
      <c r="PMQ2" s="219"/>
      <c r="PMR2" s="218"/>
      <c r="PMS2" s="218"/>
      <c r="PMT2" s="219"/>
      <c r="PMU2" s="218"/>
      <c r="PMV2" s="218"/>
      <c r="PMW2" s="219"/>
      <c r="PMX2" s="218"/>
      <c r="PMY2" s="218"/>
      <c r="PMZ2" s="219"/>
      <c r="PNA2" s="218"/>
      <c r="PNB2" s="218"/>
      <c r="PNC2" s="219"/>
      <c r="PND2" s="218"/>
      <c r="PNE2" s="218"/>
      <c r="PNF2" s="219"/>
      <c r="PNG2" s="218"/>
      <c r="PNH2" s="218"/>
      <c r="PNI2" s="219"/>
      <c r="PNJ2" s="218"/>
      <c r="PNK2" s="218"/>
      <c r="PNL2" s="219"/>
      <c r="PNM2" s="218"/>
      <c r="PNN2" s="218"/>
      <c r="PNO2" s="219"/>
      <c r="PNP2" s="218"/>
      <c r="PNQ2" s="218"/>
      <c r="PNR2" s="219"/>
      <c r="PNS2" s="218"/>
      <c r="PNT2" s="218"/>
      <c r="PNU2" s="219"/>
      <c r="PNV2" s="218"/>
      <c r="PNW2" s="218"/>
      <c r="PNX2" s="219"/>
      <c r="PNY2" s="218"/>
      <c r="PNZ2" s="218"/>
      <c r="POA2" s="219"/>
      <c r="POB2" s="218"/>
      <c r="POC2" s="218"/>
      <c r="POD2" s="219"/>
      <c r="POE2" s="218"/>
      <c r="POF2" s="218"/>
      <c r="POG2" s="219"/>
      <c r="POH2" s="218"/>
      <c r="POI2" s="218"/>
      <c r="POJ2" s="219"/>
      <c r="POK2" s="218"/>
      <c r="POL2" s="218"/>
      <c r="POM2" s="219"/>
      <c r="PON2" s="218"/>
      <c r="POO2" s="218"/>
      <c r="POP2" s="219"/>
      <c r="POQ2" s="218"/>
      <c r="POR2" s="218"/>
      <c r="POS2" s="219"/>
      <c r="POT2" s="218"/>
      <c r="POU2" s="218"/>
      <c r="POV2" s="219"/>
      <c r="POW2" s="218"/>
      <c r="POX2" s="218"/>
      <c r="POY2" s="219"/>
      <c r="POZ2" s="218"/>
      <c r="PPA2" s="218"/>
      <c r="PPB2" s="219"/>
      <c r="PPC2" s="218"/>
      <c r="PPD2" s="218"/>
      <c r="PPE2" s="219"/>
      <c r="PPF2" s="218"/>
      <c r="PPG2" s="218"/>
      <c r="PPH2" s="219"/>
      <c r="PPI2" s="218"/>
      <c r="PPJ2" s="218"/>
      <c r="PPK2" s="219"/>
      <c r="PPL2" s="218"/>
      <c r="PPM2" s="218"/>
      <c r="PPN2" s="219"/>
      <c r="PPO2" s="218"/>
      <c r="PPP2" s="218"/>
      <c r="PPQ2" s="219"/>
      <c r="PPR2" s="218"/>
      <c r="PPS2" s="218"/>
      <c r="PPT2" s="219"/>
      <c r="PPU2" s="218"/>
      <c r="PPV2" s="218"/>
      <c r="PPW2" s="219"/>
      <c r="PPX2" s="218"/>
      <c r="PPY2" s="218"/>
      <c r="PPZ2" s="219"/>
      <c r="PQA2" s="218"/>
      <c r="PQB2" s="218"/>
      <c r="PQC2" s="219"/>
      <c r="PQD2" s="218"/>
      <c r="PQE2" s="218"/>
      <c r="PQF2" s="219"/>
      <c r="PQG2" s="218"/>
      <c r="PQH2" s="218"/>
      <c r="PQI2" s="219"/>
      <c r="PQJ2" s="218"/>
      <c r="PQK2" s="218"/>
      <c r="PQL2" s="219"/>
      <c r="PQM2" s="218"/>
      <c r="PQN2" s="218"/>
      <c r="PQO2" s="219"/>
      <c r="PQP2" s="218"/>
      <c r="PQQ2" s="218"/>
      <c r="PQR2" s="219"/>
      <c r="PQS2" s="218"/>
      <c r="PQT2" s="218"/>
      <c r="PQU2" s="219"/>
      <c r="PQV2" s="218"/>
      <c r="PQW2" s="218"/>
      <c r="PQX2" s="219"/>
      <c r="PQY2" s="218"/>
      <c r="PQZ2" s="218"/>
      <c r="PRA2" s="219"/>
      <c r="PRB2" s="218"/>
      <c r="PRC2" s="218"/>
      <c r="PRD2" s="219"/>
      <c r="PRE2" s="218"/>
      <c r="PRF2" s="218"/>
      <c r="PRG2" s="219"/>
      <c r="PRH2" s="218"/>
      <c r="PRI2" s="218"/>
      <c r="PRJ2" s="219"/>
      <c r="PRK2" s="218"/>
      <c r="PRL2" s="218"/>
      <c r="PRM2" s="219"/>
      <c r="PRN2" s="218"/>
      <c r="PRO2" s="218"/>
      <c r="PRP2" s="219"/>
      <c r="PRQ2" s="218"/>
      <c r="PRR2" s="218"/>
      <c r="PRS2" s="219"/>
      <c r="PRT2" s="218"/>
      <c r="PRU2" s="218"/>
      <c r="PRV2" s="219"/>
      <c r="PRW2" s="218"/>
      <c r="PRX2" s="218"/>
      <c r="PRY2" s="219"/>
      <c r="PRZ2" s="218"/>
      <c r="PSA2" s="218"/>
      <c r="PSB2" s="219"/>
      <c r="PSC2" s="218"/>
      <c r="PSD2" s="218"/>
      <c r="PSE2" s="219"/>
      <c r="PSF2" s="218"/>
      <c r="PSG2" s="218"/>
      <c r="PSH2" s="219"/>
      <c r="PSI2" s="218"/>
      <c r="PSJ2" s="218"/>
      <c r="PSK2" s="219"/>
      <c r="PSL2" s="218"/>
      <c r="PSM2" s="218"/>
      <c r="PSN2" s="219"/>
      <c r="PSO2" s="218"/>
      <c r="PSP2" s="218"/>
      <c r="PSQ2" s="219"/>
      <c r="PSR2" s="218"/>
      <c r="PSS2" s="218"/>
      <c r="PST2" s="219"/>
      <c r="PSU2" s="218"/>
      <c r="PSV2" s="218"/>
      <c r="PSW2" s="219"/>
      <c r="PSX2" s="218"/>
      <c r="PSY2" s="218"/>
      <c r="PSZ2" s="219"/>
      <c r="PTA2" s="218"/>
      <c r="PTB2" s="218"/>
      <c r="PTC2" s="219"/>
      <c r="PTD2" s="218"/>
      <c r="PTE2" s="218"/>
      <c r="PTF2" s="219"/>
      <c r="PTG2" s="218"/>
      <c r="PTH2" s="218"/>
      <c r="PTI2" s="219"/>
      <c r="PTJ2" s="218"/>
      <c r="PTK2" s="218"/>
      <c r="PTL2" s="219"/>
      <c r="PTM2" s="218"/>
      <c r="PTN2" s="218"/>
      <c r="PTO2" s="219"/>
      <c r="PTP2" s="218"/>
      <c r="PTQ2" s="218"/>
      <c r="PTR2" s="219"/>
      <c r="PTS2" s="218"/>
      <c r="PTT2" s="218"/>
      <c r="PTU2" s="219"/>
      <c r="PTV2" s="218"/>
      <c r="PTW2" s="218"/>
      <c r="PTX2" s="219"/>
      <c r="PTY2" s="218"/>
      <c r="PTZ2" s="218"/>
      <c r="PUA2" s="219"/>
      <c r="PUB2" s="218"/>
      <c r="PUC2" s="218"/>
      <c r="PUD2" s="219"/>
      <c r="PUE2" s="218"/>
      <c r="PUF2" s="218"/>
      <c r="PUG2" s="219"/>
      <c r="PUH2" s="218"/>
      <c r="PUI2" s="218"/>
      <c r="PUJ2" s="219"/>
      <c r="PUK2" s="218"/>
      <c r="PUL2" s="218"/>
      <c r="PUM2" s="219"/>
      <c r="PUN2" s="218"/>
      <c r="PUO2" s="218"/>
      <c r="PUP2" s="219"/>
      <c r="PUQ2" s="218"/>
      <c r="PUR2" s="218"/>
      <c r="PUS2" s="219"/>
      <c r="PUT2" s="218"/>
      <c r="PUU2" s="218"/>
      <c r="PUV2" s="219"/>
      <c r="PUW2" s="218"/>
      <c r="PUX2" s="218"/>
      <c r="PUY2" s="219"/>
      <c r="PUZ2" s="218"/>
      <c r="PVA2" s="218"/>
      <c r="PVB2" s="219"/>
      <c r="PVC2" s="218"/>
      <c r="PVD2" s="218"/>
      <c r="PVE2" s="219"/>
      <c r="PVF2" s="218"/>
      <c r="PVG2" s="218"/>
      <c r="PVH2" s="219"/>
      <c r="PVI2" s="218"/>
      <c r="PVJ2" s="218"/>
      <c r="PVK2" s="219"/>
      <c r="PVL2" s="218"/>
      <c r="PVM2" s="218"/>
      <c r="PVN2" s="219"/>
      <c r="PVO2" s="218"/>
      <c r="PVP2" s="218"/>
      <c r="PVQ2" s="219"/>
      <c r="PVR2" s="218"/>
      <c r="PVS2" s="218"/>
      <c r="PVT2" s="219"/>
      <c r="PVU2" s="218"/>
      <c r="PVV2" s="218"/>
      <c r="PVW2" s="219"/>
      <c r="PVX2" s="218"/>
      <c r="PVY2" s="218"/>
      <c r="PVZ2" s="219"/>
      <c r="PWA2" s="218"/>
      <c r="PWB2" s="218"/>
      <c r="PWC2" s="219"/>
      <c r="PWD2" s="218"/>
      <c r="PWE2" s="218"/>
      <c r="PWF2" s="219"/>
      <c r="PWG2" s="218"/>
      <c r="PWH2" s="218"/>
      <c r="PWI2" s="219"/>
      <c r="PWJ2" s="218"/>
      <c r="PWK2" s="218"/>
      <c r="PWL2" s="219"/>
      <c r="PWM2" s="218"/>
      <c r="PWN2" s="218"/>
      <c r="PWO2" s="219"/>
      <c r="PWP2" s="218"/>
      <c r="PWQ2" s="218"/>
      <c r="PWR2" s="219"/>
      <c r="PWS2" s="218"/>
      <c r="PWT2" s="218"/>
      <c r="PWU2" s="219"/>
      <c r="PWV2" s="218"/>
      <c r="PWW2" s="218"/>
      <c r="PWX2" s="219"/>
      <c r="PWY2" s="218"/>
      <c r="PWZ2" s="218"/>
      <c r="PXA2" s="219"/>
      <c r="PXB2" s="218"/>
      <c r="PXC2" s="218"/>
      <c r="PXD2" s="219"/>
      <c r="PXE2" s="218"/>
      <c r="PXF2" s="218"/>
      <c r="PXG2" s="219"/>
      <c r="PXH2" s="218"/>
      <c r="PXI2" s="218"/>
      <c r="PXJ2" s="219"/>
      <c r="PXK2" s="218"/>
      <c r="PXL2" s="218"/>
      <c r="PXM2" s="219"/>
      <c r="PXN2" s="218"/>
      <c r="PXO2" s="218"/>
      <c r="PXP2" s="219"/>
      <c r="PXQ2" s="218"/>
      <c r="PXR2" s="218"/>
      <c r="PXS2" s="219"/>
      <c r="PXT2" s="218"/>
      <c r="PXU2" s="218"/>
      <c r="PXV2" s="219"/>
      <c r="PXW2" s="218"/>
      <c r="PXX2" s="218"/>
      <c r="PXY2" s="219"/>
      <c r="PXZ2" s="218"/>
      <c r="PYA2" s="218"/>
      <c r="PYB2" s="219"/>
      <c r="PYC2" s="218"/>
      <c r="PYD2" s="218"/>
      <c r="PYE2" s="219"/>
      <c r="PYF2" s="218"/>
      <c r="PYG2" s="218"/>
      <c r="PYH2" s="219"/>
      <c r="PYI2" s="218"/>
      <c r="PYJ2" s="218"/>
      <c r="PYK2" s="219"/>
      <c r="PYL2" s="218"/>
      <c r="PYM2" s="218"/>
      <c r="PYN2" s="219"/>
      <c r="PYO2" s="218"/>
      <c r="PYP2" s="218"/>
      <c r="PYQ2" s="219"/>
      <c r="PYR2" s="218"/>
      <c r="PYS2" s="218"/>
      <c r="PYT2" s="219"/>
      <c r="PYU2" s="218"/>
      <c r="PYV2" s="218"/>
      <c r="PYW2" s="219"/>
      <c r="PYX2" s="218"/>
      <c r="PYY2" s="218"/>
      <c r="PYZ2" s="219"/>
      <c r="PZA2" s="218"/>
      <c r="PZB2" s="218"/>
      <c r="PZC2" s="219"/>
      <c r="PZD2" s="218"/>
      <c r="PZE2" s="218"/>
      <c r="PZF2" s="219"/>
      <c r="PZG2" s="218"/>
      <c r="PZH2" s="218"/>
      <c r="PZI2" s="219"/>
      <c r="PZJ2" s="218"/>
      <c r="PZK2" s="218"/>
      <c r="PZL2" s="219"/>
      <c r="PZM2" s="218"/>
      <c r="PZN2" s="218"/>
      <c r="PZO2" s="219"/>
      <c r="PZP2" s="218"/>
      <c r="PZQ2" s="218"/>
      <c r="PZR2" s="219"/>
      <c r="PZS2" s="218"/>
      <c r="PZT2" s="218"/>
      <c r="PZU2" s="219"/>
      <c r="PZV2" s="218"/>
      <c r="PZW2" s="218"/>
      <c r="PZX2" s="219"/>
      <c r="PZY2" s="218"/>
      <c r="PZZ2" s="218"/>
      <c r="QAA2" s="219"/>
      <c r="QAB2" s="218"/>
      <c r="QAC2" s="218"/>
      <c r="QAD2" s="219"/>
      <c r="QAE2" s="218"/>
      <c r="QAF2" s="218"/>
      <c r="QAG2" s="219"/>
      <c r="QAH2" s="218"/>
      <c r="QAI2" s="218"/>
      <c r="QAJ2" s="219"/>
      <c r="QAK2" s="218"/>
      <c r="QAL2" s="218"/>
      <c r="QAM2" s="219"/>
      <c r="QAN2" s="218"/>
      <c r="QAO2" s="218"/>
      <c r="QAP2" s="219"/>
      <c r="QAQ2" s="218"/>
      <c r="QAR2" s="218"/>
      <c r="QAS2" s="219"/>
      <c r="QAT2" s="218"/>
      <c r="QAU2" s="218"/>
      <c r="QAV2" s="219"/>
      <c r="QAW2" s="218"/>
      <c r="QAX2" s="218"/>
      <c r="QAY2" s="219"/>
      <c r="QAZ2" s="218"/>
      <c r="QBA2" s="218"/>
      <c r="QBB2" s="219"/>
      <c r="QBC2" s="218"/>
      <c r="QBD2" s="218"/>
      <c r="QBE2" s="219"/>
      <c r="QBF2" s="218"/>
      <c r="QBG2" s="218"/>
      <c r="QBH2" s="219"/>
      <c r="QBI2" s="218"/>
      <c r="QBJ2" s="218"/>
      <c r="QBK2" s="219"/>
      <c r="QBL2" s="218"/>
      <c r="QBM2" s="218"/>
      <c r="QBN2" s="219"/>
      <c r="QBO2" s="218"/>
      <c r="QBP2" s="218"/>
      <c r="QBQ2" s="219"/>
      <c r="QBR2" s="218"/>
      <c r="QBS2" s="218"/>
      <c r="QBT2" s="219"/>
      <c r="QBU2" s="218"/>
      <c r="QBV2" s="218"/>
      <c r="QBW2" s="219"/>
      <c r="QBX2" s="218"/>
      <c r="QBY2" s="218"/>
      <c r="QBZ2" s="219"/>
      <c r="QCA2" s="218"/>
      <c r="QCB2" s="218"/>
      <c r="QCC2" s="219"/>
      <c r="QCD2" s="218"/>
      <c r="QCE2" s="218"/>
      <c r="QCF2" s="219"/>
      <c r="QCG2" s="218"/>
      <c r="QCH2" s="218"/>
      <c r="QCI2" s="219"/>
      <c r="QCJ2" s="218"/>
      <c r="QCK2" s="218"/>
      <c r="QCL2" s="219"/>
      <c r="QCM2" s="218"/>
      <c r="QCN2" s="218"/>
      <c r="QCO2" s="219"/>
      <c r="QCP2" s="218"/>
      <c r="QCQ2" s="218"/>
      <c r="QCR2" s="219"/>
      <c r="QCS2" s="218"/>
      <c r="QCT2" s="218"/>
      <c r="QCU2" s="219"/>
      <c r="QCV2" s="218"/>
      <c r="QCW2" s="218"/>
      <c r="QCX2" s="219"/>
      <c r="QCY2" s="218"/>
      <c r="QCZ2" s="218"/>
      <c r="QDA2" s="219"/>
      <c r="QDB2" s="218"/>
      <c r="QDC2" s="218"/>
      <c r="QDD2" s="219"/>
      <c r="QDE2" s="218"/>
      <c r="QDF2" s="218"/>
      <c r="QDG2" s="219"/>
      <c r="QDH2" s="218"/>
      <c r="QDI2" s="218"/>
      <c r="QDJ2" s="219"/>
      <c r="QDK2" s="218"/>
      <c r="QDL2" s="218"/>
      <c r="QDM2" s="219"/>
      <c r="QDN2" s="218"/>
      <c r="QDO2" s="218"/>
      <c r="QDP2" s="219"/>
      <c r="QDQ2" s="218"/>
      <c r="QDR2" s="218"/>
      <c r="QDS2" s="219"/>
      <c r="QDT2" s="218"/>
      <c r="QDU2" s="218"/>
      <c r="QDV2" s="219"/>
      <c r="QDW2" s="218"/>
      <c r="QDX2" s="218"/>
      <c r="QDY2" s="219"/>
      <c r="QDZ2" s="218"/>
      <c r="QEA2" s="218"/>
      <c r="QEB2" s="219"/>
      <c r="QEC2" s="218"/>
      <c r="QED2" s="218"/>
      <c r="QEE2" s="219"/>
      <c r="QEF2" s="218"/>
      <c r="QEG2" s="218"/>
      <c r="QEH2" s="219"/>
      <c r="QEI2" s="218"/>
      <c r="QEJ2" s="218"/>
      <c r="QEK2" s="219"/>
      <c r="QEL2" s="218"/>
      <c r="QEM2" s="218"/>
      <c r="QEN2" s="219"/>
      <c r="QEO2" s="218"/>
      <c r="QEP2" s="218"/>
      <c r="QEQ2" s="219"/>
      <c r="QER2" s="218"/>
      <c r="QES2" s="218"/>
      <c r="QET2" s="219"/>
      <c r="QEU2" s="218"/>
      <c r="QEV2" s="218"/>
      <c r="QEW2" s="219"/>
      <c r="QEX2" s="218"/>
      <c r="QEY2" s="218"/>
      <c r="QEZ2" s="219"/>
      <c r="QFA2" s="218"/>
      <c r="QFB2" s="218"/>
      <c r="QFC2" s="219"/>
      <c r="QFD2" s="218"/>
      <c r="QFE2" s="218"/>
      <c r="QFF2" s="219"/>
      <c r="QFG2" s="218"/>
      <c r="QFH2" s="218"/>
      <c r="QFI2" s="219"/>
      <c r="QFJ2" s="218"/>
      <c r="QFK2" s="218"/>
      <c r="QFL2" s="219"/>
      <c r="QFM2" s="218"/>
      <c r="QFN2" s="218"/>
      <c r="QFO2" s="219"/>
      <c r="QFP2" s="218"/>
      <c r="QFQ2" s="218"/>
      <c r="QFR2" s="219"/>
      <c r="QFS2" s="218"/>
      <c r="QFT2" s="218"/>
      <c r="QFU2" s="219"/>
      <c r="QFV2" s="218"/>
      <c r="QFW2" s="218"/>
      <c r="QFX2" s="219"/>
      <c r="QFY2" s="218"/>
      <c r="QFZ2" s="218"/>
      <c r="QGA2" s="219"/>
      <c r="QGB2" s="218"/>
      <c r="QGC2" s="218"/>
      <c r="QGD2" s="219"/>
      <c r="QGE2" s="218"/>
      <c r="QGF2" s="218"/>
      <c r="QGG2" s="219"/>
      <c r="QGH2" s="218"/>
      <c r="QGI2" s="218"/>
      <c r="QGJ2" s="219"/>
      <c r="QGK2" s="218"/>
      <c r="QGL2" s="218"/>
      <c r="QGM2" s="219"/>
      <c r="QGN2" s="218"/>
      <c r="QGO2" s="218"/>
      <c r="QGP2" s="219"/>
      <c r="QGQ2" s="218"/>
      <c r="QGR2" s="218"/>
      <c r="QGS2" s="219"/>
      <c r="QGT2" s="218"/>
      <c r="QGU2" s="218"/>
      <c r="QGV2" s="219"/>
      <c r="QGW2" s="218"/>
      <c r="QGX2" s="218"/>
      <c r="QGY2" s="219"/>
      <c r="QGZ2" s="218"/>
      <c r="QHA2" s="218"/>
      <c r="QHB2" s="219"/>
      <c r="QHC2" s="218"/>
      <c r="QHD2" s="218"/>
      <c r="QHE2" s="219"/>
      <c r="QHF2" s="218"/>
      <c r="QHG2" s="218"/>
      <c r="QHH2" s="219"/>
      <c r="QHI2" s="218"/>
      <c r="QHJ2" s="218"/>
      <c r="QHK2" s="219"/>
      <c r="QHL2" s="218"/>
      <c r="QHM2" s="218"/>
      <c r="QHN2" s="219"/>
      <c r="QHO2" s="218"/>
      <c r="QHP2" s="218"/>
      <c r="QHQ2" s="219"/>
      <c r="QHR2" s="218"/>
      <c r="QHS2" s="218"/>
      <c r="QHT2" s="219"/>
      <c r="QHU2" s="218"/>
      <c r="QHV2" s="218"/>
      <c r="QHW2" s="219"/>
      <c r="QHX2" s="218"/>
      <c r="QHY2" s="218"/>
      <c r="QHZ2" s="219"/>
      <c r="QIA2" s="218"/>
      <c r="QIB2" s="218"/>
      <c r="QIC2" s="219"/>
      <c r="QID2" s="218"/>
      <c r="QIE2" s="218"/>
      <c r="QIF2" s="219"/>
      <c r="QIG2" s="218"/>
      <c r="QIH2" s="218"/>
      <c r="QII2" s="219"/>
      <c r="QIJ2" s="218"/>
      <c r="QIK2" s="218"/>
      <c r="QIL2" s="219"/>
      <c r="QIM2" s="218"/>
      <c r="QIN2" s="218"/>
      <c r="QIO2" s="219"/>
      <c r="QIP2" s="218"/>
      <c r="QIQ2" s="218"/>
      <c r="QIR2" s="219"/>
      <c r="QIS2" s="218"/>
      <c r="QIT2" s="218"/>
      <c r="QIU2" s="219"/>
      <c r="QIV2" s="218"/>
      <c r="QIW2" s="218"/>
      <c r="QIX2" s="219"/>
      <c r="QIY2" s="218"/>
      <c r="QIZ2" s="218"/>
      <c r="QJA2" s="219"/>
      <c r="QJB2" s="218"/>
      <c r="QJC2" s="218"/>
      <c r="QJD2" s="219"/>
      <c r="QJE2" s="218"/>
      <c r="QJF2" s="218"/>
      <c r="QJG2" s="219"/>
      <c r="QJH2" s="218"/>
      <c r="QJI2" s="218"/>
      <c r="QJJ2" s="219"/>
      <c r="QJK2" s="218"/>
      <c r="QJL2" s="218"/>
      <c r="QJM2" s="219"/>
      <c r="QJN2" s="218"/>
      <c r="QJO2" s="218"/>
      <c r="QJP2" s="219"/>
      <c r="QJQ2" s="218"/>
      <c r="QJR2" s="218"/>
      <c r="QJS2" s="219"/>
      <c r="QJT2" s="218"/>
      <c r="QJU2" s="218"/>
      <c r="QJV2" s="219"/>
      <c r="QJW2" s="218"/>
      <c r="QJX2" s="218"/>
      <c r="QJY2" s="219"/>
      <c r="QJZ2" s="218"/>
      <c r="QKA2" s="218"/>
      <c r="QKB2" s="219"/>
      <c r="QKC2" s="218"/>
      <c r="QKD2" s="218"/>
      <c r="QKE2" s="219"/>
      <c r="QKF2" s="218"/>
      <c r="QKG2" s="218"/>
      <c r="QKH2" s="219"/>
      <c r="QKI2" s="218"/>
      <c r="QKJ2" s="218"/>
      <c r="QKK2" s="219"/>
      <c r="QKL2" s="218"/>
      <c r="QKM2" s="218"/>
      <c r="QKN2" s="219"/>
      <c r="QKO2" s="218"/>
      <c r="QKP2" s="218"/>
      <c r="QKQ2" s="219"/>
      <c r="QKR2" s="218"/>
      <c r="QKS2" s="218"/>
      <c r="QKT2" s="219"/>
      <c r="QKU2" s="218"/>
      <c r="QKV2" s="218"/>
      <c r="QKW2" s="219"/>
      <c r="QKX2" s="218"/>
      <c r="QKY2" s="218"/>
      <c r="QKZ2" s="219"/>
      <c r="QLA2" s="218"/>
      <c r="QLB2" s="218"/>
      <c r="QLC2" s="219"/>
      <c r="QLD2" s="218"/>
      <c r="QLE2" s="218"/>
      <c r="QLF2" s="219"/>
      <c r="QLG2" s="218"/>
      <c r="QLH2" s="218"/>
      <c r="QLI2" s="219"/>
      <c r="QLJ2" s="218"/>
      <c r="QLK2" s="218"/>
      <c r="QLL2" s="219"/>
      <c r="QLM2" s="218"/>
      <c r="QLN2" s="218"/>
      <c r="QLO2" s="219"/>
      <c r="QLP2" s="218"/>
      <c r="QLQ2" s="218"/>
      <c r="QLR2" s="219"/>
      <c r="QLS2" s="218"/>
      <c r="QLT2" s="218"/>
      <c r="QLU2" s="219"/>
      <c r="QLV2" s="218"/>
      <c r="QLW2" s="218"/>
      <c r="QLX2" s="219"/>
      <c r="QLY2" s="218"/>
      <c r="QLZ2" s="218"/>
      <c r="QMA2" s="219"/>
      <c r="QMB2" s="218"/>
      <c r="QMC2" s="218"/>
      <c r="QMD2" s="219"/>
      <c r="QME2" s="218"/>
      <c r="QMF2" s="218"/>
      <c r="QMG2" s="219"/>
      <c r="QMH2" s="218"/>
      <c r="QMI2" s="218"/>
      <c r="QMJ2" s="219"/>
      <c r="QMK2" s="218"/>
      <c r="QML2" s="218"/>
      <c r="QMM2" s="219"/>
      <c r="QMN2" s="218"/>
      <c r="QMO2" s="218"/>
      <c r="QMP2" s="219"/>
      <c r="QMQ2" s="218"/>
      <c r="QMR2" s="218"/>
      <c r="QMS2" s="219"/>
      <c r="QMT2" s="218"/>
      <c r="QMU2" s="218"/>
      <c r="QMV2" s="219"/>
      <c r="QMW2" s="218"/>
      <c r="QMX2" s="218"/>
      <c r="QMY2" s="219"/>
      <c r="QMZ2" s="218"/>
      <c r="QNA2" s="218"/>
      <c r="QNB2" s="219"/>
      <c r="QNC2" s="218"/>
      <c r="QND2" s="218"/>
      <c r="QNE2" s="219"/>
      <c r="QNF2" s="218"/>
      <c r="QNG2" s="218"/>
      <c r="QNH2" s="219"/>
      <c r="QNI2" s="218"/>
      <c r="QNJ2" s="218"/>
      <c r="QNK2" s="219"/>
      <c r="QNL2" s="218"/>
      <c r="QNM2" s="218"/>
      <c r="QNN2" s="219"/>
      <c r="QNO2" s="218"/>
      <c r="QNP2" s="218"/>
      <c r="QNQ2" s="219"/>
      <c r="QNR2" s="218"/>
      <c r="QNS2" s="218"/>
      <c r="QNT2" s="219"/>
      <c r="QNU2" s="218"/>
      <c r="QNV2" s="218"/>
      <c r="QNW2" s="219"/>
      <c r="QNX2" s="218"/>
      <c r="QNY2" s="218"/>
      <c r="QNZ2" s="219"/>
      <c r="QOA2" s="218"/>
      <c r="QOB2" s="218"/>
      <c r="QOC2" s="219"/>
      <c r="QOD2" s="218"/>
      <c r="QOE2" s="218"/>
      <c r="QOF2" s="219"/>
      <c r="QOG2" s="218"/>
      <c r="QOH2" s="218"/>
      <c r="QOI2" s="219"/>
      <c r="QOJ2" s="218"/>
      <c r="QOK2" s="218"/>
      <c r="QOL2" s="219"/>
      <c r="QOM2" s="218"/>
      <c r="QON2" s="218"/>
      <c r="QOO2" s="219"/>
      <c r="QOP2" s="218"/>
      <c r="QOQ2" s="218"/>
      <c r="QOR2" s="219"/>
      <c r="QOS2" s="218"/>
      <c r="QOT2" s="218"/>
      <c r="QOU2" s="219"/>
      <c r="QOV2" s="218"/>
      <c r="QOW2" s="218"/>
      <c r="QOX2" s="219"/>
      <c r="QOY2" s="218"/>
      <c r="QOZ2" s="218"/>
      <c r="QPA2" s="219"/>
      <c r="QPB2" s="218"/>
      <c r="QPC2" s="218"/>
      <c r="QPD2" s="219"/>
      <c r="QPE2" s="218"/>
      <c r="QPF2" s="218"/>
      <c r="QPG2" s="219"/>
      <c r="QPH2" s="218"/>
      <c r="QPI2" s="218"/>
      <c r="QPJ2" s="219"/>
      <c r="QPK2" s="218"/>
      <c r="QPL2" s="218"/>
      <c r="QPM2" s="219"/>
      <c r="QPN2" s="218"/>
      <c r="QPO2" s="218"/>
      <c r="QPP2" s="219"/>
      <c r="QPQ2" s="218"/>
      <c r="QPR2" s="218"/>
      <c r="QPS2" s="219"/>
      <c r="QPT2" s="218"/>
      <c r="QPU2" s="218"/>
      <c r="QPV2" s="219"/>
      <c r="QPW2" s="218"/>
      <c r="QPX2" s="218"/>
      <c r="QPY2" s="219"/>
      <c r="QPZ2" s="218"/>
      <c r="QQA2" s="218"/>
      <c r="QQB2" s="219"/>
      <c r="QQC2" s="218"/>
      <c r="QQD2" s="218"/>
      <c r="QQE2" s="219"/>
      <c r="QQF2" s="218"/>
      <c r="QQG2" s="218"/>
      <c r="QQH2" s="219"/>
      <c r="QQI2" s="218"/>
      <c r="QQJ2" s="218"/>
      <c r="QQK2" s="219"/>
      <c r="QQL2" s="218"/>
      <c r="QQM2" s="218"/>
      <c r="QQN2" s="219"/>
      <c r="QQO2" s="218"/>
      <c r="QQP2" s="218"/>
      <c r="QQQ2" s="219"/>
      <c r="QQR2" s="218"/>
      <c r="QQS2" s="218"/>
      <c r="QQT2" s="219"/>
      <c r="QQU2" s="218"/>
      <c r="QQV2" s="218"/>
      <c r="QQW2" s="219"/>
      <c r="QQX2" s="218"/>
      <c r="QQY2" s="218"/>
      <c r="QQZ2" s="219"/>
      <c r="QRA2" s="218"/>
      <c r="QRB2" s="218"/>
      <c r="QRC2" s="219"/>
      <c r="QRD2" s="218"/>
      <c r="QRE2" s="218"/>
      <c r="QRF2" s="219"/>
      <c r="QRG2" s="218"/>
      <c r="QRH2" s="218"/>
      <c r="QRI2" s="219"/>
      <c r="QRJ2" s="218"/>
      <c r="QRK2" s="218"/>
      <c r="QRL2" s="219"/>
      <c r="QRM2" s="218"/>
      <c r="QRN2" s="218"/>
      <c r="QRO2" s="219"/>
      <c r="QRP2" s="218"/>
      <c r="QRQ2" s="218"/>
      <c r="QRR2" s="219"/>
      <c r="QRS2" s="218"/>
      <c r="QRT2" s="218"/>
      <c r="QRU2" s="219"/>
      <c r="QRV2" s="218"/>
      <c r="QRW2" s="218"/>
      <c r="QRX2" s="219"/>
      <c r="QRY2" s="218"/>
      <c r="QRZ2" s="218"/>
      <c r="QSA2" s="219"/>
      <c r="QSB2" s="218"/>
      <c r="QSC2" s="218"/>
      <c r="QSD2" s="219"/>
      <c r="QSE2" s="218"/>
      <c r="QSF2" s="218"/>
      <c r="QSG2" s="219"/>
      <c r="QSH2" s="218"/>
      <c r="QSI2" s="218"/>
      <c r="QSJ2" s="219"/>
      <c r="QSK2" s="218"/>
      <c r="QSL2" s="218"/>
      <c r="QSM2" s="219"/>
      <c r="QSN2" s="218"/>
      <c r="QSO2" s="218"/>
      <c r="QSP2" s="219"/>
      <c r="QSQ2" s="218"/>
      <c r="QSR2" s="218"/>
      <c r="QSS2" s="219"/>
      <c r="QST2" s="218"/>
      <c r="QSU2" s="218"/>
      <c r="QSV2" s="219"/>
      <c r="QSW2" s="218"/>
      <c r="QSX2" s="218"/>
      <c r="QSY2" s="219"/>
      <c r="QSZ2" s="218"/>
      <c r="QTA2" s="218"/>
      <c r="QTB2" s="219"/>
      <c r="QTC2" s="218"/>
      <c r="QTD2" s="218"/>
      <c r="QTE2" s="219"/>
      <c r="QTF2" s="218"/>
      <c r="QTG2" s="218"/>
      <c r="QTH2" s="219"/>
      <c r="QTI2" s="218"/>
      <c r="QTJ2" s="218"/>
      <c r="QTK2" s="219"/>
      <c r="QTL2" s="218"/>
      <c r="QTM2" s="218"/>
      <c r="QTN2" s="219"/>
      <c r="QTO2" s="218"/>
      <c r="QTP2" s="218"/>
      <c r="QTQ2" s="219"/>
      <c r="QTR2" s="218"/>
      <c r="QTS2" s="218"/>
      <c r="QTT2" s="219"/>
      <c r="QTU2" s="218"/>
      <c r="QTV2" s="218"/>
      <c r="QTW2" s="219"/>
      <c r="QTX2" s="218"/>
      <c r="QTY2" s="218"/>
      <c r="QTZ2" s="219"/>
      <c r="QUA2" s="218"/>
      <c r="QUB2" s="218"/>
      <c r="QUC2" s="219"/>
      <c r="QUD2" s="218"/>
      <c r="QUE2" s="218"/>
      <c r="QUF2" s="219"/>
      <c r="QUG2" s="218"/>
      <c r="QUH2" s="218"/>
      <c r="QUI2" s="219"/>
      <c r="QUJ2" s="218"/>
      <c r="QUK2" s="218"/>
      <c r="QUL2" s="219"/>
      <c r="QUM2" s="218"/>
      <c r="QUN2" s="218"/>
      <c r="QUO2" s="219"/>
      <c r="QUP2" s="218"/>
      <c r="QUQ2" s="218"/>
      <c r="QUR2" s="219"/>
      <c r="QUS2" s="218"/>
      <c r="QUT2" s="218"/>
      <c r="QUU2" s="219"/>
      <c r="QUV2" s="218"/>
      <c r="QUW2" s="218"/>
      <c r="QUX2" s="219"/>
      <c r="QUY2" s="218"/>
      <c r="QUZ2" s="218"/>
      <c r="QVA2" s="219"/>
      <c r="QVB2" s="218"/>
      <c r="QVC2" s="218"/>
      <c r="QVD2" s="219"/>
      <c r="QVE2" s="218"/>
      <c r="QVF2" s="218"/>
      <c r="QVG2" s="219"/>
      <c r="QVH2" s="218"/>
      <c r="QVI2" s="218"/>
      <c r="QVJ2" s="219"/>
      <c r="QVK2" s="218"/>
      <c r="QVL2" s="218"/>
      <c r="QVM2" s="219"/>
      <c r="QVN2" s="218"/>
      <c r="QVO2" s="218"/>
      <c r="QVP2" s="219"/>
      <c r="QVQ2" s="218"/>
      <c r="QVR2" s="218"/>
      <c r="QVS2" s="219"/>
      <c r="QVT2" s="218"/>
      <c r="QVU2" s="218"/>
      <c r="QVV2" s="219"/>
      <c r="QVW2" s="218"/>
      <c r="QVX2" s="218"/>
      <c r="QVY2" s="219"/>
      <c r="QVZ2" s="218"/>
      <c r="QWA2" s="218"/>
      <c r="QWB2" s="219"/>
      <c r="QWC2" s="218"/>
      <c r="QWD2" s="218"/>
      <c r="QWE2" s="219"/>
      <c r="QWF2" s="218"/>
      <c r="QWG2" s="218"/>
      <c r="QWH2" s="219"/>
      <c r="QWI2" s="218"/>
      <c r="QWJ2" s="218"/>
      <c r="QWK2" s="219"/>
      <c r="QWL2" s="218"/>
      <c r="QWM2" s="218"/>
      <c r="QWN2" s="219"/>
      <c r="QWO2" s="218"/>
      <c r="QWP2" s="218"/>
      <c r="QWQ2" s="219"/>
      <c r="QWR2" s="218"/>
      <c r="QWS2" s="218"/>
      <c r="QWT2" s="219"/>
      <c r="QWU2" s="218"/>
      <c r="QWV2" s="218"/>
      <c r="QWW2" s="219"/>
      <c r="QWX2" s="218"/>
      <c r="QWY2" s="218"/>
      <c r="QWZ2" s="219"/>
      <c r="QXA2" s="218"/>
      <c r="QXB2" s="218"/>
      <c r="QXC2" s="219"/>
      <c r="QXD2" s="218"/>
      <c r="QXE2" s="218"/>
      <c r="QXF2" s="219"/>
      <c r="QXG2" s="218"/>
      <c r="QXH2" s="218"/>
      <c r="QXI2" s="219"/>
      <c r="QXJ2" s="218"/>
      <c r="QXK2" s="218"/>
      <c r="QXL2" s="219"/>
      <c r="QXM2" s="218"/>
      <c r="QXN2" s="218"/>
      <c r="QXO2" s="219"/>
      <c r="QXP2" s="218"/>
      <c r="QXQ2" s="218"/>
      <c r="QXR2" s="219"/>
      <c r="QXS2" s="218"/>
      <c r="QXT2" s="218"/>
      <c r="QXU2" s="219"/>
      <c r="QXV2" s="218"/>
      <c r="QXW2" s="218"/>
      <c r="QXX2" s="219"/>
      <c r="QXY2" s="218"/>
      <c r="QXZ2" s="218"/>
      <c r="QYA2" s="219"/>
      <c r="QYB2" s="218"/>
      <c r="QYC2" s="218"/>
      <c r="QYD2" s="219"/>
      <c r="QYE2" s="218"/>
      <c r="QYF2" s="218"/>
      <c r="QYG2" s="219"/>
      <c r="QYH2" s="218"/>
      <c r="QYI2" s="218"/>
      <c r="QYJ2" s="219"/>
      <c r="QYK2" s="218"/>
      <c r="QYL2" s="218"/>
      <c r="QYM2" s="219"/>
      <c r="QYN2" s="218"/>
      <c r="QYO2" s="218"/>
      <c r="QYP2" s="219"/>
      <c r="QYQ2" s="218"/>
      <c r="QYR2" s="218"/>
      <c r="QYS2" s="219"/>
      <c r="QYT2" s="218"/>
      <c r="QYU2" s="218"/>
      <c r="QYV2" s="219"/>
      <c r="QYW2" s="218"/>
      <c r="QYX2" s="218"/>
      <c r="QYY2" s="219"/>
      <c r="QYZ2" s="218"/>
      <c r="QZA2" s="218"/>
      <c r="QZB2" s="219"/>
      <c r="QZC2" s="218"/>
      <c r="QZD2" s="218"/>
      <c r="QZE2" s="219"/>
      <c r="QZF2" s="218"/>
      <c r="QZG2" s="218"/>
      <c r="QZH2" s="219"/>
      <c r="QZI2" s="218"/>
      <c r="QZJ2" s="218"/>
      <c r="QZK2" s="219"/>
      <c r="QZL2" s="218"/>
      <c r="QZM2" s="218"/>
      <c r="QZN2" s="219"/>
      <c r="QZO2" s="218"/>
      <c r="QZP2" s="218"/>
      <c r="QZQ2" s="219"/>
      <c r="QZR2" s="218"/>
      <c r="QZS2" s="218"/>
      <c r="QZT2" s="219"/>
      <c r="QZU2" s="218"/>
      <c r="QZV2" s="218"/>
      <c r="QZW2" s="219"/>
      <c r="QZX2" s="218"/>
      <c r="QZY2" s="218"/>
      <c r="QZZ2" s="219"/>
      <c r="RAA2" s="218"/>
      <c r="RAB2" s="218"/>
      <c r="RAC2" s="219"/>
      <c r="RAD2" s="218"/>
      <c r="RAE2" s="218"/>
      <c r="RAF2" s="219"/>
      <c r="RAG2" s="218"/>
      <c r="RAH2" s="218"/>
      <c r="RAI2" s="219"/>
      <c r="RAJ2" s="218"/>
      <c r="RAK2" s="218"/>
      <c r="RAL2" s="219"/>
      <c r="RAM2" s="218"/>
      <c r="RAN2" s="218"/>
      <c r="RAO2" s="219"/>
      <c r="RAP2" s="218"/>
      <c r="RAQ2" s="218"/>
      <c r="RAR2" s="219"/>
      <c r="RAS2" s="218"/>
      <c r="RAT2" s="218"/>
      <c r="RAU2" s="219"/>
      <c r="RAV2" s="218"/>
      <c r="RAW2" s="218"/>
      <c r="RAX2" s="219"/>
      <c r="RAY2" s="218"/>
      <c r="RAZ2" s="218"/>
      <c r="RBA2" s="219"/>
      <c r="RBB2" s="218"/>
      <c r="RBC2" s="218"/>
      <c r="RBD2" s="219"/>
      <c r="RBE2" s="218"/>
      <c r="RBF2" s="218"/>
      <c r="RBG2" s="219"/>
      <c r="RBH2" s="218"/>
      <c r="RBI2" s="218"/>
      <c r="RBJ2" s="219"/>
      <c r="RBK2" s="218"/>
      <c r="RBL2" s="218"/>
      <c r="RBM2" s="219"/>
      <c r="RBN2" s="218"/>
      <c r="RBO2" s="218"/>
      <c r="RBP2" s="219"/>
      <c r="RBQ2" s="218"/>
      <c r="RBR2" s="218"/>
      <c r="RBS2" s="219"/>
      <c r="RBT2" s="218"/>
      <c r="RBU2" s="218"/>
      <c r="RBV2" s="219"/>
      <c r="RBW2" s="218"/>
      <c r="RBX2" s="218"/>
      <c r="RBY2" s="219"/>
      <c r="RBZ2" s="218"/>
      <c r="RCA2" s="218"/>
      <c r="RCB2" s="219"/>
      <c r="RCC2" s="218"/>
      <c r="RCD2" s="218"/>
      <c r="RCE2" s="219"/>
      <c r="RCF2" s="218"/>
      <c r="RCG2" s="218"/>
      <c r="RCH2" s="219"/>
      <c r="RCI2" s="218"/>
      <c r="RCJ2" s="218"/>
      <c r="RCK2" s="219"/>
      <c r="RCL2" s="218"/>
      <c r="RCM2" s="218"/>
      <c r="RCN2" s="219"/>
      <c r="RCO2" s="218"/>
      <c r="RCP2" s="218"/>
      <c r="RCQ2" s="219"/>
      <c r="RCR2" s="218"/>
      <c r="RCS2" s="218"/>
      <c r="RCT2" s="219"/>
      <c r="RCU2" s="218"/>
      <c r="RCV2" s="218"/>
      <c r="RCW2" s="219"/>
      <c r="RCX2" s="218"/>
      <c r="RCY2" s="218"/>
      <c r="RCZ2" s="219"/>
      <c r="RDA2" s="218"/>
      <c r="RDB2" s="218"/>
      <c r="RDC2" s="219"/>
      <c r="RDD2" s="218"/>
      <c r="RDE2" s="218"/>
      <c r="RDF2" s="219"/>
      <c r="RDG2" s="218"/>
      <c r="RDH2" s="218"/>
      <c r="RDI2" s="219"/>
      <c r="RDJ2" s="218"/>
      <c r="RDK2" s="218"/>
      <c r="RDL2" s="219"/>
      <c r="RDM2" s="218"/>
      <c r="RDN2" s="218"/>
      <c r="RDO2" s="219"/>
      <c r="RDP2" s="218"/>
      <c r="RDQ2" s="218"/>
      <c r="RDR2" s="219"/>
      <c r="RDS2" s="218"/>
      <c r="RDT2" s="218"/>
      <c r="RDU2" s="219"/>
      <c r="RDV2" s="218"/>
      <c r="RDW2" s="218"/>
      <c r="RDX2" s="219"/>
      <c r="RDY2" s="218"/>
      <c r="RDZ2" s="218"/>
      <c r="REA2" s="219"/>
      <c r="REB2" s="218"/>
      <c r="REC2" s="218"/>
      <c r="RED2" s="219"/>
      <c r="REE2" s="218"/>
      <c r="REF2" s="218"/>
      <c r="REG2" s="219"/>
      <c r="REH2" s="218"/>
      <c r="REI2" s="218"/>
      <c r="REJ2" s="219"/>
      <c r="REK2" s="218"/>
      <c r="REL2" s="218"/>
      <c r="REM2" s="219"/>
      <c r="REN2" s="218"/>
      <c r="REO2" s="218"/>
      <c r="REP2" s="219"/>
      <c r="REQ2" s="218"/>
      <c r="RER2" s="218"/>
      <c r="RES2" s="219"/>
      <c r="RET2" s="218"/>
      <c r="REU2" s="218"/>
      <c r="REV2" s="219"/>
      <c r="REW2" s="218"/>
      <c r="REX2" s="218"/>
      <c r="REY2" s="219"/>
      <c r="REZ2" s="218"/>
      <c r="RFA2" s="218"/>
      <c r="RFB2" s="219"/>
      <c r="RFC2" s="218"/>
      <c r="RFD2" s="218"/>
      <c r="RFE2" s="219"/>
      <c r="RFF2" s="218"/>
      <c r="RFG2" s="218"/>
      <c r="RFH2" s="219"/>
      <c r="RFI2" s="218"/>
      <c r="RFJ2" s="218"/>
      <c r="RFK2" s="219"/>
      <c r="RFL2" s="218"/>
      <c r="RFM2" s="218"/>
      <c r="RFN2" s="219"/>
      <c r="RFO2" s="218"/>
      <c r="RFP2" s="218"/>
      <c r="RFQ2" s="219"/>
      <c r="RFR2" s="218"/>
      <c r="RFS2" s="218"/>
      <c r="RFT2" s="219"/>
      <c r="RFU2" s="218"/>
      <c r="RFV2" s="218"/>
      <c r="RFW2" s="219"/>
      <c r="RFX2" s="218"/>
      <c r="RFY2" s="218"/>
      <c r="RFZ2" s="219"/>
      <c r="RGA2" s="218"/>
      <c r="RGB2" s="218"/>
      <c r="RGC2" s="219"/>
      <c r="RGD2" s="218"/>
      <c r="RGE2" s="218"/>
      <c r="RGF2" s="219"/>
      <c r="RGG2" s="218"/>
      <c r="RGH2" s="218"/>
      <c r="RGI2" s="219"/>
      <c r="RGJ2" s="218"/>
      <c r="RGK2" s="218"/>
      <c r="RGL2" s="219"/>
      <c r="RGM2" s="218"/>
      <c r="RGN2" s="218"/>
      <c r="RGO2" s="219"/>
      <c r="RGP2" s="218"/>
      <c r="RGQ2" s="218"/>
      <c r="RGR2" s="219"/>
      <c r="RGS2" s="218"/>
      <c r="RGT2" s="218"/>
      <c r="RGU2" s="219"/>
      <c r="RGV2" s="218"/>
      <c r="RGW2" s="218"/>
      <c r="RGX2" s="219"/>
      <c r="RGY2" s="218"/>
      <c r="RGZ2" s="218"/>
      <c r="RHA2" s="219"/>
      <c r="RHB2" s="218"/>
      <c r="RHC2" s="218"/>
      <c r="RHD2" s="219"/>
      <c r="RHE2" s="218"/>
      <c r="RHF2" s="218"/>
      <c r="RHG2" s="219"/>
      <c r="RHH2" s="218"/>
      <c r="RHI2" s="218"/>
      <c r="RHJ2" s="219"/>
      <c r="RHK2" s="218"/>
      <c r="RHL2" s="218"/>
      <c r="RHM2" s="219"/>
      <c r="RHN2" s="218"/>
      <c r="RHO2" s="218"/>
      <c r="RHP2" s="219"/>
      <c r="RHQ2" s="218"/>
      <c r="RHR2" s="218"/>
      <c r="RHS2" s="219"/>
      <c r="RHT2" s="218"/>
      <c r="RHU2" s="218"/>
      <c r="RHV2" s="219"/>
      <c r="RHW2" s="218"/>
      <c r="RHX2" s="218"/>
      <c r="RHY2" s="219"/>
      <c r="RHZ2" s="218"/>
      <c r="RIA2" s="218"/>
      <c r="RIB2" s="219"/>
      <c r="RIC2" s="218"/>
      <c r="RID2" s="218"/>
      <c r="RIE2" s="219"/>
      <c r="RIF2" s="218"/>
      <c r="RIG2" s="218"/>
      <c r="RIH2" s="219"/>
      <c r="RII2" s="218"/>
      <c r="RIJ2" s="218"/>
      <c r="RIK2" s="219"/>
      <c r="RIL2" s="218"/>
      <c r="RIM2" s="218"/>
      <c r="RIN2" s="219"/>
      <c r="RIO2" s="218"/>
      <c r="RIP2" s="218"/>
      <c r="RIQ2" s="219"/>
      <c r="RIR2" s="218"/>
      <c r="RIS2" s="218"/>
      <c r="RIT2" s="219"/>
      <c r="RIU2" s="218"/>
      <c r="RIV2" s="218"/>
      <c r="RIW2" s="219"/>
      <c r="RIX2" s="218"/>
      <c r="RIY2" s="218"/>
      <c r="RIZ2" s="219"/>
      <c r="RJA2" s="218"/>
      <c r="RJB2" s="218"/>
      <c r="RJC2" s="219"/>
      <c r="RJD2" s="218"/>
      <c r="RJE2" s="218"/>
      <c r="RJF2" s="219"/>
      <c r="RJG2" s="218"/>
      <c r="RJH2" s="218"/>
      <c r="RJI2" s="219"/>
      <c r="RJJ2" s="218"/>
      <c r="RJK2" s="218"/>
      <c r="RJL2" s="219"/>
      <c r="RJM2" s="218"/>
      <c r="RJN2" s="218"/>
      <c r="RJO2" s="219"/>
      <c r="RJP2" s="218"/>
      <c r="RJQ2" s="218"/>
      <c r="RJR2" s="219"/>
      <c r="RJS2" s="218"/>
      <c r="RJT2" s="218"/>
      <c r="RJU2" s="219"/>
      <c r="RJV2" s="218"/>
      <c r="RJW2" s="218"/>
      <c r="RJX2" s="219"/>
      <c r="RJY2" s="218"/>
      <c r="RJZ2" s="218"/>
      <c r="RKA2" s="219"/>
      <c r="RKB2" s="218"/>
      <c r="RKC2" s="218"/>
      <c r="RKD2" s="219"/>
      <c r="RKE2" s="218"/>
      <c r="RKF2" s="218"/>
      <c r="RKG2" s="219"/>
      <c r="RKH2" s="218"/>
      <c r="RKI2" s="218"/>
      <c r="RKJ2" s="219"/>
      <c r="RKK2" s="218"/>
      <c r="RKL2" s="218"/>
      <c r="RKM2" s="219"/>
      <c r="RKN2" s="218"/>
      <c r="RKO2" s="218"/>
      <c r="RKP2" s="219"/>
      <c r="RKQ2" s="218"/>
      <c r="RKR2" s="218"/>
      <c r="RKS2" s="219"/>
      <c r="RKT2" s="218"/>
      <c r="RKU2" s="218"/>
      <c r="RKV2" s="219"/>
      <c r="RKW2" s="218"/>
      <c r="RKX2" s="218"/>
      <c r="RKY2" s="219"/>
      <c r="RKZ2" s="218"/>
      <c r="RLA2" s="218"/>
      <c r="RLB2" s="219"/>
      <c r="RLC2" s="218"/>
      <c r="RLD2" s="218"/>
      <c r="RLE2" s="219"/>
      <c r="RLF2" s="218"/>
      <c r="RLG2" s="218"/>
      <c r="RLH2" s="219"/>
      <c r="RLI2" s="218"/>
      <c r="RLJ2" s="218"/>
      <c r="RLK2" s="219"/>
      <c r="RLL2" s="218"/>
      <c r="RLM2" s="218"/>
      <c r="RLN2" s="219"/>
      <c r="RLO2" s="218"/>
      <c r="RLP2" s="218"/>
      <c r="RLQ2" s="219"/>
      <c r="RLR2" s="218"/>
      <c r="RLS2" s="218"/>
      <c r="RLT2" s="219"/>
      <c r="RLU2" s="218"/>
      <c r="RLV2" s="218"/>
      <c r="RLW2" s="219"/>
      <c r="RLX2" s="218"/>
      <c r="RLY2" s="218"/>
      <c r="RLZ2" s="219"/>
      <c r="RMA2" s="218"/>
      <c r="RMB2" s="218"/>
      <c r="RMC2" s="219"/>
      <c r="RMD2" s="218"/>
      <c r="RME2" s="218"/>
      <c r="RMF2" s="219"/>
      <c r="RMG2" s="218"/>
      <c r="RMH2" s="218"/>
      <c r="RMI2" s="219"/>
      <c r="RMJ2" s="218"/>
      <c r="RMK2" s="218"/>
      <c r="RML2" s="219"/>
      <c r="RMM2" s="218"/>
      <c r="RMN2" s="218"/>
      <c r="RMO2" s="219"/>
      <c r="RMP2" s="218"/>
      <c r="RMQ2" s="218"/>
      <c r="RMR2" s="219"/>
      <c r="RMS2" s="218"/>
      <c r="RMT2" s="218"/>
      <c r="RMU2" s="219"/>
      <c r="RMV2" s="218"/>
      <c r="RMW2" s="218"/>
      <c r="RMX2" s="219"/>
      <c r="RMY2" s="218"/>
      <c r="RMZ2" s="218"/>
      <c r="RNA2" s="219"/>
      <c r="RNB2" s="218"/>
      <c r="RNC2" s="218"/>
      <c r="RND2" s="219"/>
      <c r="RNE2" s="218"/>
      <c r="RNF2" s="218"/>
      <c r="RNG2" s="219"/>
      <c r="RNH2" s="218"/>
      <c r="RNI2" s="218"/>
      <c r="RNJ2" s="219"/>
      <c r="RNK2" s="218"/>
      <c r="RNL2" s="218"/>
      <c r="RNM2" s="219"/>
      <c r="RNN2" s="218"/>
      <c r="RNO2" s="218"/>
      <c r="RNP2" s="219"/>
      <c r="RNQ2" s="218"/>
      <c r="RNR2" s="218"/>
      <c r="RNS2" s="219"/>
      <c r="RNT2" s="218"/>
      <c r="RNU2" s="218"/>
      <c r="RNV2" s="219"/>
      <c r="RNW2" s="218"/>
      <c r="RNX2" s="218"/>
      <c r="RNY2" s="219"/>
      <c r="RNZ2" s="218"/>
      <c r="ROA2" s="218"/>
      <c r="ROB2" s="219"/>
      <c r="ROC2" s="218"/>
      <c r="ROD2" s="218"/>
      <c r="ROE2" s="219"/>
      <c r="ROF2" s="218"/>
      <c r="ROG2" s="218"/>
      <c r="ROH2" s="219"/>
      <c r="ROI2" s="218"/>
      <c r="ROJ2" s="218"/>
      <c r="ROK2" s="219"/>
      <c r="ROL2" s="218"/>
      <c r="ROM2" s="218"/>
      <c r="RON2" s="219"/>
      <c r="ROO2" s="218"/>
      <c r="ROP2" s="218"/>
      <c r="ROQ2" s="219"/>
      <c r="ROR2" s="218"/>
      <c r="ROS2" s="218"/>
      <c r="ROT2" s="219"/>
      <c r="ROU2" s="218"/>
      <c r="ROV2" s="218"/>
      <c r="ROW2" s="219"/>
      <c r="ROX2" s="218"/>
      <c r="ROY2" s="218"/>
      <c r="ROZ2" s="219"/>
      <c r="RPA2" s="218"/>
      <c r="RPB2" s="218"/>
      <c r="RPC2" s="219"/>
      <c r="RPD2" s="218"/>
      <c r="RPE2" s="218"/>
      <c r="RPF2" s="219"/>
      <c r="RPG2" s="218"/>
      <c r="RPH2" s="218"/>
      <c r="RPI2" s="219"/>
      <c r="RPJ2" s="218"/>
      <c r="RPK2" s="218"/>
      <c r="RPL2" s="219"/>
      <c r="RPM2" s="218"/>
      <c r="RPN2" s="218"/>
      <c r="RPO2" s="219"/>
      <c r="RPP2" s="218"/>
      <c r="RPQ2" s="218"/>
      <c r="RPR2" s="219"/>
      <c r="RPS2" s="218"/>
      <c r="RPT2" s="218"/>
      <c r="RPU2" s="219"/>
      <c r="RPV2" s="218"/>
      <c r="RPW2" s="218"/>
      <c r="RPX2" s="219"/>
      <c r="RPY2" s="218"/>
      <c r="RPZ2" s="218"/>
      <c r="RQA2" s="219"/>
      <c r="RQB2" s="218"/>
      <c r="RQC2" s="218"/>
      <c r="RQD2" s="219"/>
      <c r="RQE2" s="218"/>
      <c r="RQF2" s="218"/>
      <c r="RQG2" s="219"/>
      <c r="RQH2" s="218"/>
      <c r="RQI2" s="218"/>
      <c r="RQJ2" s="219"/>
      <c r="RQK2" s="218"/>
      <c r="RQL2" s="218"/>
      <c r="RQM2" s="219"/>
      <c r="RQN2" s="218"/>
      <c r="RQO2" s="218"/>
      <c r="RQP2" s="219"/>
      <c r="RQQ2" s="218"/>
      <c r="RQR2" s="218"/>
      <c r="RQS2" s="219"/>
      <c r="RQT2" s="218"/>
      <c r="RQU2" s="218"/>
      <c r="RQV2" s="219"/>
      <c r="RQW2" s="218"/>
      <c r="RQX2" s="218"/>
      <c r="RQY2" s="219"/>
      <c r="RQZ2" s="218"/>
      <c r="RRA2" s="218"/>
      <c r="RRB2" s="219"/>
      <c r="RRC2" s="218"/>
      <c r="RRD2" s="218"/>
      <c r="RRE2" s="219"/>
      <c r="RRF2" s="218"/>
      <c r="RRG2" s="218"/>
      <c r="RRH2" s="219"/>
      <c r="RRI2" s="218"/>
      <c r="RRJ2" s="218"/>
      <c r="RRK2" s="219"/>
      <c r="RRL2" s="218"/>
      <c r="RRM2" s="218"/>
      <c r="RRN2" s="219"/>
      <c r="RRO2" s="218"/>
      <c r="RRP2" s="218"/>
      <c r="RRQ2" s="219"/>
      <c r="RRR2" s="218"/>
      <c r="RRS2" s="218"/>
      <c r="RRT2" s="219"/>
      <c r="RRU2" s="218"/>
      <c r="RRV2" s="218"/>
      <c r="RRW2" s="219"/>
      <c r="RRX2" s="218"/>
      <c r="RRY2" s="218"/>
      <c r="RRZ2" s="219"/>
      <c r="RSA2" s="218"/>
      <c r="RSB2" s="218"/>
      <c r="RSC2" s="219"/>
      <c r="RSD2" s="218"/>
      <c r="RSE2" s="218"/>
      <c r="RSF2" s="219"/>
      <c r="RSG2" s="218"/>
      <c r="RSH2" s="218"/>
      <c r="RSI2" s="219"/>
      <c r="RSJ2" s="218"/>
      <c r="RSK2" s="218"/>
      <c r="RSL2" s="219"/>
      <c r="RSM2" s="218"/>
      <c r="RSN2" s="218"/>
      <c r="RSO2" s="219"/>
      <c r="RSP2" s="218"/>
      <c r="RSQ2" s="218"/>
      <c r="RSR2" s="219"/>
      <c r="RSS2" s="218"/>
      <c r="RST2" s="218"/>
      <c r="RSU2" s="219"/>
      <c r="RSV2" s="218"/>
      <c r="RSW2" s="218"/>
      <c r="RSX2" s="219"/>
      <c r="RSY2" s="218"/>
      <c r="RSZ2" s="218"/>
      <c r="RTA2" s="219"/>
      <c r="RTB2" s="218"/>
      <c r="RTC2" s="218"/>
      <c r="RTD2" s="219"/>
      <c r="RTE2" s="218"/>
      <c r="RTF2" s="218"/>
      <c r="RTG2" s="219"/>
      <c r="RTH2" s="218"/>
      <c r="RTI2" s="218"/>
      <c r="RTJ2" s="219"/>
      <c r="RTK2" s="218"/>
      <c r="RTL2" s="218"/>
      <c r="RTM2" s="219"/>
      <c r="RTN2" s="218"/>
      <c r="RTO2" s="218"/>
      <c r="RTP2" s="219"/>
      <c r="RTQ2" s="218"/>
      <c r="RTR2" s="218"/>
      <c r="RTS2" s="219"/>
      <c r="RTT2" s="218"/>
      <c r="RTU2" s="218"/>
      <c r="RTV2" s="219"/>
      <c r="RTW2" s="218"/>
      <c r="RTX2" s="218"/>
      <c r="RTY2" s="219"/>
      <c r="RTZ2" s="218"/>
      <c r="RUA2" s="218"/>
      <c r="RUB2" s="219"/>
      <c r="RUC2" s="218"/>
      <c r="RUD2" s="218"/>
      <c r="RUE2" s="219"/>
      <c r="RUF2" s="218"/>
      <c r="RUG2" s="218"/>
      <c r="RUH2" s="219"/>
      <c r="RUI2" s="218"/>
      <c r="RUJ2" s="218"/>
      <c r="RUK2" s="219"/>
      <c r="RUL2" s="218"/>
      <c r="RUM2" s="218"/>
      <c r="RUN2" s="219"/>
      <c r="RUO2" s="218"/>
      <c r="RUP2" s="218"/>
      <c r="RUQ2" s="219"/>
      <c r="RUR2" s="218"/>
      <c r="RUS2" s="218"/>
      <c r="RUT2" s="219"/>
      <c r="RUU2" s="218"/>
      <c r="RUV2" s="218"/>
      <c r="RUW2" s="219"/>
      <c r="RUX2" s="218"/>
      <c r="RUY2" s="218"/>
      <c r="RUZ2" s="219"/>
      <c r="RVA2" s="218"/>
      <c r="RVB2" s="218"/>
      <c r="RVC2" s="219"/>
      <c r="RVD2" s="218"/>
      <c r="RVE2" s="218"/>
      <c r="RVF2" s="219"/>
      <c r="RVG2" s="218"/>
      <c r="RVH2" s="218"/>
      <c r="RVI2" s="219"/>
      <c r="RVJ2" s="218"/>
      <c r="RVK2" s="218"/>
      <c r="RVL2" s="219"/>
      <c r="RVM2" s="218"/>
      <c r="RVN2" s="218"/>
      <c r="RVO2" s="219"/>
      <c r="RVP2" s="218"/>
      <c r="RVQ2" s="218"/>
      <c r="RVR2" s="219"/>
      <c r="RVS2" s="218"/>
      <c r="RVT2" s="218"/>
      <c r="RVU2" s="219"/>
      <c r="RVV2" s="218"/>
      <c r="RVW2" s="218"/>
      <c r="RVX2" s="219"/>
      <c r="RVY2" s="218"/>
      <c r="RVZ2" s="218"/>
      <c r="RWA2" s="219"/>
      <c r="RWB2" s="218"/>
      <c r="RWC2" s="218"/>
      <c r="RWD2" s="219"/>
      <c r="RWE2" s="218"/>
      <c r="RWF2" s="218"/>
      <c r="RWG2" s="219"/>
      <c r="RWH2" s="218"/>
      <c r="RWI2" s="218"/>
      <c r="RWJ2" s="219"/>
      <c r="RWK2" s="218"/>
      <c r="RWL2" s="218"/>
      <c r="RWM2" s="219"/>
      <c r="RWN2" s="218"/>
      <c r="RWO2" s="218"/>
      <c r="RWP2" s="219"/>
      <c r="RWQ2" s="218"/>
      <c r="RWR2" s="218"/>
      <c r="RWS2" s="219"/>
      <c r="RWT2" s="218"/>
      <c r="RWU2" s="218"/>
      <c r="RWV2" s="219"/>
      <c r="RWW2" s="218"/>
      <c r="RWX2" s="218"/>
      <c r="RWY2" s="219"/>
      <c r="RWZ2" s="218"/>
      <c r="RXA2" s="218"/>
      <c r="RXB2" s="219"/>
      <c r="RXC2" s="218"/>
      <c r="RXD2" s="218"/>
      <c r="RXE2" s="219"/>
      <c r="RXF2" s="218"/>
      <c r="RXG2" s="218"/>
      <c r="RXH2" s="219"/>
      <c r="RXI2" s="218"/>
      <c r="RXJ2" s="218"/>
      <c r="RXK2" s="219"/>
      <c r="RXL2" s="218"/>
      <c r="RXM2" s="218"/>
      <c r="RXN2" s="219"/>
      <c r="RXO2" s="218"/>
      <c r="RXP2" s="218"/>
      <c r="RXQ2" s="219"/>
      <c r="RXR2" s="218"/>
      <c r="RXS2" s="218"/>
      <c r="RXT2" s="219"/>
      <c r="RXU2" s="218"/>
      <c r="RXV2" s="218"/>
      <c r="RXW2" s="219"/>
      <c r="RXX2" s="218"/>
      <c r="RXY2" s="218"/>
      <c r="RXZ2" s="219"/>
      <c r="RYA2" s="218"/>
      <c r="RYB2" s="218"/>
      <c r="RYC2" s="219"/>
      <c r="RYD2" s="218"/>
      <c r="RYE2" s="218"/>
      <c r="RYF2" s="219"/>
      <c r="RYG2" s="218"/>
      <c r="RYH2" s="218"/>
      <c r="RYI2" s="219"/>
      <c r="RYJ2" s="218"/>
      <c r="RYK2" s="218"/>
      <c r="RYL2" s="219"/>
      <c r="RYM2" s="218"/>
      <c r="RYN2" s="218"/>
      <c r="RYO2" s="219"/>
      <c r="RYP2" s="218"/>
      <c r="RYQ2" s="218"/>
      <c r="RYR2" s="219"/>
      <c r="RYS2" s="218"/>
      <c r="RYT2" s="218"/>
      <c r="RYU2" s="219"/>
      <c r="RYV2" s="218"/>
      <c r="RYW2" s="218"/>
      <c r="RYX2" s="219"/>
      <c r="RYY2" s="218"/>
      <c r="RYZ2" s="218"/>
      <c r="RZA2" s="219"/>
      <c r="RZB2" s="218"/>
      <c r="RZC2" s="218"/>
      <c r="RZD2" s="219"/>
      <c r="RZE2" s="218"/>
      <c r="RZF2" s="218"/>
      <c r="RZG2" s="219"/>
      <c r="RZH2" s="218"/>
      <c r="RZI2" s="218"/>
      <c r="RZJ2" s="219"/>
      <c r="RZK2" s="218"/>
      <c r="RZL2" s="218"/>
      <c r="RZM2" s="219"/>
      <c r="RZN2" s="218"/>
      <c r="RZO2" s="218"/>
      <c r="RZP2" s="219"/>
      <c r="RZQ2" s="218"/>
      <c r="RZR2" s="218"/>
      <c r="RZS2" s="219"/>
      <c r="RZT2" s="218"/>
      <c r="RZU2" s="218"/>
      <c r="RZV2" s="219"/>
      <c r="RZW2" s="218"/>
      <c r="RZX2" s="218"/>
      <c r="RZY2" s="219"/>
      <c r="RZZ2" s="218"/>
      <c r="SAA2" s="218"/>
      <c r="SAB2" s="219"/>
      <c r="SAC2" s="218"/>
      <c r="SAD2" s="218"/>
      <c r="SAE2" s="219"/>
      <c r="SAF2" s="218"/>
      <c r="SAG2" s="218"/>
      <c r="SAH2" s="219"/>
      <c r="SAI2" s="218"/>
      <c r="SAJ2" s="218"/>
      <c r="SAK2" s="219"/>
      <c r="SAL2" s="218"/>
      <c r="SAM2" s="218"/>
      <c r="SAN2" s="219"/>
      <c r="SAO2" s="218"/>
      <c r="SAP2" s="218"/>
      <c r="SAQ2" s="219"/>
      <c r="SAR2" s="218"/>
      <c r="SAS2" s="218"/>
      <c r="SAT2" s="219"/>
      <c r="SAU2" s="218"/>
      <c r="SAV2" s="218"/>
      <c r="SAW2" s="219"/>
      <c r="SAX2" s="218"/>
      <c r="SAY2" s="218"/>
      <c r="SAZ2" s="219"/>
      <c r="SBA2" s="218"/>
      <c r="SBB2" s="218"/>
      <c r="SBC2" s="219"/>
      <c r="SBD2" s="218"/>
      <c r="SBE2" s="218"/>
      <c r="SBF2" s="219"/>
      <c r="SBG2" s="218"/>
      <c r="SBH2" s="218"/>
      <c r="SBI2" s="219"/>
      <c r="SBJ2" s="218"/>
      <c r="SBK2" s="218"/>
      <c r="SBL2" s="219"/>
      <c r="SBM2" s="218"/>
      <c r="SBN2" s="218"/>
      <c r="SBO2" s="219"/>
      <c r="SBP2" s="218"/>
      <c r="SBQ2" s="218"/>
      <c r="SBR2" s="219"/>
      <c r="SBS2" s="218"/>
      <c r="SBT2" s="218"/>
      <c r="SBU2" s="219"/>
      <c r="SBV2" s="218"/>
      <c r="SBW2" s="218"/>
      <c r="SBX2" s="219"/>
      <c r="SBY2" s="218"/>
      <c r="SBZ2" s="218"/>
      <c r="SCA2" s="219"/>
      <c r="SCB2" s="218"/>
      <c r="SCC2" s="218"/>
      <c r="SCD2" s="219"/>
      <c r="SCE2" s="218"/>
      <c r="SCF2" s="218"/>
      <c r="SCG2" s="219"/>
      <c r="SCH2" s="218"/>
      <c r="SCI2" s="218"/>
      <c r="SCJ2" s="219"/>
      <c r="SCK2" s="218"/>
      <c r="SCL2" s="218"/>
      <c r="SCM2" s="219"/>
      <c r="SCN2" s="218"/>
      <c r="SCO2" s="218"/>
      <c r="SCP2" s="219"/>
      <c r="SCQ2" s="218"/>
      <c r="SCR2" s="218"/>
      <c r="SCS2" s="219"/>
      <c r="SCT2" s="218"/>
      <c r="SCU2" s="218"/>
      <c r="SCV2" s="219"/>
      <c r="SCW2" s="218"/>
      <c r="SCX2" s="218"/>
      <c r="SCY2" s="219"/>
      <c r="SCZ2" s="218"/>
      <c r="SDA2" s="218"/>
      <c r="SDB2" s="219"/>
      <c r="SDC2" s="218"/>
      <c r="SDD2" s="218"/>
      <c r="SDE2" s="219"/>
      <c r="SDF2" s="218"/>
      <c r="SDG2" s="218"/>
      <c r="SDH2" s="219"/>
      <c r="SDI2" s="218"/>
      <c r="SDJ2" s="218"/>
      <c r="SDK2" s="219"/>
      <c r="SDL2" s="218"/>
      <c r="SDM2" s="218"/>
      <c r="SDN2" s="219"/>
      <c r="SDO2" s="218"/>
      <c r="SDP2" s="218"/>
      <c r="SDQ2" s="219"/>
      <c r="SDR2" s="218"/>
      <c r="SDS2" s="218"/>
      <c r="SDT2" s="219"/>
      <c r="SDU2" s="218"/>
      <c r="SDV2" s="218"/>
      <c r="SDW2" s="219"/>
      <c r="SDX2" s="218"/>
      <c r="SDY2" s="218"/>
      <c r="SDZ2" s="219"/>
      <c r="SEA2" s="218"/>
      <c r="SEB2" s="218"/>
      <c r="SEC2" s="219"/>
      <c r="SED2" s="218"/>
      <c r="SEE2" s="218"/>
      <c r="SEF2" s="219"/>
      <c r="SEG2" s="218"/>
      <c r="SEH2" s="218"/>
      <c r="SEI2" s="219"/>
      <c r="SEJ2" s="218"/>
      <c r="SEK2" s="218"/>
      <c r="SEL2" s="219"/>
      <c r="SEM2" s="218"/>
      <c r="SEN2" s="218"/>
      <c r="SEO2" s="219"/>
      <c r="SEP2" s="218"/>
      <c r="SEQ2" s="218"/>
      <c r="SER2" s="219"/>
      <c r="SES2" s="218"/>
      <c r="SET2" s="218"/>
      <c r="SEU2" s="219"/>
      <c r="SEV2" s="218"/>
      <c r="SEW2" s="218"/>
      <c r="SEX2" s="219"/>
      <c r="SEY2" s="218"/>
      <c r="SEZ2" s="218"/>
      <c r="SFA2" s="219"/>
      <c r="SFB2" s="218"/>
      <c r="SFC2" s="218"/>
      <c r="SFD2" s="219"/>
      <c r="SFE2" s="218"/>
      <c r="SFF2" s="218"/>
      <c r="SFG2" s="219"/>
      <c r="SFH2" s="218"/>
      <c r="SFI2" s="218"/>
      <c r="SFJ2" s="219"/>
      <c r="SFK2" s="218"/>
      <c r="SFL2" s="218"/>
      <c r="SFM2" s="219"/>
      <c r="SFN2" s="218"/>
      <c r="SFO2" s="218"/>
      <c r="SFP2" s="219"/>
      <c r="SFQ2" s="218"/>
      <c r="SFR2" s="218"/>
      <c r="SFS2" s="219"/>
      <c r="SFT2" s="218"/>
      <c r="SFU2" s="218"/>
      <c r="SFV2" s="219"/>
      <c r="SFW2" s="218"/>
      <c r="SFX2" s="218"/>
      <c r="SFY2" s="219"/>
      <c r="SFZ2" s="218"/>
      <c r="SGA2" s="218"/>
      <c r="SGB2" s="219"/>
      <c r="SGC2" s="218"/>
      <c r="SGD2" s="218"/>
      <c r="SGE2" s="219"/>
      <c r="SGF2" s="218"/>
      <c r="SGG2" s="218"/>
      <c r="SGH2" s="219"/>
      <c r="SGI2" s="218"/>
      <c r="SGJ2" s="218"/>
      <c r="SGK2" s="219"/>
      <c r="SGL2" s="218"/>
      <c r="SGM2" s="218"/>
      <c r="SGN2" s="219"/>
      <c r="SGO2" s="218"/>
      <c r="SGP2" s="218"/>
      <c r="SGQ2" s="219"/>
      <c r="SGR2" s="218"/>
      <c r="SGS2" s="218"/>
      <c r="SGT2" s="219"/>
      <c r="SGU2" s="218"/>
      <c r="SGV2" s="218"/>
      <c r="SGW2" s="219"/>
      <c r="SGX2" s="218"/>
      <c r="SGY2" s="218"/>
      <c r="SGZ2" s="219"/>
      <c r="SHA2" s="218"/>
      <c r="SHB2" s="218"/>
      <c r="SHC2" s="219"/>
      <c r="SHD2" s="218"/>
      <c r="SHE2" s="218"/>
      <c r="SHF2" s="219"/>
      <c r="SHG2" s="218"/>
      <c r="SHH2" s="218"/>
      <c r="SHI2" s="219"/>
      <c r="SHJ2" s="218"/>
      <c r="SHK2" s="218"/>
      <c r="SHL2" s="219"/>
      <c r="SHM2" s="218"/>
      <c r="SHN2" s="218"/>
      <c r="SHO2" s="219"/>
      <c r="SHP2" s="218"/>
      <c r="SHQ2" s="218"/>
      <c r="SHR2" s="219"/>
      <c r="SHS2" s="218"/>
      <c r="SHT2" s="218"/>
      <c r="SHU2" s="219"/>
      <c r="SHV2" s="218"/>
      <c r="SHW2" s="218"/>
      <c r="SHX2" s="219"/>
      <c r="SHY2" s="218"/>
      <c r="SHZ2" s="218"/>
      <c r="SIA2" s="219"/>
      <c r="SIB2" s="218"/>
      <c r="SIC2" s="218"/>
      <c r="SID2" s="219"/>
      <c r="SIE2" s="218"/>
      <c r="SIF2" s="218"/>
      <c r="SIG2" s="219"/>
      <c r="SIH2" s="218"/>
      <c r="SII2" s="218"/>
      <c r="SIJ2" s="219"/>
      <c r="SIK2" s="218"/>
      <c r="SIL2" s="218"/>
      <c r="SIM2" s="219"/>
      <c r="SIN2" s="218"/>
      <c r="SIO2" s="218"/>
      <c r="SIP2" s="219"/>
      <c r="SIQ2" s="218"/>
      <c r="SIR2" s="218"/>
      <c r="SIS2" s="219"/>
      <c r="SIT2" s="218"/>
      <c r="SIU2" s="218"/>
      <c r="SIV2" s="219"/>
      <c r="SIW2" s="218"/>
      <c r="SIX2" s="218"/>
      <c r="SIY2" s="219"/>
      <c r="SIZ2" s="218"/>
      <c r="SJA2" s="218"/>
      <c r="SJB2" s="219"/>
      <c r="SJC2" s="218"/>
      <c r="SJD2" s="218"/>
      <c r="SJE2" s="219"/>
      <c r="SJF2" s="218"/>
      <c r="SJG2" s="218"/>
      <c r="SJH2" s="219"/>
      <c r="SJI2" s="218"/>
      <c r="SJJ2" s="218"/>
      <c r="SJK2" s="219"/>
      <c r="SJL2" s="218"/>
      <c r="SJM2" s="218"/>
      <c r="SJN2" s="219"/>
      <c r="SJO2" s="218"/>
      <c r="SJP2" s="218"/>
      <c r="SJQ2" s="219"/>
      <c r="SJR2" s="218"/>
      <c r="SJS2" s="218"/>
      <c r="SJT2" s="219"/>
      <c r="SJU2" s="218"/>
      <c r="SJV2" s="218"/>
      <c r="SJW2" s="219"/>
      <c r="SJX2" s="218"/>
      <c r="SJY2" s="218"/>
      <c r="SJZ2" s="219"/>
      <c r="SKA2" s="218"/>
      <c r="SKB2" s="218"/>
      <c r="SKC2" s="219"/>
      <c r="SKD2" s="218"/>
      <c r="SKE2" s="218"/>
      <c r="SKF2" s="219"/>
      <c r="SKG2" s="218"/>
      <c r="SKH2" s="218"/>
      <c r="SKI2" s="219"/>
      <c r="SKJ2" s="218"/>
      <c r="SKK2" s="218"/>
      <c r="SKL2" s="219"/>
      <c r="SKM2" s="218"/>
      <c r="SKN2" s="218"/>
      <c r="SKO2" s="219"/>
      <c r="SKP2" s="218"/>
      <c r="SKQ2" s="218"/>
      <c r="SKR2" s="219"/>
      <c r="SKS2" s="218"/>
      <c r="SKT2" s="218"/>
      <c r="SKU2" s="219"/>
      <c r="SKV2" s="218"/>
      <c r="SKW2" s="218"/>
      <c r="SKX2" s="219"/>
      <c r="SKY2" s="218"/>
      <c r="SKZ2" s="218"/>
      <c r="SLA2" s="219"/>
      <c r="SLB2" s="218"/>
      <c r="SLC2" s="218"/>
      <c r="SLD2" s="219"/>
      <c r="SLE2" s="218"/>
      <c r="SLF2" s="218"/>
      <c r="SLG2" s="219"/>
      <c r="SLH2" s="218"/>
      <c r="SLI2" s="218"/>
      <c r="SLJ2" s="219"/>
      <c r="SLK2" s="218"/>
      <c r="SLL2" s="218"/>
      <c r="SLM2" s="219"/>
      <c r="SLN2" s="218"/>
      <c r="SLO2" s="218"/>
      <c r="SLP2" s="219"/>
      <c r="SLQ2" s="218"/>
      <c r="SLR2" s="218"/>
      <c r="SLS2" s="219"/>
      <c r="SLT2" s="218"/>
      <c r="SLU2" s="218"/>
      <c r="SLV2" s="219"/>
      <c r="SLW2" s="218"/>
      <c r="SLX2" s="218"/>
      <c r="SLY2" s="219"/>
      <c r="SLZ2" s="218"/>
      <c r="SMA2" s="218"/>
      <c r="SMB2" s="219"/>
      <c r="SMC2" s="218"/>
      <c r="SMD2" s="218"/>
      <c r="SME2" s="219"/>
      <c r="SMF2" s="218"/>
      <c r="SMG2" s="218"/>
      <c r="SMH2" s="219"/>
      <c r="SMI2" s="218"/>
      <c r="SMJ2" s="218"/>
      <c r="SMK2" s="219"/>
      <c r="SML2" s="218"/>
      <c r="SMM2" s="218"/>
      <c r="SMN2" s="219"/>
      <c r="SMO2" s="218"/>
      <c r="SMP2" s="218"/>
      <c r="SMQ2" s="219"/>
      <c r="SMR2" s="218"/>
      <c r="SMS2" s="218"/>
      <c r="SMT2" s="219"/>
      <c r="SMU2" s="218"/>
      <c r="SMV2" s="218"/>
      <c r="SMW2" s="219"/>
      <c r="SMX2" s="218"/>
      <c r="SMY2" s="218"/>
      <c r="SMZ2" s="219"/>
      <c r="SNA2" s="218"/>
      <c r="SNB2" s="218"/>
      <c r="SNC2" s="219"/>
      <c r="SND2" s="218"/>
      <c r="SNE2" s="218"/>
      <c r="SNF2" s="219"/>
      <c r="SNG2" s="218"/>
      <c r="SNH2" s="218"/>
      <c r="SNI2" s="219"/>
      <c r="SNJ2" s="218"/>
      <c r="SNK2" s="218"/>
      <c r="SNL2" s="219"/>
      <c r="SNM2" s="218"/>
      <c r="SNN2" s="218"/>
      <c r="SNO2" s="219"/>
      <c r="SNP2" s="218"/>
      <c r="SNQ2" s="218"/>
      <c r="SNR2" s="219"/>
      <c r="SNS2" s="218"/>
      <c r="SNT2" s="218"/>
      <c r="SNU2" s="219"/>
      <c r="SNV2" s="218"/>
      <c r="SNW2" s="218"/>
      <c r="SNX2" s="219"/>
      <c r="SNY2" s="218"/>
      <c r="SNZ2" s="218"/>
      <c r="SOA2" s="219"/>
      <c r="SOB2" s="218"/>
      <c r="SOC2" s="218"/>
      <c r="SOD2" s="219"/>
      <c r="SOE2" s="218"/>
      <c r="SOF2" s="218"/>
      <c r="SOG2" s="219"/>
      <c r="SOH2" s="218"/>
      <c r="SOI2" s="218"/>
      <c r="SOJ2" s="219"/>
      <c r="SOK2" s="218"/>
      <c r="SOL2" s="218"/>
      <c r="SOM2" s="219"/>
      <c r="SON2" s="218"/>
      <c r="SOO2" s="218"/>
      <c r="SOP2" s="219"/>
      <c r="SOQ2" s="218"/>
      <c r="SOR2" s="218"/>
      <c r="SOS2" s="219"/>
      <c r="SOT2" s="218"/>
      <c r="SOU2" s="218"/>
      <c r="SOV2" s="219"/>
      <c r="SOW2" s="218"/>
      <c r="SOX2" s="218"/>
      <c r="SOY2" s="219"/>
      <c r="SOZ2" s="218"/>
      <c r="SPA2" s="218"/>
      <c r="SPB2" s="219"/>
      <c r="SPC2" s="218"/>
      <c r="SPD2" s="218"/>
      <c r="SPE2" s="219"/>
      <c r="SPF2" s="218"/>
      <c r="SPG2" s="218"/>
      <c r="SPH2" s="219"/>
      <c r="SPI2" s="218"/>
      <c r="SPJ2" s="218"/>
      <c r="SPK2" s="219"/>
      <c r="SPL2" s="218"/>
      <c r="SPM2" s="218"/>
      <c r="SPN2" s="219"/>
      <c r="SPO2" s="218"/>
      <c r="SPP2" s="218"/>
      <c r="SPQ2" s="219"/>
      <c r="SPR2" s="218"/>
      <c r="SPS2" s="218"/>
      <c r="SPT2" s="219"/>
      <c r="SPU2" s="218"/>
      <c r="SPV2" s="218"/>
      <c r="SPW2" s="219"/>
      <c r="SPX2" s="218"/>
      <c r="SPY2" s="218"/>
      <c r="SPZ2" s="219"/>
      <c r="SQA2" s="218"/>
      <c r="SQB2" s="218"/>
      <c r="SQC2" s="219"/>
      <c r="SQD2" s="218"/>
      <c r="SQE2" s="218"/>
      <c r="SQF2" s="219"/>
      <c r="SQG2" s="218"/>
      <c r="SQH2" s="218"/>
      <c r="SQI2" s="219"/>
      <c r="SQJ2" s="218"/>
      <c r="SQK2" s="218"/>
      <c r="SQL2" s="219"/>
      <c r="SQM2" s="218"/>
      <c r="SQN2" s="218"/>
      <c r="SQO2" s="219"/>
      <c r="SQP2" s="218"/>
      <c r="SQQ2" s="218"/>
      <c r="SQR2" s="219"/>
      <c r="SQS2" s="218"/>
      <c r="SQT2" s="218"/>
      <c r="SQU2" s="219"/>
      <c r="SQV2" s="218"/>
      <c r="SQW2" s="218"/>
      <c r="SQX2" s="219"/>
      <c r="SQY2" s="218"/>
      <c r="SQZ2" s="218"/>
      <c r="SRA2" s="219"/>
      <c r="SRB2" s="218"/>
      <c r="SRC2" s="218"/>
      <c r="SRD2" s="219"/>
      <c r="SRE2" s="218"/>
      <c r="SRF2" s="218"/>
      <c r="SRG2" s="219"/>
      <c r="SRH2" s="218"/>
      <c r="SRI2" s="218"/>
      <c r="SRJ2" s="219"/>
      <c r="SRK2" s="218"/>
      <c r="SRL2" s="218"/>
      <c r="SRM2" s="219"/>
      <c r="SRN2" s="218"/>
      <c r="SRO2" s="218"/>
      <c r="SRP2" s="219"/>
      <c r="SRQ2" s="218"/>
      <c r="SRR2" s="218"/>
      <c r="SRS2" s="219"/>
      <c r="SRT2" s="218"/>
      <c r="SRU2" s="218"/>
      <c r="SRV2" s="219"/>
      <c r="SRW2" s="218"/>
      <c r="SRX2" s="218"/>
      <c r="SRY2" s="219"/>
      <c r="SRZ2" s="218"/>
      <c r="SSA2" s="218"/>
      <c r="SSB2" s="219"/>
      <c r="SSC2" s="218"/>
      <c r="SSD2" s="218"/>
      <c r="SSE2" s="219"/>
      <c r="SSF2" s="218"/>
      <c r="SSG2" s="218"/>
      <c r="SSH2" s="219"/>
      <c r="SSI2" s="218"/>
      <c r="SSJ2" s="218"/>
      <c r="SSK2" s="219"/>
      <c r="SSL2" s="218"/>
      <c r="SSM2" s="218"/>
      <c r="SSN2" s="219"/>
      <c r="SSO2" s="218"/>
      <c r="SSP2" s="218"/>
      <c r="SSQ2" s="219"/>
      <c r="SSR2" s="218"/>
      <c r="SSS2" s="218"/>
      <c r="SST2" s="219"/>
      <c r="SSU2" s="218"/>
      <c r="SSV2" s="218"/>
      <c r="SSW2" s="219"/>
      <c r="SSX2" s="218"/>
      <c r="SSY2" s="218"/>
      <c r="SSZ2" s="219"/>
      <c r="STA2" s="218"/>
      <c r="STB2" s="218"/>
      <c r="STC2" s="219"/>
      <c r="STD2" s="218"/>
      <c r="STE2" s="218"/>
      <c r="STF2" s="219"/>
      <c r="STG2" s="218"/>
      <c r="STH2" s="218"/>
      <c r="STI2" s="219"/>
      <c r="STJ2" s="218"/>
      <c r="STK2" s="218"/>
      <c r="STL2" s="219"/>
      <c r="STM2" s="218"/>
      <c r="STN2" s="218"/>
      <c r="STO2" s="219"/>
      <c r="STP2" s="218"/>
      <c r="STQ2" s="218"/>
      <c r="STR2" s="219"/>
      <c r="STS2" s="218"/>
      <c r="STT2" s="218"/>
      <c r="STU2" s="219"/>
      <c r="STV2" s="218"/>
      <c r="STW2" s="218"/>
      <c r="STX2" s="219"/>
      <c r="STY2" s="218"/>
      <c r="STZ2" s="218"/>
      <c r="SUA2" s="219"/>
      <c r="SUB2" s="218"/>
      <c r="SUC2" s="218"/>
      <c r="SUD2" s="219"/>
      <c r="SUE2" s="218"/>
      <c r="SUF2" s="218"/>
      <c r="SUG2" s="219"/>
      <c r="SUH2" s="218"/>
      <c r="SUI2" s="218"/>
      <c r="SUJ2" s="219"/>
      <c r="SUK2" s="218"/>
      <c r="SUL2" s="218"/>
      <c r="SUM2" s="219"/>
      <c r="SUN2" s="218"/>
      <c r="SUO2" s="218"/>
      <c r="SUP2" s="219"/>
      <c r="SUQ2" s="218"/>
      <c r="SUR2" s="218"/>
      <c r="SUS2" s="219"/>
      <c r="SUT2" s="218"/>
      <c r="SUU2" s="218"/>
      <c r="SUV2" s="219"/>
      <c r="SUW2" s="218"/>
      <c r="SUX2" s="218"/>
      <c r="SUY2" s="219"/>
      <c r="SUZ2" s="218"/>
      <c r="SVA2" s="218"/>
      <c r="SVB2" s="219"/>
      <c r="SVC2" s="218"/>
      <c r="SVD2" s="218"/>
      <c r="SVE2" s="219"/>
      <c r="SVF2" s="218"/>
      <c r="SVG2" s="218"/>
      <c r="SVH2" s="219"/>
      <c r="SVI2" s="218"/>
      <c r="SVJ2" s="218"/>
      <c r="SVK2" s="219"/>
      <c r="SVL2" s="218"/>
      <c r="SVM2" s="218"/>
      <c r="SVN2" s="219"/>
      <c r="SVO2" s="218"/>
      <c r="SVP2" s="218"/>
      <c r="SVQ2" s="219"/>
      <c r="SVR2" s="218"/>
      <c r="SVS2" s="218"/>
      <c r="SVT2" s="219"/>
      <c r="SVU2" s="218"/>
      <c r="SVV2" s="218"/>
      <c r="SVW2" s="219"/>
      <c r="SVX2" s="218"/>
      <c r="SVY2" s="218"/>
      <c r="SVZ2" s="219"/>
      <c r="SWA2" s="218"/>
      <c r="SWB2" s="218"/>
      <c r="SWC2" s="219"/>
      <c r="SWD2" s="218"/>
      <c r="SWE2" s="218"/>
      <c r="SWF2" s="219"/>
      <c r="SWG2" s="218"/>
      <c r="SWH2" s="218"/>
      <c r="SWI2" s="219"/>
      <c r="SWJ2" s="218"/>
      <c r="SWK2" s="218"/>
      <c r="SWL2" s="219"/>
      <c r="SWM2" s="218"/>
      <c r="SWN2" s="218"/>
      <c r="SWO2" s="219"/>
      <c r="SWP2" s="218"/>
      <c r="SWQ2" s="218"/>
      <c r="SWR2" s="219"/>
      <c r="SWS2" s="218"/>
      <c r="SWT2" s="218"/>
      <c r="SWU2" s="219"/>
      <c r="SWV2" s="218"/>
      <c r="SWW2" s="218"/>
      <c r="SWX2" s="219"/>
      <c r="SWY2" s="218"/>
      <c r="SWZ2" s="218"/>
      <c r="SXA2" s="219"/>
      <c r="SXB2" s="218"/>
      <c r="SXC2" s="218"/>
      <c r="SXD2" s="219"/>
      <c r="SXE2" s="218"/>
      <c r="SXF2" s="218"/>
      <c r="SXG2" s="219"/>
      <c r="SXH2" s="218"/>
      <c r="SXI2" s="218"/>
      <c r="SXJ2" s="219"/>
      <c r="SXK2" s="218"/>
      <c r="SXL2" s="218"/>
      <c r="SXM2" s="219"/>
      <c r="SXN2" s="218"/>
      <c r="SXO2" s="218"/>
      <c r="SXP2" s="219"/>
      <c r="SXQ2" s="218"/>
      <c r="SXR2" s="218"/>
      <c r="SXS2" s="219"/>
      <c r="SXT2" s="218"/>
      <c r="SXU2" s="218"/>
      <c r="SXV2" s="219"/>
      <c r="SXW2" s="218"/>
      <c r="SXX2" s="218"/>
      <c r="SXY2" s="219"/>
      <c r="SXZ2" s="218"/>
      <c r="SYA2" s="218"/>
      <c r="SYB2" s="219"/>
      <c r="SYC2" s="218"/>
      <c r="SYD2" s="218"/>
      <c r="SYE2" s="219"/>
      <c r="SYF2" s="218"/>
      <c r="SYG2" s="218"/>
      <c r="SYH2" s="219"/>
      <c r="SYI2" s="218"/>
      <c r="SYJ2" s="218"/>
      <c r="SYK2" s="219"/>
      <c r="SYL2" s="218"/>
      <c r="SYM2" s="218"/>
      <c r="SYN2" s="219"/>
      <c r="SYO2" s="218"/>
      <c r="SYP2" s="218"/>
      <c r="SYQ2" s="219"/>
      <c r="SYR2" s="218"/>
      <c r="SYS2" s="218"/>
      <c r="SYT2" s="219"/>
      <c r="SYU2" s="218"/>
      <c r="SYV2" s="218"/>
      <c r="SYW2" s="219"/>
      <c r="SYX2" s="218"/>
      <c r="SYY2" s="218"/>
      <c r="SYZ2" s="219"/>
      <c r="SZA2" s="218"/>
      <c r="SZB2" s="218"/>
      <c r="SZC2" s="219"/>
      <c r="SZD2" s="218"/>
      <c r="SZE2" s="218"/>
      <c r="SZF2" s="219"/>
      <c r="SZG2" s="218"/>
      <c r="SZH2" s="218"/>
      <c r="SZI2" s="219"/>
      <c r="SZJ2" s="218"/>
      <c r="SZK2" s="218"/>
      <c r="SZL2" s="219"/>
      <c r="SZM2" s="218"/>
      <c r="SZN2" s="218"/>
      <c r="SZO2" s="219"/>
      <c r="SZP2" s="218"/>
      <c r="SZQ2" s="218"/>
      <c r="SZR2" s="219"/>
      <c r="SZS2" s="218"/>
      <c r="SZT2" s="218"/>
      <c r="SZU2" s="219"/>
      <c r="SZV2" s="218"/>
      <c r="SZW2" s="218"/>
      <c r="SZX2" s="219"/>
      <c r="SZY2" s="218"/>
      <c r="SZZ2" s="218"/>
      <c r="TAA2" s="219"/>
      <c r="TAB2" s="218"/>
      <c r="TAC2" s="218"/>
      <c r="TAD2" s="219"/>
      <c r="TAE2" s="218"/>
      <c r="TAF2" s="218"/>
      <c r="TAG2" s="219"/>
      <c r="TAH2" s="218"/>
      <c r="TAI2" s="218"/>
      <c r="TAJ2" s="219"/>
      <c r="TAK2" s="218"/>
      <c r="TAL2" s="218"/>
      <c r="TAM2" s="219"/>
      <c r="TAN2" s="218"/>
      <c r="TAO2" s="218"/>
      <c r="TAP2" s="219"/>
      <c r="TAQ2" s="218"/>
      <c r="TAR2" s="218"/>
      <c r="TAS2" s="219"/>
      <c r="TAT2" s="218"/>
      <c r="TAU2" s="218"/>
      <c r="TAV2" s="219"/>
      <c r="TAW2" s="218"/>
      <c r="TAX2" s="218"/>
      <c r="TAY2" s="219"/>
      <c r="TAZ2" s="218"/>
      <c r="TBA2" s="218"/>
      <c r="TBB2" s="219"/>
      <c r="TBC2" s="218"/>
      <c r="TBD2" s="218"/>
      <c r="TBE2" s="219"/>
      <c r="TBF2" s="218"/>
      <c r="TBG2" s="218"/>
      <c r="TBH2" s="219"/>
      <c r="TBI2" s="218"/>
      <c r="TBJ2" s="218"/>
      <c r="TBK2" s="219"/>
      <c r="TBL2" s="218"/>
      <c r="TBM2" s="218"/>
      <c r="TBN2" s="219"/>
      <c r="TBO2" s="218"/>
      <c r="TBP2" s="218"/>
      <c r="TBQ2" s="219"/>
      <c r="TBR2" s="218"/>
      <c r="TBS2" s="218"/>
      <c r="TBT2" s="219"/>
      <c r="TBU2" s="218"/>
      <c r="TBV2" s="218"/>
      <c r="TBW2" s="219"/>
      <c r="TBX2" s="218"/>
      <c r="TBY2" s="218"/>
      <c r="TBZ2" s="219"/>
      <c r="TCA2" s="218"/>
      <c r="TCB2" s="218"/>
      <c r="TCC2" s="219"/>
      <c r="TCD2" s="218"/>
      <c r="TCE2" s="218"/>
      <c r="TCF2" s="219"/>
      <c r="TCG2" s="218"/>
      <c r="TCH2" s="218"/>
      <c r="TCI2" s="219"/>
      <c r="TCJ2" s="218"/>
      <c r="TCK2" s="218"/>
      <c r="TCL2" s="219"/>
      <c r="TCM2" s="218"/>
      <c r="TCN2" s="218"/>
      <c r="TCO2" s="219"/>
      <c r="TCP2" s="218"/>
      <c r="TCQ2" s="218"/>
      <c r="TCR2" s="219"/>
      <c r="TCS2" s="218"/>
      <c r="TCT2" s="218"/>
      <c r="TCU2" s="219"/>
      <c r="TCV2" s="218"/>
      <c r="TCW2" s="218"/>
      <c r="TCX2" s="219"/>
      <c r="TCY2" s="218"/>
      <c r="TCZ2" s="218"/>
      <c r="TDA2" s="219"/>
      <c r="TDB2" s="218"/>
      <c r="TDC2" s="218"/>
      <c r="TDD2" s="219"/>
      <c r="TDE2" s="218"/>
      <c r="TDF2" s="218"/>
      <c r="TDG2" s="219"/>
      <c r="TDH2" s="218"/>
      <c r="TDI2" s="218"/>
      <c r="TDJ2" s="219"/>
      <c r="TDK2" s="218"/>
      <c r="TDL2" s="218"/>
      <c r="TDM2" s="219"/>
      <c r="TDN2" s="218"/>
      <c r="TDO2" s="218"/>
      <c r="TDP2" s="219"/>
      <c r="TDQ2" s="218"/>
      <c r="TDR2" s="218"/>
      <c r="TDS2" s="219"/>
      <c r="TDT2" s="218"/>
      <c r="TDU2" s="218"/>
      <c r="TDV2" s="219"/>
      <c r="TDW2" s="218"/>
      <c r="TDX2" s="218"/>
      <c r="TDY2" s="219"/>
      <c r="TDZ2" s="218"/>
      <c r="TEA2" s="218"/>
      <c r="TEB2" s="219"/>
      <c r="TEC2" s="218"/>
      <c r="TED2" s="218"/>
      <c r="TEE2" s="219"/>
      <c r="TEF2" s="218"/>
      <c r="TEG2" s="218"/>
      <c r="TEH2" s="219"/>
      <c r="TEI2" s="218"/>
      <c r="TEJ2" s="218"/>
      <c r="TEK2" s="219"/>
      <c r="TEL2" s="218"/>
      <c r="TEM2" s="218"/>
      <c r="TEN2" s="219"/>
      <c r="TEO2" s="218"/>
      <c r="TEP2" s="218"/>
      <c r="TEQ2" s="219"/>
      <c r="TER2" s="218"/>
      <c r="TES2" s="218"/>
      <c r="TET2" s="219"/>
      <c r="TEU2" s="218"/>
      <c r="TEV2" s="218"/>
      <c r="TEW2" s="219"/>
      <c r="TEX2" s="218"/>
      <c r="TEY2" s="218"/>
      <c r="TEZ2" s="219"/>
      <c r="TFA2" s="218"/>
      <c r="TFB2" s="218"/>
      <c r="TFC2" s="219"/>
      <c r="TFD2" s="218"/>
      <c r="TFE2" s="218"/>
      <c r="TFF2" s="219"/>
      <c r="TFG2" s="218"/>
      <c r="TFH2" s="218"/>
      <c r="TFI2" s="219"/>
      <c r="TFJ2" s="218"/>
      <c r="TFK2" s="218"/>
      <c r="TFL2" s="219"/>
      <c r="TFM2" s="218"/>
      <c r="TFN2" s="218"/>
      <c r="TFO2" s="219"/>
      <c r="TFP2" s="218"/>
      <c r="TFQ2" s="218"/>
      <c r="TFR2" s="219"/>
      <c r="TFS2" s="218"/>
      <c r="TFT2" s="218"/>
      <c r="TFU2" s="219"/>
      <c r="TFV2" s="218"/>
      <c r="TFW2" s="218"/>
      <c r="TFX2" s="219"/>
      <c r="TFY2" s="218"/>
      <c r="TFZ2" s="218"/>
      <c r="TGA2" s="219"/>
      <c r="TGB2" s="218"/>
      <c r="TGC2" s="218"/>
      <c r="TGD2" s="219"/>
      <c r="TGE2" s="218"/>
      <c r="TGF2" s="218"/>
      <c r="TGG2" s="219"/>
      <c r="TGH2" s="218"/>
      <c r="TGI2" s="218"/>
      <c r="TGJ2" s="219"/>
      <c r="TGK2" s="218"/>
      <c r="TGL2" s="218"/>
      <c r="TGM2" s="219"/>
      <c r="TGN2" s="218"/>
      <c r="TGO2" s="218"/>
      <c r="TGP2" s="219"/>
      <c r="TGQ2" s="218"/>
      <c r="TGR2" s="218"/>
      <c r="TGS2" s="219"/>
      <c r="TGT2" s="218"/>
      <c r="TGU2" s="218"/>
      <c r="TGV2" s="219"/>
      <c r="TGW2" s="218"/>
      <c r="TGX2" s="218"/>
      <c r="TGY2" s="219"/>
      <c r="TGZ2" s="218"/>
      <c r="THA2" s="218"/>
      <c r="THB2" s="219"/>
      <c r="THC2" s="218"/>
      <c r="THD2" s="218"/>
      <c r="THE2" s="219"/>
      <c r="THF2" s="218"/>
      <c r="THG2" s="218"/>
      <c r="THH2" s="219"/>
      <c r="THI2" s="218"/>
      <c r="THJ2" s="218"/>
      <c r="THK2" s="219"/>
      <c r="THL2" s="218"/>
      <c r="THM2" s="218"/>
      <c r="THN2" s="219"/>
      <c r="THO2" s="218"/>
      <c r="THP2" s="218"/>
      <c r="THQ2" s="219"/>
      <c r="THR2" s="218"/>
      <c r="THS2" s="218"/>
      <c r="THT2" s="219"/>
      <c r="THU2" s="218"/>
      <c r="THV2" s="218"/>
      <c r="THW2" s="219"/>
      <c r="THX2" s="218"/>
      <c r="THY2" s="218"/>
      <c r="THZ2" s="219"/>
      <c r="TIA2" s="218"/>
      <c r="TIB2" s="218"/>
      <c r="TIC2" s="219"/>
      <c r="TID2" s="218"/>
      <c r="TIE2" s="218"/>
      <c r="TIF2" s="219"/>
      <c r="TIG2" s="218"/>
      <c r="TIH2" s="218"/>
      <c r="TII2" s="219"/>
      <c r="TIJ2" s="218"/>
      <c r="TIK2" s="218"/>
      <c r="TIL2" s="219"/>
      <c r="TIM2" s="218"/>
      <c r="TIN2" s="218"/>
      <c r="TIO2" s="219"/>
      <c r="TIP2" s="218"/>
      <c r="TIQ2" s="218"/>
      <c r="TIR2" s="219"/>
      <c r="TIS2" s="218"/>
      <c r="TIT2" s="218"/>
      <c r="TIU2" s="219"/>
      <c r="TIV2" s="218"/>
      <c r="TIW2" s="218"/>
      <c r="TIX2" s="219"/>
      <c r="TIY2" s="218"/>
      <c r="TIZ2" s="218"/>
      <c r="TJA2" s="219"/>
      <c r="TJB2" s="218"/>
      <c r="TJC2" s="218"/>
      <c r="TJD2" s="219"/>
      <c r="TJE2" s="218"/>
      <c r="TJF2" s="218"/>
      <c r="TJG2" s="219"/>
      <c r="TJH2" s="218"/>
      <c r="TJI2" s="218"/>
      <c r="TJJ2" s="219"/>
      <c r="TJK2" s="218"/>
      <c r="TJL2" s="218"/>
      <c r="TJM2" s="219"/>
      <c r="TJN2" s="218"/>
      <c r="TJO2" s="218"/>
      <c r="TJP2" s="219"/>
      <c r="TJQ2" s="218"/>
      <c r="TJR2" s="218"/>
      <c r="TJS2" s="219"/>
      <c r="TJT2" s="218"/>
      <c r="TJU2" s="218"/>
      <c r="TJV2" s="219"/>
      <c r="TJW2" s="218"/>
      <c r="TJX2" s="218"/>
      <c r="TJY2" s="219"/>
      <c r="TJZ2" s="218"/>
      <c r="TKA2" s="218"/>
      <c r="TKB2" s="219"/>
      <c r="TKC2" s="218"/>
      <c r="TKD2" s="218"/>
      <c r="TKE2" s="219"/>
      <c r="TKF2" s="218"/>
      <c r="TKG2" s="218"/>
      <c r="TKH2" s="219"/>
      <c r="TKI2" s="218"/>
      <c r="TKJ2" s="218"/>
      <c r="TKK2" s="219"/>
      <c r="TKL2" s="218"/>
      <c r="TKM2" s="218"/>
      <c r="TKN2" s="219"/>
      <c r="TKO2" s="218"/>
      <c r="TKP2" s="218"/>
      <c r="TKQ2" s="219"/>
      <c r="TKR2" s="218"/>
      <c r="TKS2" s="218"/>
      <c r="TKT2" s="219"/>
      <c r="TKU2" s="218"/>
      <c r="TKV2" s="218"/>
      <c r="TKW2" s="219"/>
      <c r="TKX2" s="218"/>
      <c r="TKY2" s="218"/>
      <c r="TKZ2" s="219"/>
      <c r="TLA2" s="218"/>
      <c r="TLB2" s="218"/>
      <c r="TLC2" s="219"/>
      <c r="TLD2" s="218"/>
      <c r="TLE2" s="218"/>
      <c r="TLF2" s="219"/>
      <c r="TLG2" s="218"/>
      <c r="TLH2" s="218"/>
      <c r="TLI2" s="219"/>
      <c r="TLJ2" s="218"/>
      <c r="TLK2" s="218"/>
      <c r="TLL2" s="219"/>
      <c r="TLM2" s="218"/>
      <c r="TLN2" s="218"/>
      <c r="TLO2" s="219"/>
      <c r="TLP2" s="218"/>
      <c r="TLQ2" s="218"/>
      <c r="TLR2" s="219"/>
      <c r="TLS2" s="218"/>
      <c r="TLT2" s="218"/>
      <c r="TLU2" s="219"/>
      <c r="TLV2" s="218"/>
      <c r="TLW2" s="218"/>
      <c r="TLX2" s="219"/>
      <c r="TLY2" s="218"/>
      <c r="TLZ2" s="218"/>
      <c r="TMA2" s="219"/>
      <c r="TMB2" s="218"/>
      <c r="TMC2" s="218"/>
      <c r="TMD2" s="219"/>
      <c r="TME2" s="218"/>
      <c r="TMF2" s="218"/>
      <c r="TMG2" s="219"/>
      <c r="TMH2" s="218"/>
      <c r="TMI2" s="218"/>
      <c r="TMJ2" s="219"/>
      <c r="TMK2" s="218"/>
      <c r="TML2" s="218"/>
      <c r="TMM2" s="219"/>
      <c r="TMN2" s="218"/>
      <c r="TMO2" s="218"/>
      <c r="TMP2" s="219"/>
      <c r="TMQ2" s="218"/>
      <c r="TMR2" s="218"/>
      <c r="TMS2" s="219"/>
      <c r="TMT2" s="218"/>
      <c r="TMU2" s="218"/>
      <c r="TMV2" s="219"/>
      <c r="TMW2" s="218"/>
      <c r="TMX2" s="218"/>
      <c r="TMY2" s="219"/>
      <c r="TMZ2" s="218"/>
      <c r="TNA2" s="218"/>
      <c r="TNB2" s="219"/>
      <c r="TNC2" s="218"/>
      <c r="TND2" s="218"/>
      <c r="TNE2" s="219"/>
      <c r="TNF2" s="218"/>
      <c r="TNG2" s="218"/>
      <c r="TNH2" s="219"/>
      <c r="TNI2" s="218"/>
      <c r="TNJ2" s="218"/>
      <c r="TNK2" s="219"/>
      <c r="TNL2" s="218"/>
      <c r="TNM2" s="218"/>
      <c r="TNN2" s="219"/>
      <c r="TNO2" s="218"/>
      <c r="TNP2" s="218"/>
      <c r="TNQ2" s="219"/>
      <c r="TNR2" s="218"/>
      <c r="TNS2" s="218"/>
      <c r="TNT2" s="219"/>
      <c r="TNU2" s="218"/>
      <c r="TNV2" s="218"/>
      <c r="TNW2" s="219"/>
      <c r="TNX2" s="218"/>
      <c r="TNY2" s="218"/>
      <c r="TNZ2" s="219"/>
      <c r="TOA2" s="218"/>
      <c r="TOB2" s="218"/>
      <c r="TOC2" s="219"/>
      <c r="TOD2" s="218"/>
      <c r="TOE2" s="218"/>
      <c r="TOF2" s="219"/>
      <c r="TOG2" s="218"/>
      <c r="TOH2" s="218"/>
      <c r="TOI2" s="219"/>
      <c r="TOJ2" s="218"/>
      <c r="TOK2" s="218"/>
      <c r="TOL2" s="219"/>
      <c r="TOM2" s="218"/>
      <c r="TON2" s="218"/>
      <c r="TOO2" s="219"/>
      <c r="TOP2" s="218"/>
      <c r="TOQ2" s="218"/>
      <c r="TOR2" s="219"/>
      <c r="TOS2" s="218"/>
      <c r="TOT2" s="218"/>
      <c r="TOU2" s="219"/>
      <c r="TOV2" s="218"/>
      <c r="TOW2" s="218"/>
      <c r="TOX2" s="219"/>
      <c r="TOY2" s="218"/>
      <c r="TOZ2" s="218"/>
      <c r="TPA2" s="219"/>
      <c r="TPB2" s="218"/>
      <c r="TPC2" s="218"/>
      <c r="TPD2" s="219"/>
      <c r="TPE2" s="218"/>
      <c r="TPF2" s="218"/>
      <c r="TPG2" s="219"/>
      <c r="TPH2" s="218"/>
      <c r="TPI2" s="218"/>
      <c r="TPJ2" s="219"/>
      <c r="TPK2" s="218"/>
      <c r="TPL2" s="218"/>
      <c r="TPM2" s="219"/>
      <c r="TPN2" s="218"/>
      <c r="TPO2" s="218"/>
      <c r="TPP2" s="219"/>
      <c r="TPQ2" s="218"/>
      <c r="TPR2" s="218"/>
      <c r="TPS2" s="219"/>
      <c r="TPT2" s="218"/>
      <c r="TPU2" s="218"/>
      <c r="TPV2" s="219"/>
      <c r="TPW2" s="218"/>
      <c r="TPX2" s="218"/>
      <c r="TPY2" s="219"/>
      <c r="TPZ2" s="218"/>
      <c r="TQA2" s="218"/>
      <c r="TQB2" s="219"/>
      <c r="TQC2" s="218"/>
      <c r="TQD2" s="218"/>
      <c r="TQE2" s="219"/>
      <c r="TQF2" s="218"/>
      <c r="TQG2" s="218"/>
      <c r="TQH2" s="219"/>
      <c r="TQI2" s="218"/>
      <c r="TQJ2" s="218"/>
      <c r="TQK2" s="219"/>
      <c r="TQL2" s="218"/>
      <c r="TQM2" s="218"/>
      <c r="TQN2" s="219"/>
      <c r="TQO2" s="218"/>
      <c r="TQP2" s="218"/>
      <c r="TQQ2" s="219"/>
      <c r="TQR2" s="218"/>
      <c r="TQS2" s="218"/>
      <c r="TQT2" s="219"/>
      <c r="TQU2" s="218"/>
      <c r="TQV2" s="218"/>
      <c r="TQW2" s="219"/>
      <c r="TQX2" s="218"/>
      <c r="TQY2" s="218"/>
      <c r="TQZ2" s="219"/>
      <c r="TRA2" s="218"/>
      <c r="TRB2" s="218"/>
      <c r="TRC2" s="219"/>
      <c r="TRD2" s="218"/>
      <c r="TRE2" s="218"/>
      <c r="TRF2" s="219"/>
      <c r="TRG2" s="218"/>
      <c r="TRH2" s="218"/>
      <c r="TRI2" s="219"/>
      <c r="TRJ2" s="218"/>
      <c r="TRK2" s="218"/>
      <c r="TRL2" s="219"/>
      <c r="TRM2" s="218"/>
      <c r="TRN2" s="218"/>
      <c r="TRO2" s="219"/>
      <c r="TRP2" s="218"/>
      <c r="TRQ2" s="218"/>
      <c r="TRR2" s="219"/>
      <c r="TRS2" s="218"/>
      <c r="TRT2" s="218"/>
      <c r="TRU2" s="219"/>
      <c r="TRV2" s="218"/>
      <c r="TRW2" s="218"/>
      <c r="TRX2" s="219"/>
      <c r="TRY2" s="218"/>
      <c r="TRZ2" s="218"/>
      <c r="TSA2" s="219"/>
      <c r="TSB2" s="218"/>
      <c r="TSC2" s="218"/>
      <c r="TSD2" s="219"/>
      <c r="TSE2" s="218"/>
      <c r="TSF2" s="218"/>
      <c r="TSG2" s="219"/>
      <c r="TSH2" s="218"/>
      <c r="TSI2" s="218"/>
      <c r="TSJ2" s="219"/>
      <c r="TSK2" s="218"/>
      <c r="TSL2" s="218"/>
      <c r="TSM2" s="219"/>
      <c r="TSN2" s="218"/>
      <c r="TSO2" s="218"/>
      <c r="TSP2" s="219"/>
      <c r="TSQ2" s="218"/>
      <c r="TSR2" s="218"/>
      <c r="TSS2" s="219"/>
      <c r="TST2" s="218"/>
      <c r="TSU2" s="218"/>
      <c r="TSV2" s="219"/>
      <c r="TSW2" s="218"/>
      <c r="TSX2" s="218"/>
      <c r="TSY2" s="219"/>
      <c r="TSZ2" s="218"/>
      <c r="TTA2" s="218"/>
      <c r="TTB2" s="219"/>
      <c r="TTC2" s="218"/>
      <c r="TTD2" s="218"/>
      <c r="TTE2" s="219"/>
      <c r="TTF2" s="218"/>
      <c r="TTG2" s="218"/>
      <c r="TTH2" s="219"/>
      <c r="TTI2" s="218"/>
      <c r="TTJ2" s="218"/>
      <c r="TTK2" s="219"/>
      <c r="TTL2" s="218"/>
      <c r="TTM2" s="218"/>
      <c r="TTN2" s="219"/>
      <c r="TTO2" s="218"/>
      <c r="TTP2" s="218"/>
      <c r="TTQ2" s="219"/>
      <c r="TTR2" s="218"/>
      <c r="TTS2" s="218"/>
      <c r="TTT2" s="219"/>
      <c r="TTU2" s="218"/>
      <c r="TTV2" s="218"/>
      <c r="TTW2" s="219"/>
      <c r="TTX2" s="218"/>
      <c r="TTY2" s="218"/>
      <c r="TTZ2" s="219"/>
      <c r="TUA2" s="218"/>
      <c r="TUB2" s="218"/>
      <c r="TUC2" s="219"/>
      <c r="TUD2" s="218"/>
      <c r="TUE2" s="218"/>
      <c r="TUF2" s="219"/>
      <c r="TUG2" s="218"/>
      <c r="TUH2" s="218"/>
      <c r="TUI2" s="219"/>
      <c r="TUJ2" s="218"/>
      <c r="TUK2" s="218"/>
      <c r="TUL2" s="219"/>
      <c r="TUM2" s="218"/>
      <c r="TUN2" s="218"/>
      <c r="TUO2" s="219"/>
      <c r="TUP2" s="218"/>
      <c r="TUQ2" s="218"/>
      <c r="TUR2" s="219"/>
      <c r="TUS2" s="218"/>
      <c r="TUT2" s="218"/>
      <c r="TUU2" s="219"/>
      <c r="TUV2" s="218"/>
      <c r="TUW2" s="218"/>
      <c r="TUX2" s="219"/>
      <c r="TUY2" s="218"/>
      <c r="TUZ2" s="218"/>
      <c r="TVA2" s="219"/>
      <c r="TVB2" s="218"/>
      <c r="TVC2" s="218"/>
      <c r="TVD2" s="219"/>
      <c r="TVE2" s="218"/>
      <c r="TVF2" s="218"/>
      <c r="TVG2" s="219"/>
      <c r="TVH2" s="218"/>
      <c r="TVI2" s="218"/>
      <c r="TVJ2" s="219"/>
      <c r="TVK2" s="218"/>
      <c r="TVL2" s="218"/>
      <c r="TVM2" s="219"/>
      <c r="TVN2" s="218"/>
      <c r="TVO2" s="218"/>
      <c r="TVP2" s="219"/>
      <c r="TVQ2" s="218"/>
      <c r="TVR2" s="218"/>
      <c r="TVS2" s="219"/>
      <c r="TVT2" s="218"/>
      <c r="TVU2" s="218"/>
      <c r="TVV2" s="219"/>
      <c r="TVW2" s="218"/>
      <c r="TVX2" s="218"/>
      <c r="TVY2" s="219"/>
      <c r="TVZ2" s="218"/>
      <c r="TWA2" s="218"/>
      <c r="TWB2" s="219"/>
      <c r="TWC2" s="218"/>
      <c r="TWD2" s="218"/>
      <c r="TWE2" s="219"/>
      <c r="TWF2" s="218"/>
      <c r="TWG2" s="218"/>
      <c r="TWH2" s="219"/>
      <c r="TWI2" s="218"/>
      <c r="TWJ2" s="218"/>
      <c r="TWK2" s="219"/>
      <c r="TWL2" s="218"/>
      <c r="TWM2" s="218"/>
      <c r="TWN2" s="219"/>
      <c r="TWO2" s="218"/>
      <c r="TWP2" s="218"/>
      <c r="TWQ2" s="219"/>
      <c r="TWR2" s="218"/>
      <c r="TWS2" s="218"/>
      <c r="TWT2" s="219"/>
      <c r="TWU2" s="218"/>
      <c r="TWV2" s="218"/>
      <c r="TWW2" s="219"/>
      <c r="TWX2" s="218"/>
      <c r="TWY2" s="218"/>
      <c r="TWZ2" s="219"/>
      <c r="TXA2" s="218"/>
      <c r="TXB2" s="218"/>
      <c r="TXC2" s="219"/>
      <c r="TXD2" s="218"/>
      <c r="TXE2" s="218"/>
      <c r="TXF2" s="219"/>
      <c r="TXG2" s="218"/>
      <c r="TXH2" s="218"/>
      <c r="TXI2" s="219"/>
      <c r="TXJ2" s="218"/>
      <c r="TXK2" s="218"/>
      <c r="TXL2" s="219"/>
      <c r="TXM2" s="218"/>
      <c r="TXN2" s="218"/>
      <c r="TXO2" s="219"/>
      <c r="TXP2" s="218"/>
      <c r="TXQ2" s="218"/>
      <c r="TXR2" s="219"/>
      <c r="TXS2" s="218"/>
      <c r="TXT2" s="218"/>
      <c r="TXU2" s="219"/>
      <c r="TXV2" s="218"/>
      <c r="TXW2" s="218"/>
      <c r="TXX2" s="219"/>
      <c r="TXY2" s="218"/>
      <c r="TXZ2" s="218"/>
      <c r="TYA2" s="219"/>
      <c r="TYB2" s="218"/>
      <c r="TYC2" s="218"/>
      <c r="TYD2" s="219"/>
      <c r="TYE2" s="218"/>
      <c r="TYF2" s="218"/>
      <c r="TYG2" s="219"/>
      <c r="TYH2" s="218"/>
      <c r="TYI2" s="218"/>
      <c r="TYJ2" s="219"/>
      <c r="TYK2" s="218"/>
      <c r="TYL2" s="218"/>
      <c r="TYM2" s="219"/>
      <c r="TYN2" s="218"/>
      <c r="TYO2" s="218"/>
      <c r="TYP2" s="219"/>
      <c r="TYQ2" s="218"/>
      <c r="TYR2" s="218"/>
      <c r="TYS2" s="219"/>
      <c r="TYT2" s="218"/>
      <c r="TYU2" s="218"/>
      <c r="TYV2" s="219"/>
      <c r="TYW2" s="218"/>
      <c r="TYX2" s="218"/>
      <c r="TYY2" s="219"/>
      <c r="TYZ2" s="218"/>
      <c r="TZA2" s="218"/>
      <c r="TZB2" s="219"/>
      <c r="TZC2" s="218"/>
      <c r="TZD2" s="218"/>
      <c r="TZE2" s="219"/>
      <c r="TZF2" s="218"/>
      <c r="TZG2" s="218"/>
      <c r="TZH2" s="219"/>
      <c r="TZI2" s="218"/>
      <c r="TZJ2" s="218"/>
      <c r="TZK2" s="219"/>
      <c r="TZL2" s="218"/>
      <c r="TZM2" s="218"/>
      <c r="TZN2" s="219"/>
      <c r="TZO2" s="218"/>
      <c r="TZP2" s="218"/>
      <c r="TZQ2" s="219"/>
      <c r="TZR2" s="218"/>
      <c r="TZS2" s="218"/>
      <c r="TZT2" s="219"/>
      <c r="TZU2" s="218"/>
      <c r="TZV2" s="218"/>
      <c r="TZW2" s="219"/>
      <c r="TZX2" s="218"/>
      <c r="TZY2" s="218"/>
      <c r="TZZ2" s="219"/>
      <c r="UAA2" s="218"/>
      <c r="UAB2" s="218"/>
      <c r="UAC2" s="219"/>
      <c r="UAD2" s="218"/>
      <c r="UAE2" s="218"/>
      <c r="UAF2" s="219"/>
      <c r="UAG2" s="218"/>
      <c r="UAH2" s="218"/>
      <c r="UAI2" s="219"/>
      <c r="UAJ2" s="218"/>
      <c r="UAK2" s="218"/>
      <c r="UAL2" s="219"/>
      <c r="UAM2" s="218"/>
      <c r="UAN2" s="218"/>
      <c r="UAO2" s="219"/>
      <c r="UAP2" s="218"/>
      <c r="UAQ2" s="218"/>
      <c r="UAR2" s="219"/>
      <c r="UAS2" s="218"/>
      <c r="UAT2" s="218"/>
      <c r="UAU2" s="219"/>
      <c r="UAV2" s="218"/>
      <c r="UAW2" s="218"/>
      <c r="UAX2" s="219"/>
      <c r="UAY2" s="218"/>
      <c r="UAZ2" s="218"/>
      <c r="UBA2" s="219"/>
      <c r="UBB2" s="218"/>
      <c r="UBC2" s="218"/>
      <c r="UBD2" s="219"/>
      <c r="UBE2" s="218"/>
      <c r="UBF2" s="218"/>
      <c r="UBG2" s="219"/>
      <c r="UBH2" s="218"/>
      <c r="UBI2" s="218"/>
      <c r="UBJ2" s="219"/>
      <c r="UBK2" s="218"/>
      <c r="UBL2" s="218"/>
      <c r="UBM2" s="219"/>
      <c r="UBN2" s="218"/>
      <c r="UBO2" s="218"/>
      <c r="UBP2" s="219"/>
      <c r="UBQ2" s="218"/>
      <c r="UBR2" s="218"/>
      <c r="UBS2" s="219"/>
      <c r="UBT2" s="218"/>
      <c r="UBU2" s="218"/>
      <c r="UBV2" s="219"/>
      <c r="UBW2" s="218"/>
      <c r="UBX2" s="218"/>
      <c r="UBY2" s="219"/>
      <c r="UBZ2" s="218"/>
      <c r="UCA2" s="218"/>
      <c r="UCB2" s="219"/>
      <c r="UCC2" s="218"/>
      <c r="UCD2" s="218"/>
      <c r="UCE2" s="219"/>
      <c r="UCF2" s="218"/>
      <c r="UCG2" s="218"/>
      <c r="UCH2" s="219"/>
      <c r="UCI2" s="218"/>
      <c r="UCJ2" s="218"/>
      <c r="UCK2" s="219"/>
      <c r="UCL2" s="218"/>
      <c r="UCM2" s="218"/>
      <c r="UCN2" s="219"/>
      <c r="UCO2" s="218"/>
      <c r="UCP2" s="218"/>
      <c r="UCQ2" s="219"/>
      <c r="UCR2" s="218"/>
      <c r="UCS2" s="218"/>
      <c r="UCT2" s="219"/>
      <c r="UCU2" s="218"/>
      <c r="UCV2" s="218"/>
      <c r="UCW2" s="219"/>
      <c r="UCX2" s="218"/>
      <c r="UCY2" s="218"/>
      <c r="UCZ2" s="219"/>
      <c r="UDA2" s="218"/>
      <c r="UDB2" s="218"/>
      <c r="UDC2" s="219"/>
      <c r="UDD2" s="218"/>
      <c r="UDE2" s="218"/>
      <c r="UDF2" s="219"/>
      <c r="UDG2" s="218"/>
      <c r="UDH2" s="218"/>
      <c r="UDI2" s="219"/>
      <c r="UDJ2" s="218"/>
      <c r="UDK2" s="218"/>
      <c r="UDL2" s="219"/>
      <c r="UDM2" s="218"/>
      <c r="UDN2" s="218"/>
      <c r="UDO2" s="219"/>
      <c r="UDP2" s="218"/>
      <c r="UDQ2" s="218"/>
      <c r="UDR2" s="219"/>
      <c r="UDS2" s="218"/>
      <c r="UDT2" s="218"/>
      <c r="UDU2" s="219"/>
      <c r="UDV2" s="218"/>
      <c r="UDW2" s="218"/>
      <c r="UDX2" s="219"/>
      <c r="UDY2" s="218"/>
      <c r="UDZ2" s="218"/>
      <c r="UEA2" s="219"/>
      <c r="UEB2" s="218"/>
      <c r="UEC2" s="218"/>
      <c r="UED2" s="219"/>
      <c r="UEE2" s="218"/>
      <c r="UEF2" s="218"/>
      <c r="UEG2" s="219"/>
      <c r="UEH2" s="218"/>
      <c r="UEI2" s="218"/>
      <c r="UEJ2" s="219"/>
      <c r="UEK2" s="218"/>
      <c r="UEL2" s="218"/>
      <c r="UEM2" s="219"/>
      <c r="UEN2" s="218"/>
      <c r="UEO2" s="218"/>
      <c r="UEP2" s="219"/>
      <c r="UEQ2" s="218"/>
      <c r="UER2" s="218"/>
      <c r="UES2" s="219"/>
      <c r="UET2" s="218"/>
      <c r="UEU2" s="218"/>
      <c r="UEV2" s="219"/>
      <c r="UEW2" s="218"/>
      <c r="UEX2" s="218"/>
      <c r="UEY2" s="219"/>
      <c r="UEZ2" s="218"/>
      <c r="UFA2" s="218"/>
      <c r="UFB2" s="219"/>
      <c r="UFC2" s="218"/>
      <c r="UFD2" s="218"/>
      <c r="UFE2" s="219"/>
      <c r="UFF2" s="218"/>
      <c r="UFG2" s="218"/>
      <c r="UFH2" s="219"/>
      <c r="UFI2" s="218"/>
      <c r="UFJ2" s="218"/>
      <c r="UFK2" s="219"/>
      <c r="UFL2" s="218"/>
      <c r="UFM2" s="218"/>
      <c r="UFN2" s="219"/>
      <c r="UFO2" s="218"/>
      <c r="UFP2" s="218"/>
      <c r="UFQ2" s="219"/>
      <c r="UFR2" s="218"/>
      <c r="UFS2" s="218"/>
      <c r="UFT2" s="219"/>
      <c r="UFU2" s="218"/>
      <c r="UFV2" s="218"/>
      <c r="UFW2" s="219"/>
      <c r="UFX2" s="218"/>
      <c r="UFY2" s="218"/>
      <c r="UFZ2" s="219"/>
      <c r="UGA2" s="218"/>
      <c r="UGB2" s="218"/>
      <c r="UGC2" s="219"/>
      <c r="UGD2" s="218"/>
      <c r="UGE2" s="218"/>
      <c r="UGF2" s="219"/>
      <c r="UGG2" s="218"/>
      <c r="UGH2" s="218"/>
      <c r="UGI2" s="219"/>
      <c r="UGJ2" s="218"/>
      <c r="UGK2" s="218"/>
      <c r="UGL2" s="219"/>
      <c r="UGM2" s="218"/>
      <c r="UGN2" s="218"/>
      <c r="UGO2" s="219"/>
      <c r="UGP2" s="218"/>
      <c r="UGQ2" s="218"/>
      <c r="UGR2" s="219"/>
      <c r="UGS2" s="218"/>
      <c r="UGT2" s="218"/>
      <c r="UGU2" s="219"/>
      <c r="UGV2" s="218"/>
      <c r="UGW2" s="218"/>
      <c r="UGX2" s="219"/>
      <c r="UGY2" s="218"/>
      <c r="UGZ2" s="218"/>
      <c r="UHA2" s="219"/>
      <c r="UHB2" s="218"/>
      <c r="UHC2" s="218"/>
      <c r="UHD2" s="219"/>
      <c r="UHE2" s="218"/>
      <c r="UHF2" s="218"/>
      <c r="UHG2" s="219"/>
      <c r="UHH2" s="218"/>
      <c r="UHI2" s="218"/>
      <c r="UHJ2" s="219"/>
      <c r="UHK2" s="218"/>
      <c r="UHL2" s="218"/>
      <c r="UHM2" s="219"/>
      <c r="UHN2" s="218"/>
      <c r="UHO2" s="218"/>
      <c r="UHP2" s="219"/>
      <c r="UHQ2" s="218"/>
      <c r="UHR2" s="218"/>
      <c r="UHS2" s="219"/>
      <c r="UHT2" s="218"/>
      <c r="UHU2" s="218"/>
      <c r="UHV2" s="219"/>
      <c r="UHW2" s="218"/>
      <c r="UHX2" s="218"/>
      <c r="UHY2" s="219"/>
      <c r="UHZ2" s="218"/>
      <c r="UIA2" s="218"/>
      <c r="UIB2" s="219"/>
      <c r="UIC2" s="218"/>
      <c r="UID2" s="218"/>
      <c r="UIE2" s="219"/>
      <c r="UIF2" s="218"/>
      <c r="UIG2" s="218"/>
      <c r="UIH2" s="219"/>
      <c r="UII2" s="218"/>
      <c r="UIJ2" s="218"/>
      <c r="UIK2" s="219"/>
      <c r="UIL2" s="218"/>
      <c r="UIM2" s="218"/>
      <c r="UIN2" s="219"/>
      <c r="UIO2" s="218"/>
      <c r="UIP2" s="218"/>
      <c r="UIQ2" s="219"/>
      <c r="UIR2" s="218"/>
      <c r="UIS2" s="218"/>
      <c r="UIT2" s="219"/>
      <c r="UIU2" s="218"/>
      <c r="UIV2" s="218"/>
      <c r="UIW2" s="219"/>
      <c r="UIX2" s="218"/>
      <c r="UIY2" s="218"/>
      <c r="UIZ2" s="219"/>
      <c r="UJA2" s="218"/>
      <c r="UJB2" s="218"/>
      <c r="UJC2" s="219"/>
      <c r="UJD2" s="218"/>
      <c r="UJE2" s="218"/>
      <c r="UJF2" s="219"/>
      <c r="UJG2" s="218"/>
      <c r="UJH2" s="218"/>
      <c r="UJI2" s="219"/>
      <c r="UJJ2" s="218"/>
      <c r="UJK2" s="218"/>
      <c r="UJL2" s="219"/>
      <c r="UJM2" s="218"/>
      <c r="UJN2" s="218"/>
      <c r="UJO2" s="219"/>
      <c r="UJP2" s="218"/>
      <c r="UJQ2" s="218"/>
      <c r="UJR2" s="219"/>
      <c r="UJS2" s="218"/>
      <c r="UJT2" s="218"/>
      <c r="UJU2" s="219"/>
      <c r="UJV2" s="218"/>
      <c r="UJW2" s="218"/>
      <c r="UJX2" s="219"/>
      <c r="UJY2" s="218"/>
      <c r="UJZ2" s="218"/>
      <c r="UKA2" s="219"/>
      <c r="UKB2" s="218"/>
      <c r="UKC2" s="218"/>
      <c r="UKD2" s="219"/>
      <c r="UKE2" s="218"/>
      <c r="UKF2" s="218"/>
      <c r="UKG2" s="219"/>
      <c r="UKH2" s="218"/>
      <c r="UKI2" s="218"/>
      <c r="UKJ2" s="219"/>
      <c r="UKK2" s="218"/>
      <c r="UKL2" s="218"/>
      <c r="UKM2" s="219"/>
      <c r="UKN2" s="218"/>
      <c r="UKO2" s="218"/>
      <c r="UKP2" s="219"/>
      <c r="UKQ2" s="218"/>
      <c r="UKR2" s="218"/>
      <c r="UKS2" s="219"/>
      <c r="UKT2" s="218"/>
      <c r="UKU2" s="218"/>
      <c r="UKV2" s="219"/>
      <c r="UKW2" s="218"/>
      <c r="UKX2" s="218"/>
      <c r="UKY2" s="219"/>
      <c r="UKZ2" s="218"/>
      <c r="ULA2" s="218"/>
      <c r="ULB2" s="219"/>
      <c r="ULC2" s="218"/>
      <c r="ULD2" s="218"/>
      <c r="ULE2" s="219"/>
      <c r="ULF2" s="218"/>
      <c r="ULG2" s="218"/>
      <c r="ULH2" s="219"/>
      <c r="ULI2" s="218"/>
      <c r="ULJ2" s="218"/>
      <c r="ULK2" s="219"/>
      <c r="ULL2" s="218"/>
      <c r="ULM2" s="218"/>
      <c r="ULN2" s="219"/>
      <c r="ULO2" s="218"/>
      <c r="ULP2" s="218"/>
      <c r="ULQ2" s="219"/>
      <c r="ULR2" s="218"/>
      <c r="ULS2" s="218"/>
      <c r="ULT2" s="219"/>
      <c r="ULU2" s="218"/>
      <c r="ULV2" s="218"/>
      <c r="ULW2" s="219"/>
      <c r="ULX2" s="218"/>
      <c r="ULY2" s="218"/>
      <c r="ULZ2" s="219"/>
      <c r="UMA2" s="218"/>
      <c r="UMB2" s="218"/>
      <c r="UMC2" s="219"/>
      <c r="UMD2" s="218"/>
      <c r="UME2" s="218"/>
      <c r="UMF2" s="219"/>
      <c r="UMG2" s="218"/>
      <c r="UMH2" s="218"/>
      <c r="UMI2" s="219"/>
      <c r="UMJ2" s="218"/>
      <c r="UMK2" s="218"/>
      <c r="UML2" s="219"/>
      <c r="UMM2" s="218"/>
      <c r="UMN2" s="218"/>
      <c r="UMO2" s="219"/>
      <c r="UMP2" s="218"/>
      <c r="UMQ2" s="218"/>
      <c r="UMR2" s="219"/>
      <c r="UMS2" s="218"/>
      <c r="UMT2" s="218"/>
      <c r="UMU2" s="219"/>
      <c r="UMV2" s="218"/>
      <c r="UMW2" s="218"/>
      <c r="UMX2" s="219"/>
      <c r="UMY2" s="218"/>
      <c r="UMZ2" s="218"/>
      <c r="UNA2" s="219"/>
      <c r="UNB2" s="218"/>
      <c r="UNC2" s="218"/>
      <c r="UND2" s="219"/>
      <c r="UNE2" s="218"/>
      <c r="UNF2" s="218"/>
      <c r="UNG2" s="219"/>
      <c r="UNH2" s="218"/>
      <c r="UNI2" s="218"/>
      <c r="UNJ2" s="219"/>
      <c r="UNK2" s="218"/>
      <c r="UNL2" s="218"/>
      <c r="UNM2" s="219"/>
      <c r="UNN2" s="218"/>
      <c r="UNO2" s="218"/>
      <c r="UNP2" s="219"/>
      <c r="UNQ2" s="218"/>
      <c r="UNR2" s="218"/>
      <c r="UNS2" s="219"/>
      <c r="UNT2" s="218"/>
      <c r="UNU2" s="218"/>
      <c r="UNV2" s="219"/>
      <c r="UNW2" s="218"/>
      <c r="UNX2" s="218"/>
      <c r="UNY2" s="219"/>
      <c r="UNZ2" s="218"/>
      <c r="UOA2" s="218"/>
      <c r="UOB2" s="219"/>
      <c r="UOC2" s="218"/>
      <c r="UOD2" s="218"/>
      <c r="UOE2" s="219"/>
      <c r="UOF2" s="218"/>
      <c r="UOG2" s="218"/>
      <c r="UOH2" s="219"/>
      <c r="UOI2" s="218"/>
      <c r="UOJ2" s="218"/>
      <c r="UOK2" s="219"/>
      <c r="UOL2" s="218"/>
      <c r="UOM2" s="218"/>
      <c r="UON2" s="219"/>
      <c r="UOO2" s="218"/>
      <c r="UOP2" s="218"/>
      <c r="UOQ2" s="219"/>
      <c r="UOR2" s="218"/>
      <c r="UOS2" s="218"/>
      <c r="UOT2" s="219"/>
      <c r="UOU2" s="218"/>
      <c r="UOV2" s="218"/>
      <c r="UOW2" s="219"/>
      <c r="UOX2" s="218"/>
      <c r="UOY2" s="218"/>
      <c r="UOZ2" s="219"/>
      <c r="UPA2" s="218"/>
      <c r="UPB2" s="218"/>
      <c r="UPC2" s="219"/>
      <c r="UPD2" s="218"/>
      <c r="UPE2" s="218"/>
      <c r="UPF2" s="219"/>
      <c r="UPG2" s="218"/>
      <c r="UPH2" s="218"/>
      <c r="UPI2" s="219"/>
      <c r="UPJ2" s="218"/>
      <c r="UPK2" s="218"/>
      <c r="UPL2" s="219"/>
      <c r="UPM2" s="218"/>
      <c r="UPN2" s="218"/>
      <c r="UPO2" s="219"/>
      <c r="UPP2" s="218"/>
      <c r="UPQ2" s="218"/>
      <c r="UPR2" s="219"/>
      <c r="UPS2" s="218"/>
      <c r="UPT2" s="218"/>
      <c r="UPU2" s="219"/>
      <c r="UPV2" s="218"/>
      <c r="UPW2" s="218"/>
      <c r="UPX2" s="219"/>
      <c r="UPY2" s="218"/>
      <c r="UPZ2" s="218"/>
      <c r="UQA2" s="219"/>
      <c r="UQB2" s="218"/>
      <c r="UQC2" s="218"/>
      <c r="UQD2" s="219"/>
      <c r="UQE2" s="218"/>
      <c r="UQF2" s="218"/>
      <c r="UQG2" s="219"/>
      <c r="UQH2" s="218"/>
      <c r="UQI2" s="218"/>
      <c r="UQJ2" s="219"/>
      <c r="UQK2" s="218"/>
      <c r="UQL2" s="218"/>
      <c r="UQM2" s="219"/>
      <c r="UQN2" s="218"/>
      <c r="UQO2" s="218"/>
      <c r="UQP2" s="219"/>
      <c r="UQQ2" s="218"/>
      <c r="UQR2" s="218"/>
      <c r="UQS2" s="219"/>
      <c r="UQT2" s="218"/>
      <c r="UQU2" s="218"/>
      <c r="UQV2" s="219"/>
      <c r="UQW2" s="218"/>
      <c r="UQX2" s="218"/>
      <c r="UQY2" s="219"/>
      <c r="UQZ2" s="218"/>
      <c r="URA2" s="218"/>
      <c r="URB2" s="219"/>
      <c r="URC2" s="218"/>
      <c r="URD2" s="218"/>
      <c r="URE2" s="219"/>
      <c r="URF2" s="218"/>
      <c r="URG2" s="218"/>
      <c r="URH2" s="219"/>
      <c r="URI2" s="218"/>
      <c r="URJ2" s="218"/>
      <c r="URK2" s="219"/>
      <c r="URL2" s="218"/>
      <c r="URM2" s="218"/>
      <c r="URN2" s="219"/>
      <c r="URO2" s="218"/>
      <c r="URP2" s="218"/>
      <c r="URQ2" s="219"/>
      <c r="URR2" s="218"/>
      <c r="URS2" s="218"/>
      <c r="URT2" s="219"/>
      <c r="URU2" s="218"/>
      <c r="URV2" s="218"/>
      <c r="URW2" s="219"/>
      <c r="URX2" s="218"/>
      <c r="URY2" s="218"/>
      <c r="URZ2" s="219"/>
      <c r="USA2" s="218"/>
      <c r="USB2" s="218"/>
      <c r="USC2" s="219"/>
      <c r="USD2" s="218"/>
      <c r="USE2" s="218"/>
      <c r="USF2" s="219"/>
      <c r="USG2" s="218"/>
      <c r="USH2" s="218"/>
      <c r="USI2" s="219"/>
      <c r="USJ2" s="218"/>
      <c r="USK2" s="218"/>
      <c r="USL2" s="219"/>
      <c r="USM2" s="218"/>
      <c r="USN2" s="218"/>
      <c r="USO2" s="219"/>
      <c r="USP2" s="218"/>
      <c r="USQ2" s="218"/>
      <c r="USR2" s="219"/>
      <c r="USS2" s="218"/>
      <c r="UST2" s="218"/>
      <c r="USU2" s="219"/>
      <c r="USV2" s="218"/>
      <c r="USW2" s="218"/>
      <c r="USX2" s="219"/>
      <c r="USY2" s="218"/>
      <c r="USZ2" s="218"/>
      <c r="UTA2" s="219"/>
      <c r="UTB2" s="218"/>
      <c r="UTC2" s="218"/>
      <c r="UTD2" s="219"/>
      <c r="UTE2" s="218"/>
      <c r="UTF2" s="218"/>
      <c r="UTG2" s="219"/>
      <c r="UTH2" s="218"/>
      <c r="UTI2" s="218"/>
      <c r="UTJ2" s="219"/>
      <c r="UTK2" s="218"/>
      <c r="UTL2" s="218"/>
      <c r="UTM2" s="219"/>
      <c r="UTN2" s="218"/>
      <c r="UTO2" s="218"/>
      <c r="UTP2" s="219"/>
      <c r="UTQ2" s="218"/>
      <c r="UTR2" s="218"/>
      <c r="UTS2" s="219"/>
      <c r="UTT2" s="218"/>
      <c r="UTU2" s="218"/>
      <c r="UTV2" s="219"/>
      <c r="UTW2" s="218"/>
      <c r="UTX2" s="218"/>
      <c r="UTY2" s="219"/>
      <c r="UTZ2" s="218"/>
      <c r="UUA2" s="218"/>
      <c r="UUB2" s="219"/>
      <c r="UUC2" s="218"/>
      <c r="UUD2" s="218"/>
      <c r="UUE2" s="219"/>
      <c r="UUF2" s="218"/>
      <c r="UUG2" s="218"/>
      <c r="UUH2" s="219"/>
      <c r="UUI2" s="218"/>
      <c r="UUJ2" s="218"/>
      <c r="UUK2" s="219"/>
      <c r="UUL2" s="218"/>
      <c r="UUM2" s="218"/>
      <c r="UUN2" s="219"/>
      <c r="UUO2" s="218"/>
      <c r="UUP2" s="218"/>
      <c r="UUQ2" s="219"/>
      <c r="UUR2" s="218"/>
      <c r="UUS2" s="218"/>
      <c r="UUT2" s="219"/>
      <c r="UUU2" s="218"/>
      <c r="UUV2" s="218"/>
      <c r="UUW2" s="219"/>
      <c r="UUX2" s="218"/>
      <c r="UUY2" s="218"/>
      <c r="UUZ2" s="219"/>
      <c r="UVA2" s="218"/>
      <c r="UVB2" s="218"/>
      <c r="UVC2" s="219"/>
      <c r="UVD2" s="218"/>
      <c r="UVE2" s="218"/>
      <c r="UVF2" s="219"/>
      <c r="UVG2" s="218"/>
      <c r="UVH2" s="218"/>
      <c r="UVI2" s="219"/>
      <c r="UVJ2" s="218"/>
      <c r="UVK2" s="218"/>
      <c r="UVL2" s="219"/>
      <c r="UVM2" s="218"/>
      <c r="UVN2" s="218"/>
      <c r="UVO2" s="219"/>
      <c r="UVP2" s="218"/>
      <c r="UVQ2" s="218"/>
      <c r="UVR2" s="219"/>
      <c r="UVS2" s="218"/>
      <c r="UVT2" s="218"/>
      <c r="UVU2" s="219"/>
      <c r="UVV2" s="218"/>
      <c r="UVW2" s="218"/>
      <c r="UVX2" s="219"/>
      <c r="UVY2" s="218"/>
      <c r="UVZ2" s="218"/>
      <c r="UWA2" s="219"/>
      <c r="UWB2" s="218"/>
      <c r="UWC2" s="218"/>
      <c r="UWD2" s="219"/>
      <c r="UWE2" s="218"/>
      <c r="UWF2" s="218"/>
      <c r="UWG2" s="219"/>
      <c r="UWH2" s="218"/>
      <c r="UWI2" s="218"/>
      <c r="UWJ2" s="219"/>
      <c r="UWK2" s="218"/>
      <c r="UWL2" s="218"/>
      <c r="UWM2" s="219"/>
      <c r="UWN2" s="218"/>
      <c r="UWO2" s="218"/>
      <c r="UWP2" s="219"/>
      <c r="UWQ2" s="218"/>
      <c r="UWR2" s="218"/>
      <c r="UWS2" s="219"/>
      <c r="UWT2" s="218"/>
      <c r="UWU2" s="218"/>
      <c r="UWV2" s="219"/>
      <c r="UWW2" s="218"/>
      <c r="UWX2" s="218"/>
      <c r="UWY2" s="219"/>
      <c r="UWZ2" s="218"/>
      <c r="UXA2" s="218"/>
      <c r="UXB2" s="219"/>
      <c r="UXC2" s="218"/>
      <c r="UXD2" s="218"/>
      <c r="UXE2" s="219"/>
      <c r="UXF2" s="218"/>
      <c r="UXG2" s="218"/>
      <c r="UXH2" s="219"/>
      <c r="UXI2" s="218"/>
      <c r="UXJ2" s="218"/>
      <c r="UXK2" s="219"/>
      <c r="UXL2" s="218"/>
      <c r="UXM2" s="218"/>
      <c r="UXN2" s="219"/>
      <c r="UXO2" s="218"/>
      <c r="UXP2" s="218"/>
      <c r="UXQ2" s="219"/>
      <c r="UXR2" s="218"/>
      <c r="UXS2" s="218"/>
      <c r="UXT2" s="219"/>
      <c r="UXU2" s="218"/>
      <c r="UXV2" s="218"/>
      <c r="UXW2" s="219"/>
      <c r="UXX2" s="218"/>
      <c r="UXY2" s="218"/>
      <c r="UXZ2" s="219"/>
      <c r="UYA2" s="218"/>
      <c r="UYB2" s="218"/>
      <c r="UYC2" s="219"/>
      <c r="UYD2" s="218"/>
      <c r="UYE2" s="218"/>
      <c r="UYF2" s="219"/>
      <c r="UYG2" s="218"/>
      <c r="UYH2" s="218"/>
      <c r="UYI2" s="219"/>
      <c r="UYJ2" s="218"/>
      <c r="UYK2" s="218"/>
      <c r="UYL2" s="219"/>
      <c r="UYM2" s="218"/>
      <c r="UYN2" s="218"/>
      <c r="UYO2" s="219"/>
      <c r="UYP2" s="218"/>
      <c r="UYQ2" s="218"/>
      <c r="UYR2" s="219"/>
      <c r="UYS2" s="218"/>
      <c r="UYT2" s="218"/>
      <c r="UYU2" s="219"/>
      <c r="UYV2" s="218"/>
      <c r="UYW2" s="218"/>
      <c r="UYX2" s="219"/>
      <c r="UYY2" s="218"/>
      <c r="UYZ2" s="218"/>
      <c r="UZA2" s="219"/>
      <c r="UZB2" s="218"/>
      <c r="UZC2" s="218"/>
      <c r="UZD2" s="219"/>
      <c r="UZE2" s="218"/>
      <c r="UZF2" s="218"/>
      <c r="UZG2" s="219"/>
      <c r="UZH2" s="218"/>
      <c r="UZI2" s="218"/>
      <c r="UZJ2" s="219"/>
      <c r="UZK2" s="218"/>
      <c r="UZL2" s="218"/>
      <c r="UZM2" s="219"/>
      <c r="UZN2" s="218"/>
      <c r="UZO2" s="218"/>
      <c r="UZP2" s="219"/>
      <c r="UZQ2" s="218"/>
      <c r="UZR2" s="218"/>
      <c r="UZS2" s="219"/>
      <c r="UZT2" s="218"/>
      <c r="UZU2" s="218"/>
      <c r="UZV2" s="219"/>
      <c r="UZW2" s="218"/>
      <c r="UZX2" s="218"/>
      <c r="UZY2" s="219"/>
      <c r="UZZ2" s="218"/>
      <c r="VAA2" s="218"/>
      <c r="VAB2" s="219"/>
      <c r="VAC2" s="218"/>
      <c r="VAD2" s="218"/>
      <c r="VAE2" s="219"/>
      <c r="VAF2" s="218"/>
      <c r="VAG2" s="218"/>
      <c r="VAH2" s="219"/>
      <c r="VAI2" s="218"/>
      <c r="VAJ2" s="218"/>
      <c r="VAK2" s="219"/>
      <c r="VAL2" s="218"/>
      <c r="VAM2" s="218"/>
      <c r="VAN2" s="219"/>
      <c r="VAO2" s="218"/>
      <c r="VAP2" s="218"/>
      <c r="VAQ2" s="219"/>
      <c r="VAR2" s="218"/>
      <c r="VAS2" s="218"/>
      <c r="VAT2" s="219"/>
      <c r="VAU2" s="218"/>
      <c r="VAV2" s="218"/>
      <c r="VAW2" s="219"/>
      <c r="VAX2" s="218"/>
      <c r="VAY2" s="218"/>
      <c r="VAZ2" s="219"/>
      <c r="VBA2" s="218"/>
      <c r="VBB2" s="218"/>
      <c r="VBC2" s="219"/>
      <c r="VBD2" s="218"/>
      <c r="VBE2" s="218"/>
      <c r="VBF2" s="219"/>
      <c r="VBG2" s="218"/>
      <c r="VBH2" s="218"/>
      <c r="VBI2" s="219"/>
      <c r="VBJ2" s="218"/>
      <c r="VBK2" s="218"/>
      <c r="VBL2" s="219"/>
      <c r="VBM2" s="218"/>
      <c r="VBN2" s="218"/>
      <c r="VBO2" s="219"/>
      <c r="VBP2" s="218"/>
      <c r="VBQ2" s="218"/>
      <c r="VBR2" s="219"/>
      <c r="VBS2" s="218"/>
      <c r="VBT2" s="218"/>
      <c r="VBU2" s="219"/>
      <c r="VBV2" s="218"/>
      <c r="VBW2" s="218"/>
      <c r="VBX2" s="219"/>
      <c r="VBY2" s="218"/>
      <c r="VBZ2" s="218"/>
      <c r="VCA2" s="219"/>
      <c r="VCB2" s="218"/>
      <c r="VCC2" s="218"/>
      <c r="VCD2" s="219"/>
      <c r="VCE2" s="218"/>
      <c r="VCF2" s="218"/>
      <c r="VCG2" s="219"/>
      <c r="VCH2" s="218"/>
      <c r="VCI2" s="218"/>
      <c r="VCJ2" s="219"/>
      <c r="VCK2" s="218"/>
      <c r="VCL2" s="218"/>
      <c r="VCM2" s="219"/>
      <c r="VCN2" s="218"/>
      <c r="VCO2" s="218"/>
      <c r="VCP2" s="219"/>
      <c r="VCQ2" s="218"/>
      <c r="VCR2" s="218"/>
      <c r="VCS2" s="219"/>
      <c r="VCT2" s="218"/>
      <c r="VCU2" s="218"/>
      <c r="VCV2" s="219"/>
      <c r="VCW2" s="218"/>
      <c r="VCX2" s="218"/>
      <c r="VCY2" s="219"/>
      <c r="VCZ2" s="218"/>
      <c r="VDA2" s="218"/>
      <c r="VDB2" s="219"/>
      <c r="VDC2" s="218"/>
      <c r="VDD2" s="218"/>
      <c r="VDE2" s="219"/>
      <c r="VDF2" s="218"/>
      <c r="VDG2" s="218"/>
      <c r="VDH2" s="219"/>
      <c r="VDI2" s="218"/>
      <c r="VDJ2" s="218"/>
      <c r="VDK2" s="219"/>
      <c r="VDL2" s="218"/>
      <c r="VDM2" s="218"/>
      <c r="VDN2" s="219"/>
      <c r="VDO2" s="218"/>
      <c r="VDP2" s="218"/>
      <c r="VDQ2" s="219"/>
      <c r="VDR2" s="218"/>
      <c r="VDS2" s="218"/>
      <c r="VDT2" s="219"/>
      <c r="VDU2" s="218"/>
      <c r="VDV2" s="218"/>
      <c r="VDW2" s="219"/>
      <c r="VDX2" s="218"/>
      <c r="VDY2" s="218"/>
      <c r="VDZ2" s="219"/>
      <c r="VEA2" s="218"/>
      <c r="VEB2" s="218"/>
      <c r="VEC2" s="219"/>
      <c r="VED2" s="218"/>
      <c r="VEE2" s="218"/>
      <c r="VEF2" s="219"/>
      <c r="VEG2" s="218"/>
      <c r="VEH2" s="218"/>
      <c r="VEI2" s="219"/>
      <c r="VEJ2" s="218"/>
      <c r="VEK2" s="218"/>
      <c r="VEL2" s="219"/>
      <c r="VEM2" s="218"/>
      <c r="VEN2" s="218"/>
      <c r="VEO2" s="219"/>
      <c r="VEP2" s="218"/>
      <c r="VEQ2" s="218"/>
      <c r="VER2" s="219"/>
      <c r="VES2" s="218"/>
      <c r="VET2" s="218"/>
      <c r="VEU2" s="219"/>
      <c r="VEV2" s="218"/>
      <c r="VEW2" s="218"/>
      <c r="VEX2" s="219"/>
      <c r="VEY2" s="218"/>
      <c r="VEZ2" s="218"/>
      <c r="VFA2" s="219"/>
      <c r="VFB2" s="218"/>
      <c r="VFC2" s="218"/>
      <c r="VFD2" s="219"/>
      <c r="VFE2" s="218"/>
      <c r="VFF2" s="218"/>
      <c r="VFG2" s="219"/>
      <c r="VFH2" s="218"/>
      <c r="VFI2" s="218"/>
      <c r="VFJ2" s="219"/>
      <c r="VFK2" s="218"/>
      <c r="VFL2" s="218"/>
      <c r="VFM2" s="219"/>
      <c r="VFN2" s="218"/>
      <c r="VFO2" s="218"/>
      <c r="VFP2" s="219"/>
      <c r="VFQ2" s="218"/>
      <c r="VFR2" s="218"/>
      <c r="VFS2" s="219"/>
      <c r="VFT2" s="218"/>
      <c r="VFU2" s="218"/>
      <c r="VFV2" s="219"/>
      <c r="VFW2" s="218"/>
      <c r="VFX2" s="218"/>
      <c r="VFY2" s="219"/>
      <c r="VFZ2" s="218"/>
      <c r="VGA2" s="218"/>
      <c r="VGB2" s="219"/>
      <c r="VGC2" s="218"/>
      <c r="VGD2" s="218"/>
      <c r="VGE2" s="219"/>
      <c r="VGF2" s="218"/>
      <c r="VGG2" s="218"/>
      <c r="VGH2" s="219"/>
      <c r="VGI2" s="218"/>
      <c r="VGJ2" s="218"/>
      <c r="VGK2" s="219"/>
      <c r="VGL2" s="218"/>
      <c r="VGM2" s="218"/>
      <c r="VGN2" s="219"/>
      <c r="VGO2" s="218"/>
      <c r="VGP2" s="218"/>
      <c r="VGQ2" s="219"/>
      <c r="VGR2" s="218"/>
      <c r="VGS2" s="218"/>
      <c r="VGT2" s="219"/>
      <c r="VGU2" s="218"/>
      <c r="VGV2" s="218"/>
      <c r="VGW2" s="219"/>
      <c r="VGX2" s="218"/>
      <c r="VGY2" s="218"/>
      <c r="VGZ2" s="219"/>
      <c r="VHA2" s="218"/>
      <c r="VHB2" s="218"/>
      <c r="VHC2" s="219"/>
      <c r="VHD2" s="218"/>
      <c r="VHE2" s="218"/>
      <c r="VHF2" s="219"/>
      <c r="VHG2" s="218"/>
      <c r="VHH2" s="218"/>
      <c r="VHI2" s="219"/>
      <c r="VHJ2" s="218"/>
      <c r="VHK2" s="218"/>
      <c r="VHL2" s="219"/>
      <c r="VHM2" s="218"/>
      <c r="VHN2" s="218"/>
      <c r="VHO2" s="219"/>
      <c r="VHP2" s="218"/>
      <c r="VHQ2" s="218"/>
      <c r="VHR2" s="219"/>
      <c r="VHS2" s="218"/>
      <c r="VHT2" s="218"/>
      <c r="VHU2" s="219"/>
      <c r="VHV2" s="218"/>
      <c r="VHW2" s="218"/>
      <c r="VHX2" s="219"/>
      <c r="VHY2" s="218"/>
      <c r="VHZ2" s="218"/>
      <c r="VIA2" s="219"/>
      <c r="VIB2" s="218"/>
      <c r="VIC2" s="218"/>
      <c r="VID2" s="219"/>
      <c r="VIE2" s="218"/>
      <c r="VIF2" s="218"/>
      <c r="VIG2" s="219"/>
      <c r="VIH2" s="218"/>
      <c r="VII2" s="218"/>
      <c r="VIJ2" s="219"/>
      <c r="VIK2" s="218"/>
      <c r="VIL2" s="218"/>
      <c r="VIM2" s="219"/>
      <c r="VIN2" s="218"/>
      <c r="VIO2" s="218"/>
      <c r="VIP2" s="219"/>
      <c r="VIQ2" s="218"/>
      <c r="VIR2" s="218"/>
      <c r="VIS2" s="219"/>
      <c r="VIT2" s="218"/>
      <c r="VIU2" s="218"/>
      <c r="VIV2" s="219"/>
      <c r="VIW2" s="218"/>
      <c r="VIX2" s="218"/>
      <c r="VIY2" s="219"/>
      <c r="VIZ2" s="218"/>
      <c r="VJA2" s="218"/>
      <c r="VJB2" s="219"/>
      <c r="VJC2" s="218"/>
      <c r="VJD2" s="218"/>
      <c r="VJE2" s="219"/>
      <c r="VJF2" s="218"/>
      <c r="VJG2" s="218"/>
      <c r="VJH2" s="219"/>
      <c r="VJI2" s="218"/>
      <c r="VJJ2" s="218"/>
      <c r="VJK2" s="219"/>
      <c r="VJL2" s="218"/>
      <c r="VJM2" s="218"/>
      <c r="VJN2" s="219"/>
      <c r="VJO2" s="218"/>
      <c r="VJP2" s="218"/>
      <c r="VJQ2" s="219"/>
      <c r="VJR2" s="218"/>
      <c r="VJS2" s="218"/>
      <c r="VJT2" s="219"/>
      <c r="VJU2" s="218"/>
      <c r="VJV2" s="218"/>
      <c r="VJW2" s="219"/>
      <c r="VJX2" s="218"/>
      <c r="VJY2" s="218"/>
      <c r="VJZ2" s="219"/>
      <c r="VKA2" s="218"/>
      <c r="VKB2" s="218"/>
      <c r="VKC2" s="219"/>
      <c r="VKD2" s="218"/>
      <c r="VKE2" s="218"/>
      <c r="VKF2" s="219"/>
      <c r="VKG2" s="218"/>
      <c r="VKH2" s="218"/>
      <c r="VKI2" s="219"/>
      <c r="VKJ2" s="218"/>
      <c r="VKK2" s="218"/>
      <c r="VKL2" s="219"/>
      <c r="VKM2" s="218"/>
      <c r="VKN2" s="218"/>
      <c r="VKO2" s="219"/>
      <c r="VKP2" s="218"/>
      <c r="VKQ2" s="218"/>
      <c r="VKR2" s="219"/>
      <c r="VKS2" s="218"/>
      <c r="VKT2" s="218"/>
      <c r="VKU2" s="219"/>
      <c r="VKV2" s="218"/>
      <c r="VKW2" s="218"/>
      <c r="VKX2" s="219"/>
      <c r="VKY2" s="218"/>
      <c r="VKZ2" s="218"/>
      <c r="VLA2" s="219"/>
      <c r="VLB2" s="218"/>
      <c r="VLC2" s="218"/>
      <c r="VLD2" s="219"/>
      <c r="VLE2" s="218"/>
      <c r="VLF2" s="218"/>
      <c r="VLG2" s="219"/>
      <c r="VLH2" s="218"/>
      <c r="VLI2" s="218"/>
      <c r="VLJ2" s="219"/>
      <c r="VLK2" s="218"/>
      <c r="VLL2" s="218"/>
      <c r="VLM2" s="219"/>
      <c r="VLN2" s="218"/>
      <c r="VLO2" s="218"/>
      <c r="VLP2" s="219"/>
      <c r="VLQ2" s="218"/>
      <c r="VLR2" s="218"/>
      <c r="VLS2" s="219"/>
      <c r="VLT2" s="218"/>
      <c r="VLU2" s="218"/>
      <c r="VLV2" s="219"/>
      <c r="VLW2" s="218"/>
      <c r="VLX2" s="218"/>
      <c r="VLY2" s="219"/>
      <c r="VLZ2" s="218"/>
      <c r="VMA2" s="218"/>
      <c r="VMB2" s="219"/>
      <c r="VMC2" s="218"/>
      <c r="VMD2" s="218"/>
      <c r="VME2" s="219"/>
      <c r="VMF2" s="218"/>
      <c r="VMG2" s="218"/>
      <c r="VMH2" s="219"/>
      <c r="VMI2" s="218"/>
      <c r="VMJ2" s="218"/>
      <c r="VMK2" s="219"/>
      <c r="VML2" s="218"/>
      <c r="VMM2" s="218"/>
      <c r="VMN2" s="219"/>
      <c r="VMO2" s="218"/>
      <c r="VMP2" s="218"/>
      <c r="VMQ2" s="219"/>
      <c r="VMR2" s="218"/>
      <c r="VMS2" s="218"/>
      <c r="VMT2" s="219"/>
      <c r="VMU2" s="218"/>
      <c r="VMV2" s="218"/>
      <c r="VMW2" s="219"/>
      <c r="VMX2" s="218"/>
      <c r="VMY2" s="218"/>
      <c r="VMZ2" s="219"/>
      <c r="VNA2" s="218"/>
      <c r="VNB2" s="218"/>
      <c r="VNC2" s="219"/>
      <c r="VND2" s="218"/>
      <c r="VNE2" s="218"/>
      <c r="VNF2" s="219"/>
      <c r="VNG2" s="218"/>
      <c r="VNH2" s="218"/>
      <c r="VNI2" s="219"/>
      <c r="VNJ2" s="218"/>
      <c r="VNK2" s="218"/>
      <c r="VNL2" s="219"/>
      <c r="VNM2" s="218"/>
      <c r="VNN2" s="218"/>
      <c r="VNO2" s="219"/>
      <c r="VNP2" s="218"/>
      <c r="VNQ2" s="218"/>
      <c r="VNR2" s="219"/>
      <c r="VNS2" s="218"/>
      <c r="VNT2" s="218"/>
      <c r="VNU2" s="219"/>
      <c r="VNV2" s="218"/>
      <c r="VNW2" s="218"/>
      <c r="VNX2" s="219"/>
      <c r="VNY2" s="218"/>
      <c r="VNZ2" s="218"/>
      <c r="VOA2" s="219"/>
      <c r="VOB2" s="218"/>
      <c r="VOC2" s="218"/>
      <c r="VOD2" s="219"/>
      <c r="VOE2" s="218"/>
      <c r="VOF2" s="218"/>
      <c r="VOG2" s="219"/>
      <c r="VOH2" s="218"/>
      <c r="VOI2" s="218"/>
      <c r="VOJ2" s="219"/>
      <c r="VOK2" s="218"/>
      <c r="VOL2" s="218"/>
      <c r="VOM2" s="219"/>
      <c r="VON2" s="218"/>
      <c r="VOO2" s="218"/>
      <c r="VOP2" s="219"/>
      <c r="VOQ2" s="218"/>
      <c r="VOR2" s="218"/>
      <c r="VOS2" s="219"/>
      <c r="VOT2" s="218"/>
      <c r="VOU2" s="218"/>
      <c r="VOV2" s="219"/>
      <c r="VOW2" s="218"/>
      <c r="VOX2" s="218"/>
      <c r="VOY2" s="219"/>
      <c r="VOZ2" s="218"/>
      <c r="VPA2" s="218"/>
      <c r="VPB2" s="219"/>
      <c r="VPC2" s="218"/>
      <c r="VPD2" s="218"/>
      <c r="VPE2" s="219"/>
      <c r="VPF2" s="218"/>
      <c r="VPG2" s="218"/>
      <c r="VPH2" s="219"/>
      <c r="VPI2" s="218"/>
      <c r="VPJ2" s="218"/>
      <c r="VPK2" s="219"/>
      <c r="VPL2" s="218"/>
      <c r="VPM2" s="218"/>
      <c r="VPN2" s="219"/>
      <c r="VPO2" s="218"/>
      <c r="VPP2" s="218"/>
      <c r="VPQ2" s="219"/>
      <c r="VPR2" s="218"/>
      <c r="VPS2" s="218"/>
      <c r="VPT2" s="219"/>
      <c r="VPU2" s="218"/>
      <c r="VPV2" s="218"/>
      <c r="VPW2" s="219"/>
      <c r="VPX2" s="218"/>
      <c r="VPY2" s="218"/>
      <c r="VPZ2" s="219"/>
      <c r="VQA2" s="218"/>
      <c r="VQB2" s="218"/>
      <c r="VQC2" s="219"/>
      <c r="VQD2" s="218"/>
      <c r="VQE2" s="218"/>
      <c r="VQF2" s="219"/>
      <c r="VQG2" s="218"/>
      <c r="VQH2" s="218"/>
      <c r="VQI2" s="219"/>
      <c r="VQJ2" s="218"/>
      <c r="VQK2" s="218"/>
      <c r="VQL2" s="219"/>
      <c r="VQM2" s="218"/>
      <c r="VQN2" s="218"/>
      <c r="VQO2" s="219"/>
      <c r="VQP2" s="218"/>
      <c r="VQQ2" s="218"/>
      <c r="VQR2" s="219"/>
      <c r="VQS2" s="218"/>
      <c r="VQT2" s="218"/>
      <c r="VQU2" s="219"/>
      <c r="VQV2" s="218"/>
      <c r="VQW2" s="218"/>
      <c r="VQX2" s="219"/>
      <c r="VQY2" s="218"/>
      <c r="VQZ2" s="218"/>
      <c r="VRA2" s="219"/>
      <c r="VRB2" s="218"/>
      <c r="VRC2" s="218"/>
      <c r="VRD2" s="219"/>
      <c r="VRE2" s="218"/>
      <c r="VRF2" s="218"/>
      <c r="VRG2" s="219"/>
      <c r="VRH2" s="218"/>
      <c r="VRI2" s="218"/>
      <c r="VRJ2" s="219"/>
      <c r="VRK2" s="218"/>
      <c r="VRL2" s="218"/>
      <c r="VRM2" s="219"/>
      <c r="VRN2" s="218"/>
      <c r="VRO2" s="218"/>
      <c r="VRP2" s="219"/>
      <c r="VRQ2" s="218"/>
      <c r="VRR2" s="218"/>
      <c r="VRS2" s="219"/>
      <c r="VRT2" s="218"/>
      <c r="VRU2" s="218"/>
      <c r="VRV2" s="219"/>
      <c r="VRW2" s="218"/>
      <c r="VRX2" s="218"/>
      <c r="VRY2" s="219"/>
      <c r="VRZ2" s="218"/>
      <c r="VSA2" s="218"/>
      <c r="VSB2" s="219"/>
      <c r="VSC2" s="218"/>
      <c r="VSD2" s="218"/>
      <c r="VSE2" s="219"/>
      <c r="VSF2" s="218"/>
      <c r="VSG2" s="218"/>
      <c r="VSH2" s="219"/>
      <c r="VSI2" s="218"/>
      <c r="VSJ2" s="218"/>
      <c r="VSK2" s="219"/>
      <c r="VSL2" s="218"/>
      <c r="VSM2" s="218"/>
      <c r="VSN2" s="219"/>
      <c r="VSO2" s="218"/>
      <c r="VSP2" s="218"/>
      <c r="VSQ2" s="219"/>
      <c r="VSR2" s="218"/>
      <c r="VSS2" s="218"/>
      <c r="VST2" s="219"/>
      <c r="VSU2" s="218"/>
      <c r="VSV2" s="218"/>
      <c r="VSW2" s="219"/>
      <c r="VSX2" s="218"/>
      <c r="VSY2" s="218"/>
      <c r="VSZ2" s="219"/>
      <c r="VTA2" s="218"/>
      <c r="VTB2" s="218"/>
      <c r="VTC2" s="219"/>
      <c r="VTD2" s="218"/>
      <c r="VTE2" s="218"/>
      <c r="VTF2" s="219"/>
      <c r="VTG2" s="218"/>
      <c r="VTH2" s="218"/>
      <c r="VTI2" s="219"/>
      <c r="VTJ2" s="218"/>
      <c r="VTK2" s="218"/>
      <c r="VTL2" s="219"/>
      <c r="VTM2" s="218"/>
      <c r="VTN2" s="218"/>
      <c r="VTO2" s="219"/>
      <c r="VTP2" s="218"/>
      <c r="VTQ2" s="218"/>
      <c r="VTR2" s="219"/>
      <c r="VTS2" s="218"/>
      <c r="VTT2" s="218"/>
      <c r="VTU2" s="219"/>
      <c r="VTV2" s="218"/>
      <c r="VTW2" s="218"/>
      <c r="VTX2" s="219"/>
      <c r="VTY2" s="218"/>
      <c r="VTZ2" s="218"/>
      <c r="VUA2" s="219"/>
      <c r="VUB2" s="218"/>
      <c r="VUC2" s="218"/>
      <c r="VUD2" s="219"/>
      <c r="VUE2" s="218"/>
      <c r="VUF2" s="218"/>
      <c r="VUG2" s="219"/>
      <c r="VUH2" s="218"/>
      <c r="VUI2" s="218"/>
      <c r="VUJ2" s="219"/>
      <c r="VUK2" s="218"/>
      <c r="VUL2" s="218"/>
      <c r="VUM2" s="219"/>
      <c r="VUN2" s="218"/>
      <c r="VUO2" s="218"/>
      <c r="VUP2" s="219"/>
      <c r="VUQ2" s="218"/>
      <c r="VUR2" s="218"/>
      <c r="VUS2" s="219"/>
      <c r="VUT2" s="218"/>
      <c r="VUU2" s="218"/>
      <c r="VUV2" s="219"/>
      <c r="VUW2" s="218"/>
      <c r="VUX2" s="218"/>
      <c r="VUY2" s="219"/>
      <c r="VUZ2" s="218"/>
      <c r="VVA2" s="218"/>
      <c r="VVB2" s="219"/>
      <c r="VVC2" s="218"/>
      <c r="VVD2" s="218"/>
      <c r="VVE2" s="219"/>
      <c r="VVF2" s="218"/>
      <c r="VVG2" s="218"/>
      <c r="VVH2" s="219"/>
      <c r="VVI2" s="218"/>
      <c r="VVJ2" s="218"/>
      <c r="VVK2" s="219"/>
      <c r="VVL2" s="218"/>
      <c r="VVM2" s="218"/>
      <c r="VVN2" s="219"/>
      <c r="VVO2" s="218"/>
      <c r="VVP2" s="218"/>
      <c r="VVQ2" s="219"/>
      <c r="VVR2" s="218"/>
      <c r="VVS2" s="218"/>
      <c r="VVT2" s="219"/>
      <c r="VVU2" s="218"/>
      <c r="VVV2" s="218"/>
      <c r="VVW2" s="219"/>
      <c r="VVX2" s="218"/>
      <c r="VVY2" s="218"/>
      <c r="VVZ2" s="219"/>
      <c r="VWA2" s="218"/>
      <c r="VWB2" s="218"/>
      <c r="VWC2" s="219"/>
      <c r="VWD2" s="218"/>
      <c r="VWE2" s="218"/>
      <c r="VWF2" s="219"/>
      <c r="VWG2" s="218"/>
      <c r="VWH2" s="218"/>
      <c r="VWI2" s="219"/>
      <c r="VWJ2" s="218"/>
      <c r="VWK2" s="218"/>
      <c r="VWL2" s="219"/>
      <c r="VWM2" s="218"/>
      <c r="VWN2" s="218"/>
      <c r="VWO2" s="219"/>
      <c r="VWP2" s="218"/>
      <c r="VWQ2" s="218"/>
      <c r="VWR2" s="219"/>
      <c r="VWS2" s="218"/>
      <c r="VWT2" s="218"/>
      <c r="VWU2" s="219"/>
      <c r="VWV2" s="218"/>
      <c r="VWW2" s="218"/>
      <c r="VWX2" s="219"/>
      <c r="VWY2" s="218"/>
      <c r="VWZ2" s="218"/>
      <c r="VXA2" s="219"/>
      <c r="VXB2" s="218"/>
      <c r="VXC2" s="218"/>
      <c r="VXD2" s="219"/>
      <c r="VXE2" s="218"/>
      <c r="VXF2" s="218"/>
      <c r="VXG2" s="219"/>
      <c r="VXH2" s="218"/>
      <c r="VXI2" s="218"/>
      <c r="VXJ2" s="219"/>
      <c r="VXK2" s="218"/>
      <c r="VXL2" s="218"/>
      <c r="VXM2" s="219"/>
      <c r="VXN2" s="218"/>
      <c r="VXO2" s="218"/>
      <c r="VXP2" s="219"/>
      <c r="VXQ2" s="218"/>
      <c r="VXR2" s="218"/>
      <c r="VXS2" s="219"/>
      <c r="VXT2" s="218"/>
      <c r="VXU2" s="218"/>
      <c r="VXV2" s="219"/>
      <c r="VXW2" s="218"/>
      <c r="VXX2" s="218"/>
      <c r="VXY2" s="219"/>
      <c r="VXZ2" s="218"/>
      <c r="VYA2" s="218"/>
      <c r="VYB2" s="219"/>
      <c r="VYC2" s="218"/>
      <c r="VYD2" s="218"/>
      <c r="VYE2" s="219"/>
      <c r="VYF2" s="218"/>
      <c r="VYG2" s="218"/>
      <c r="VYH2" s="219"/>
      <c r="VYI2" s="218"/>
      <c r="VYJ2" s="218"/>
      <c r="VYK2" s="219"/>
      <c r="VYL2" s="218"/>
      <c r="VYM2" s="218"/>
      <c r="VYN2" s="219"/>
      <c r="VYO2" s="218"/>
      <c r="VYP2" s="218"/>
      <c r="VYQ2" s="219"/>
      <c r="VYR2" s="218"/>
      <c r="VYS2" s="218"/>
      <c r="VYT2" s="219"/>
      <c r="VYU2" s="218"/>
      <c r="VYV2" s="218"/>
      <c r="VYW2" s="219"/>
      <c r="VYX2" s="218"/>
      <c r="VYY2" s="218"/>
      <c r="VYZ2" s="219"/>
      <c r="VZA2" s="218"/>
      <c r="VZB2" s="218"/>
      <c r="VZC2" s="219"/>
      <c r="VZD2" s="218"/>
      <c r="VZE2" s="218"/>
      <c r="VZF2" s="219"/>
      <c r="VZG2" s="218"/>
      <c r="VZH2" s="218"/>
      <c r="VZI2" s="219"/>
      <c r="VZJ2" s="218"/>
      <c r="VZK2" s="218"/>
      <c r="VZL2" s="219"/>
      <c r="VZM2" s="218"/>
      <c r="VZN2" s="218"/>
      <c r="VZO2" s="219"/>
      <c r="VZP2" s="218"/>
      <c r="VZQ2" s="218"/>
      <c r="VZR2" s="219"/>
      <c r="VZS2" s="218"/>
      <c r="VZT2" s="218"/>
      <c r="VZU2" s="219"/>
      <c r="VZV2" s="218"/>
      <c r="VZW2" s="218"/>
      <c r="VZX2" s="219"/>
      <c r="VZY2" s="218"/>
      <c r="VZZ2" s="218"/>
      <c r="WAA2" s="219"/>
      <c r="WAB2" s="218"/>
      <c r="WAC2" s="218"/>
      <c r="WAD2" s="219"/>
      <c r="WAE2" s="218"/>
      <c r="WAF2" s="218"/>
      <c r="WAG2" s="219"/>
      <c r="WAH2" s="218"/>
      <c r="WAI2" s="218"/>
      <c r="WAJ2" s="219"/>
      <c r="WAK2" s="218"/>
      <c r="WAL2" s="218"/>
      <c r="WAM2" s="219"/>
      <c r="WAN2" s="218"/>
      <c r="WAO2" s="218"/>
      <c r="WAP2" s="219"/>
      <c r="WAQ2" s="218"/>
      <c r="WAR2" s="218"/>
      <c r="WAS2" s="219"/>
      <c r="WAT2" s="218"/>
      <c r="WAU2" s="218"/>
      <c r="WAV2" s="219"/>
      <c r="WAW2" s="218"/>
      <c r="WAX2" s="218"/>
      <c r="WAY2" s="219"/>
      <c r="WAZ2" s="218"/>
      <c r="WBA2" s="218"/>
      <c r="WBB2" s="219"/>
      <c r="WBC2" s="218"/>
      <c r="WBD2" s="218"/>
      <c r="WBE2" s="219"/>
      <c r="WBF2" s="218"/>
      <c r="WBG2" s="218"/>
      <c r="WBH2" s="219"/>
      <c r="WBI2" s="218"/>
      <c r="WBJ2" s="218"/>
      <c r="WBK2" s="219"/>
      <c r="WBL2" s="218"/>
      <c r="WBM2" s="218"/>
      <c r="WBN2" s="219"/>
      <c r="WBO2" s="218"/>
      <c r="WBP2" s="218"/>
      <c r="WBQ2" s="219"/>
      <c r="WBR2" s="218"/>
      <c r="WBS2" s="218"/>
      <c r="WBT2" s="219"/>
      <c r="WBU2" s="218"/>
      <c r="WBV2" s="218"/>
      <c r="WBW2" s="219"/>
      <c r="WBX2" s="218"/>
      <c r="WBY2" s="218"/>
      <c r="WBZ2" s="219"/>
      <c r="WCA2" s="218"/>
      <c r="WCB2" s="218"/>
      <c r="WCC2" s="219"/>
      <c r="WCD2" s="218"/>
      <c r="WCE2" s="218"/>
      <c r="WCF2" s="219"/>
      <c r="WCG2" s="218"/>
      <c r="WCH2" s="218"/>
      <c r="WCI2" s="219"/>
      <c r="WCJ2" s="218"/>
      <c r="WCK2" s="218"/>
      <c r="WCL2" s="219"/>
      <c r="WCM2" s="218"/>
      <c r="WCN2" s="218"/>
      <c r="WCO2" s="219"/>
      <c r="WCP2" s="218"/>
      <c r="WCQ2" s="218"/>
      <c r="WCR2" s="219"/>
      <c r="WCS2" s="218"/>
      <c r="WCT2" s="218"/>
      <c r="WCU2" s="219"/>
      <c r="WCV2" s="218"/>
      <c r="WCW2" s="218"/>
      <c r="WCX2" s="219"/>
      <c r="WCY2" s="218"/>
      <c r="WCZ2" s="218"/>
      <c r="WDA2" s="219"/>
      <c r="WDB2" s="218"/>
      <c r="WDC2" s="218"/>
      <c r="WDD2" s="219"/>
      <c r="WDE2" s="218"/>
      <c r="WDF2" s="218"/>
      <c r="WDG2" s="219"/>
      <c r="WDH2" s="218"/>
      <c r="WDI2" s="218"/>
      <c r="WDJ2" s="219"/>
      <c r="WDK2" s="218"/>
      <c r="WDL2" s="218"/>
      <c r="WDM2" s="219"/>
      <c r="WDN2" s="218"/>
      <c r="WDO2" s="218"/>
      <c r="WDP2" s="219"/>
      <c r="WDQ2" s="218"/>
      <c r="WDR2" s="218"/>
      <c r="WDS2" s="219"/>
      <c r="WDT2" s="218"/>
      <c r="WDU2" s="218"/>
      <c r="WDV2" s="219"/>
      <c r="WDW2" s="218"/>
      <c r="WDX2" s="218"/>
      <c r="WDY2" s="219"/>
      <c r="WDZ2" s="218"/>
      <c r="WEA2" s="218"/>
      <c r="WEB2" s="219"/>
      <c r="WEC2" s="218"/>
      <c r="WED2" s="218"/>
      <c r="WEE2" s="219"/>
      <c r="WEF2" s="218"/>
      <c r="WEG2" s="218"/>
      <c r="WEH2" s="219"/>
      <c r="WEI2" s="218"/>
      <c r="WEJ2" s="218"/>
      <c r="WEK2" s="219"/>
      <c r="WEL2" s="218"/>
      <c r="WEM2" s="218"/>
      <c r="WEN2" s="219"/>
      <c r="WEO2" s="218"/>
      <c r="WEP2" s="218"/>
      <c r="WEQ2" s="219"/>
      <c r="WER2" s="218"/>
      <c r="WES2" s="218"/>
      <c r="WET2" s="219"/>
      <c r="WEU2" s="218"/>
      <c r="WEV2" s="218"/>
      <c r="WEW2" s="219"/>
      <c r="WEX2" s="218"/>
      <c r="WEY2" s="218"/>
      <c r="WEZ2" s="219"/>
      <c r="WFA2" s="218"/>
      <c r="WFB2" s="218"/>
      <c r="WFC2" s="219"/>
      <c r="WFD2" s="218"/>
      <c r="WFE2" s="218"/>
      <c r="WFF2" s="219"/>
      <c r="WFG2" s="218"/>
      <c r="WFH2" s="218"/>
      <c r="WFI2" s="219"/>
      <c r="WFJ2" s="218"/>
      <c r="WFK2" s="218"/>
      <c r="WFL2" s="219"/>
      <c r="WFM2" s="218"/>
      <c r="WFN2" s="218"/>
      <c r="WFO2" s="219"/>
      <c r="WFP2" s="218"/>
      <c r="WFQ2" s="218"/>
      <c r="WFR2" s="219"/>
      <c r="WFS2" s="218"/>
      <c r="WFT2" s="218"/>
      <c r="WFU2" s="219"/>
      <c r="WFV2" s="218"/>
      <c r="WFW2" s="218"/>
      <c r="WFX2" s="219"/>
      <c r="WFY2" s="218"/>
      <c r="WFZ2" s="218"/>
      <c r="WGA2" s="219"/>
      <c r="WGB2" s="218"/>
      <c r="WGC2" s="218"/>
      <c r="WGD2" s="219"/>
      <c r="WGE2" s="218"/>
      <c r="WGF2" s="218"/>
      <c r="WGG2" s="219"/>
      <c r="WGH2" s="218"/>
      <c r="WGI2" s="218"/>
      <c r="WGJ2" s="219"/>
      <c r="WGK2" s="218"/>
      <c r="WGL2" s="218"/>
      <c r="WGM2" s="219"/>
      <c r="WGN2" s="218"/>
      <c r="WGO2" s="218"/>
      <c r="WGP2" s="219"/>
      <c r="WGQ2" s="218"/>
      <c r="WGR2" s="218"/>
      <c r="WGS2" s="219"/>
      <c r="WGT2" s="218"/>
      <c r="WGU2" s="218"/>
      <c r="WGV2" s="219"/>
      <c r="WGW2" s="218"/>
      <c r="WGX2" s="218"/>
      <c r="WGY2" s="219"/>
      <c r="WGZ2" s="218"/>
      <c r="WHA2" s="218"/>
      <c r="WHB2" s="219"/>
      <c r="WHC2" s="218"/>
      <c r="WHD2" s="218"/>
      <c r="WHE2" s="219"/>
      <c r="WHF2" s="218"/>
      <c r="WHG2" s="218"/>
      <c r="WHH2" s="219"/>
      <c r="WHI2" s="218"/>
      <c r="WHJ2" s="218"/>
      <c r="WHK2" s="219"/>
      <c r="WHL2" s="218"/>
      <c r="WHM2" s="218"/>
      <c r="WHN2" s="219"/>
      <c r="WHO2" s="218"/>
      <c r="WHP2" s="218"/>
      <c r="WHQ2" s="219"/>
      <c r="WHR2" s="218"/>
      <c r="WHS2" s="218"/>
      <c r="WHT2" s="219"/>
      <c r="WHU2" s="218"/>
      <c r="WHV2" s="218"/>
      <c r="WHW2" s="219"/>
      <c r="WHX2" s="218"/>
      <c r="WHY2" s="218"/>
      <c r="WHZ2" s="219"/>
      <c r="WIA2" s="218"/>
      <c r="WIB2" s="218"/>
      <c r="WIC2" s="219"/>
      <c r="WID2" s="218"/>
      <c r="WIE2" s="218"/>
      <c r="WIF2" s="219"/>
      <c r="WIG2" s="218"/>
      <c r="WIH2" s="218"/>
      <c r="WII2" s="219"/>
      <c r="WIJ2" s="218"/>
      <c r="WIK2" s="218"/>
      <c r="WIL2" s="219"/>
      <c r="WIM2" s="218"/>
      <c r="WIN2" s="218"/>
      <c r="WIO2" s="219"/>
      <c r="WIP2" s="218"/>
      <c r="WIQ2" s="218"/>
      <c r="WIR2" s="219"/>
      <c r="WIS2" s="218"/>
      <c r="WIT2" s="218"/>
      <c r="WIU2" s="219"/>
      <c r="WIV2" s="218"/>
      <c r="WIW2" s="218"/>
      <c r="WIX2" s="219"/>
      <c r="WIY2" s="218"/>
      <c r="WIZ2" s="218"/>
      <c r="WJA2" s="219"/>
      <c r="WJB2" s="218"/>
      <c r="WJC2" s="218"/>
      <c r="WJD2" s="219"/>
      <c r="WJE2" s="218"/>
      <c r="WJF2" s="218"/>
      <c r="WJG2" s="219"/>
      <c r="WJH2" s="218"/>
      <c r="WJI2" s="218"/>
      <c r="WJJ2" s="219"/>
      <c r="WJK2" s="218"/>
      <c r="WJL2" s="218"/>
      <c r="WJM2" s="219"/>
      <c r="WJN2" s="218"/>
      <c r="WJO2" s="218"/>
      <c r="WJP2" s="219"/>
      <c r="WJQ2" s="218"/>
      <c r="WJR2" s="218"/>
      <c r="WJS2" s="219"/>
      <c r="WJT2" s="218"/>
      <c r="WJU2" s="218"/>
      <c r="WJV2" s="219"/>
      <c r="WJW2" s="218"/>
      <c r="WJX2" s="218"/>
      <c r="WJY2" s="219"/>
      <c r="WJZ2" s="218"/>
      <c r="WKA2" s="218"/>
      <c r="WKB2" s="219"/>
      <c r="WKC2" s="218"/>
      <c r="WKD2" s="218"/>
      <c r="WKE2" s="219"/>
      <c r="WKF2" s="218"/>
      <c r="WKG2" s="218"/>
      <c r="WKH2" s="219"/>
      <c r="WKI2" s="218"/>
      <c r="WKJ2" s="218"/>
      <c r="WKK2" s="219"/>
      <c r="WKL2" s="218"/>
      <c r="WKM2" s="218"/>
      <c r="WKN2" s="219"/>
      <c r="WKO2" s="218"/>
      <c r="WKP2" s="218"/>
      <c r="WKQ2" s="219"/>
      <c r="WKR2" s="218"/>
      <c r="WKS2" s="218"/>
      <c r="WKT2" s="219"/>
      <c r="WKU2" s="218"/>
      <c r="WKV2" s="218"/>
      <c r="WKW2" s="219"/>
      <c r="WKX2" s="218"/>
      <c r="WKY2" s="218"/>
      <c r="WKZ2" s="219"/>
      <c r="WLA2" s="218"/>
      <c r="WLB2" s="218"/>
      <c r="WLC2" s="219"/>
      <c r="WLD2" s="218"/>
      <c r="WLE2" s="218"/>
      <c r="WLF2" s="219"/>
      <c r="WLG2" s="218"/>
      <c r="WLH2" s="218"/>
      <c r="WLI2" s="219"/>
      <c r="WLJ2" s="218"/>
      <c r="WLK2" s="218"/>
      <c r="WLL2" s="219"/>
      <c r="WLM2" s="218"/>
      <c r="WLN2" s="218"/>
      <c r="WLO2" s="219"/>
      <c r="WLP2" s="218"/>
      <c r="WLQ2" s="218"/>
      <c r="WLR2" s="219"/>
      <c r="WLS2" s="218"/>
      <c r="WLT2" s="218"/>
      <c r="WLU2" s="219"/>
      <c r="WLV2" s="218"/>
      <c r="WLW2" s="218"/>
      <c r="WLX2" s="219"/>
      <c r="WLY2" s="218"/>
      <c r="WLZ2" s="218"/>
      <c r="WMA2" s="219"/>
      <c r="WMB2" s="218"/>
      <c r="WMC2" s="218"/>
      <c r="WMD2" s="219"/>
      <c r="WME2" s="218"/>
      <c r="WMF2" s="218"/>
      <c r="WMG2" s="219"/>
      <c r="WMH2" s="218"/>
      <c r="WMI2" s="218"/>
      <c r="WMJ2" s="219"/>
      <c r="WMK2" s="218"/>
      <c r="WML2" s="218"/>
      <c r="WMM2" s="219"/>
      <c r="WMN2" s="218"/>
      <c r="WMO2" s="218"/>
      <c r="WMP2" s="219"/>
      <c r="WMQ2" s="218"/>
      <c r="WMR2" s="218"/>
      <c r="WMS2" s="219"/>
      <c r="WMT2" s="218"/>
      <c r="WMU2" s="218"/>
      <c r="WMV2" s="219"/>
      <c r="WMW2" s="218"/>
      <c r="WMX2" s="218"/>
      <c r="WMY2" s="219"/>
      <c r="WMZ2" s="218"/>
      <c r="WNA2" s="218"/>
      <c r="WNB2" s="219"/>
      <c r="WNC2" s="218"/>
      <c r="WND2" s="218"/>
      <c r="WNE2" s="219"/>
      <c r="WNF2" s="218"/>
      <c r="WNG2" s="218"/>
      <c r="WNH2" s="219"/>
      <c r="WNI2" s="218"/>
      <c r="WNJ2" s="218"/>
      <c r="WNK2" s="219"/>
      <c r="WNL2" s="218"/>
      <c r="WNM2" s="218"/>
      <c r="WNN2" s="219"/>
      <c r="WNO2" s="218"/>
      <c r="WNP2" s="218"/>
      <c r="WNQ2" s="219"/>
      <c r="WNR2" s="218"/>
      <c r="WNS2" s="218"/>
      <c r="WNT2" s="219"/>
      <c r="WNU2" s="218"/>
      <c r="WNV2" s="218"/>
      <c r="WNW2" s="219"/>
      <c r="WNX2" s="218"/>
      <c r="WNY2" s="218"/>
      <c r="WNZ2" s="219"/>
      <c r="WOA2" s="218"/>
      <c r="WOB2" s="218"/>
      <c r="WOC2" s="219"/>
      <c r="WOD2" s="218"/>
      <c r="WOE2" s="218"/>
      <c r="WOF2" s="219"/>
      <c r="WOG2" s="218"/>
      <c r="WOH2" s="218"/>
      <c r="WOI2" s="219"/>
      <c r="WOJ2" s="218"/>
      <c r="WOK2" s="218"/>
      <c r="WOL2" s="219"/>
      <c r="WOM2" s="218"/>
      <c r="WON2" s="218"/>
      <c r="WOO2" s="219"/>
      <c r="WOP2" s="218"/>
      <c r="WOQ2" s="218"/>
      <c r="WOR2" s="219"/>
      <c r="WOS2" s="218"/>
      <c r="WOT2" s="218"/>
      <c r="WOU2" s="219"/>
      <c r="WOV2" s="218"/>
      <c r="WOW2" s="218"/>
      <c r="WOX2" s="219"/>
      <c r="WOY2" s="218"/>
      <c r="WOZ2" s="218"/>
      <c r="WPA2" s="219"/>
      <c r="WPB2" s="218"/>
      <c r="WPC2" s="218"/>
      <c r="WPD2" s="219"/>
      <c r="WPE2" s="218"/>
      <c r="WPF2" s="218"/>
      <c r="WPG2" s="219"/>
      <c r="WPH2" s="218"/>
      <c r="WPI2" s="218"/>
      <c r="WPJ2" s="219"/>
      <c r="WPK2" s="218"/>
      <c r="WPL2" s="218"/>
      <c r="WPM2" s="219"/>
      <c r="WPN2" s="218"/>
      <c r="WPO2" s="218"/>
      <c r="WPP2" s="219"/>
      <c r="WPQ2" s="218"/>
      <c r="WPR2" s="218"/>
      <c r="WPS2" s="219"/>
      <c r="WPT2" s="218"/>
      <c r="WPU2" s="218"/>
      <c r="WPV2" s="219"/>
      <c r="WPW2" s="218"/>
      <c r="WPX2" s="218"/>
      <c r="WPY2" s="219"/>
      <c r="WPZ2" s="218"/>
      <c r="WQA2" s="218"/>
      <c r="WQB2" s="219"/>
      <c r="WQC2" s="218"/>
      <c r="WQD2" s="218"/>
      <c r="WQE2" s="219"/>
      <c r="WQF2" s="218"/>
      <c r="WQG2" s="218"/>
      <c r="WQH2" s="219"/>
      <c r="WQI2" s="218"/>
      <c r="WQJ2" s="218"/>
      <c r="WQK2" s="219"/>
      <c r="WQL2" s="218"/>
      <c r="WQM2" s="218"/>
      <c r="WQN2" s="219"/>
      <c r="WQO2" s="218"/>
      <c r="WQP2" s="218"/>
      <c r="WQQ2" s="219"/>
      <c r="WQR2" s="218"/>
      <c r="WQS2" s="218"/>
      <c r="WQT2" s="219"/>
      <c r="WQU2" s="218"/>
      <c r="WQV2" s="218"/>
      <c r="WQW2" s="219"/>
      <c r="WQX2" s="218"/>
      <c r="WQY2" s="218"/>
      <c r="WQZ2" s="219"/>
      <c r="WRA2" s="218"/>
      <c r="WRB2" s="218"/>
      <c r="WRC2" s="219"/>
      <c r="WRD2" s="218"/>
      <c r="WRE2" s="218"/>
      <c r="WRF2" s="219"/>
      <c r="WRG2" s="218"/>
      <c r="WRH2" s="218"/>
      <c r="WRI2" s="219"/>
      <c r="WRJ2" s="218"/>
      <c r="WRK2" s="218"/>
      <c r="WRL2" s="219"/>
      <c r="WRM2" s="218"/>
      <c r="WRN2" s="218"/>
      <c r="WRO2" s="219"/>
      <c r="WRP2" s="218"/>
      <c r="WRQ2" s="218"/>
      <c r="WRR2" s="219"/>
      <c r="WRS2" s="218"/>
      <c r="WRT2" s="218"/>
      <c r="WRU2" s="219"/>
      <c r="WRV2" s="218"/>
      <c r="WRW2" s="218"/>
      <c r="WRX2" s="219"/>
      <c r="WRY2" s="218"/>
      <c r="WRZ2" s="218"/>
      <c r="WSA2" s="219"/>
      <c r="WSB2" s="218"/>
      <c r="WSC2" s="218"/>
      <c r="WSD2" s="219"/>
      <c r="WSE2" s="218"/>
      <c r="WSF2" s="218"/>
      <c r="WSG2" s="219"/>
      <c r="WSH2" s="218"/>
      <c r="WSI2" s="218"/>
      <c r="WSJ2" s="219"/>
      <c r="WSK2" s="218"/>
      <c r="WSL2" s="218"/>
      <c r="WSM2" s="219"/>
      <c r="WSN2" s="218"/>
      <c r="WSO2" s="218"/>
      <c r="WSP2" s="219"/>
      <c r="WSQ2" s="218"/>
      <c r="WSR2" s="218"/>
      <c r="WSS2" s="219"/>
      <c r="WST2" s="218"/>
      <c r="WSU2" s="218"/>
      <c r="WSV2" s="219"/>
      <c r="WSW2" s="218"/>
      <c r="WSX2" s="218"/>
      <c r="WSY2" s="219"/>
      <c r="WSZ2" s="218"/>
      <c r="WTA2" s="218"/>
      <c r="WTB2" s="219"/>
      <c r="WTC2" s="218"/>
      <c r="WTD2" s="218"/>
      <c r="WTE2" s="219"/>
      <c r="WTF2" s="218"/>
      <c r="WTG2" s="218"/>
      <c r="WTH2" s="219"/>
      <c r="WTI2" s="218"/>
      <c r="WTJ2" s="218"/>
      <c r="WTK2" s="219"/>
      <c r="WTL2" s="218"/>
      <c r="WTM2" s="218"/>
      <c r="WTN2" s="219"/>
      <c r="WTO2" s="218"/>
      <c r="WTP2" s="218"/>
      <c r="WTQ2" s="219"/>
      <c r="WTR2" s="218"/>
      <c r="WTS2" s="218"/>
      <c r="WTT2" s="219"/>
      <c r="WTU2" s="218"/>
      <c r="WTV2" s="218"/>
      <c r="WTW2" s="219"/>
      <c r="WTX2" s="218"/>
      <c r="WTY2" s="218"/>
      <c r="WTZ2" s="219"/>
      <c r="WUA2" s="218"/>
      <c r="WUB2" s="218"/>
      <c r="WUC2" s="219"/>
      <c r="WUD2" s="218"/>
      <c r="WUE2" s="218"/>
      <c r="WUF2" s="219"/>
      <c r="WUG2" s="218"/>
      <c r="WUH2" s="218"/>
      <c r="WUI2" s="219"/>
      <c r="WUJ2" s="218"/>
      <c r="WUK2" s="218"/>
      <c r="WUL2" s="219"/>
      <c r="WUM2" s="218"/>
      <c r="WUN2" s="218"/>
      <c r="WUO2" s="219"/>
      <c r="WUP2" s="218"/>
      <c r="WUQ2" s="218"/>
      <c r="WUR2" s="219"/>
      <c r="WUS2" s="218"/>
      <c r="WUT2" s="218"/>
      <c r="WUU2" s="219"/>
      <c r="WUV2" s="218"/>
      <c r="WUW2" s="218"/>
      <c r="WUX2" s="219"/>
      <c r="WUY2" s="218"/>
      <c r="WUZ2" s="218"/>
      <c r="WVA2" s="219"/>
      <c r="WVB2" s="218"/>
      <c r="WVC2" s="218"/>
      <c r="WVD2" s="219"/>
      <c r="WVE2" s="218"/>
      <c r="WVF2" s="218"/>
      <c r="WVG2" s="219"/>
      <c r="WVH2" s="218"/>
      <c r="WVI2" s="218"/>
      <c r="WVJ2" s="219"/>
      <c r="WVK2" s="218"/>
      <c r="WVL2" s="218"/>
      <c r="WVM2" s="219"/>
      <c r="WVN2" s="218"/>
      <c r="WVO2" s="218"/>
      <c r="WVP2" s="219"/>
      <c r="WVQ2" s="218"/>
      <c r="WVR2" s="218"/>
      <c r="WVS2" s="219"/>
      <c r="WVT2" s="218"/>
      <c r="WVU2" s="218"/>
      <c r="WVV2" s="219"/>
      <c r="WVW2" s="218"/>
      <c r="WVX2" s="218"/>
      <c r="WVY2" s="219"/>
      <c r="WVZ2" s="218"/>
      <c r="WWA2" s="218"/>
      <c r="WWB2" s="219"/>
      <c r="WWC2" s="218"/>
      <c r="WWD2" s="218"/>
      <c r="WWE2" s="219"/>
      <c r="WWF2" s="218"/>
      <c r="WWG2" s="218"/>
      <c r="WWH2" s="219"/>
      <c r="WWI2" s="218"/>
      <c r="WWJ2" s="218"/>
      <c r="WWK2" s="219"/>
      <c r="WWL2" s="218"/>
      <c r="WWM2" s="218"/>
      <c r="WWN2" s="219"/>
      <c r="WWO2" s="218"/>
      <c r="WWP2" s="218"/>
      <c r="WWQ2" s="219"/>
      <c r="WWR2" s="218"/>
      <c r="WWS2" s="218"/>
      <c r="WWT2" s="219"/>
      <c r="WWU2" s="218"/>
      <c r="WWV2" s="218"/>
      <c r="WWW2" s="219"/>
      <c r="WWX2" s="218"/>
      <c r="WWY2" s="218"/>
      <c r="WWZ2" s="219"/>
      <c r="WXA2" s="218"/>
      <c r="WXB2" s="218"/>
      <c r="WXC2" s="219"/>
      <c r="WXD2" s="218"/>
      <c r="WXE2" s="218"/>
      <c r="WXF2" s="219"/>
      <c r="WXG2" s="218"/>
      <c r="WXH2" s="218"/>
      <c r="WXI2" s="219"/>
      <c r="WXJ2" s="218"/>
      <c r="WXK2" s="218"/>
      <c r="WXL2" s="219"/>
      <c r="WXM2" s="218"/>
      <c r="WXN2" s="218"/>
      <c r="WXO2" s="219"/>
      <c r="WXP2" s="218"/>
      <c r="WXQ2" s="218"/>
      <c r="WXR2" s="219"/>
      <c r="WXS2" s="218"/>
      <c r="WXT2" s="218"/>
      <c r="WXU2" s="219"/>
      <c r="WXV2" s="218"/>
      <c r="WXW2" s="218"/>
      <c r="WXX2" s="219"/>
      <c r="WXY2" s="218"/>
      <c r="WXZ2" s="218"/>
      <c r="WYA2" s="219"/>
      <c r="WYB2" s="218"/>
      <c r="WYC2" s="218"/>
      <c r="WYD2" s="219"/>
      <c r="WYE2" s="218"/>
      <c r="WYF2" s="218"/>
      <c r="WYG2" s="219"/>
      <c r="WYH2" s="218"/>
      <c r="WYI2" s="218"/>
      <c r="WYJ2" s="219"/>
      <c r="WYK2" s="218"/>
      <c r="WYL2" s="218"/>
      <c r="WYM2" s="219"/>
      <c r="WYN2" s="218"/>
      <c r="WYO2" s="218"/>
      <c r="WYP2" s="219"/>
      <c r="WYQ2" s="218"/>
      <c r="WYR2" s="218"/>
      <c r="WYS2" s="219"/>
      <c r="WYT2" s="218"/>
      <c r="WYU2" s="218"/>
      <c r="WYV2" s="219"/>
      <c r="WYW2" s="218"/>
      <c r="WYX2" s="218"/>
      <c r="WYY2" s="219"/>
      <c r="WYZ2" s="218"/>
      <c r="WZA2" s="218"/>
      <c r="WZB2" s="219"/>
      <c r="WZC2" s="218"/>
      <c r="WZD2" s="218"/>
      <c r="WZE2" s="219"/>
      <c r="WZF2" s="218"/>
      <c r="WZG2" s="218"/>
      <c r="WZH2" s="219"/>
      <c r="WZI2" s="218"/>
      <c r="WZJ2" s="218"/>
      <c r="WZK2" s="219"/>
      <c r="WZL2" s="218"/>
      <c r="WZM2" s="218"/>
      <c r="WZN2" s="219"/>
      <c r="WZO2" s="218"/>
      <c r="WZP2" s="218"/>
      <c r="WZQ2" s="219"/>
      <c r="WZR2" s="218"/>
      <c r="WZS2" s="218"/>
      <c r="WZT2" s="219"/>
      <c r="WZU2" s="218"/>
      <c r="WZV2" s="218"/>
      <c r="WZW2" s="219"/>
      <c r="WZX2" s="218"/>
      <c r="WZY2" s="218"/>
      <c r="WZZ2" s="219"/>
      <c r="XAA2" s="218"/>
      <c r="XAB2" s="218"/>
      <c r="XAC2" s="219"/>
      <c r="XAD2" s="218"/>
      <c r="XAE2" s="218"/>
      <c r="XAF2" s="219"/>
      <c r="XAG2" s="218"/>
      <c r="XAH2" s="218"/>
      <c r="XAI2" s="219"/>
      <c r="XAJ2" s="218"/>
      <c r="XAK2" s="218"/>
      <c r="XAL2" s="219"/>
      <c r="XAM2" s="218"/>
      <c r="XAN2" s="218"/>
      <c r="XAO2" s="219"/>
      <c r="XAP2" s="218"/>
      <c r="XAQ2" s="218"/>
      <c r="XAR2" s="219"/>
      <c r="XAS2" s="218"/>
      <c r="XAT2" s="218"/>
      <c r="XAU2" s="219"/>
      <c r="XAV2" s="218"/>
      <c r="XAW2" s="218"/>
      <c r="XAX2" s="219"/>
      <c r="XAY2" s="218"/>
      <c r="XAZ2" s="218"/>
      <c r="XBA2" s="219"/>
      <c r="XBB2" s="218"/>
      <c r="XBC2" s="218"/>
      <c r="XBD2" s="219"/>
      <c r="XBE2" s="218"/>
      <c r="XBF2" s="218"/>
      <c r="XBG2" s="219"/>
      <c r="XBH2" s="218"/>
      <c r="XBI2" s="218"/>
      <c r="XBJ2" s="219"/>
      <c r="XBK2" s="218"/>
      <c r="XBL2" s="218"/>
      <c r="XBM2" s="219"/>
      <c r="XBN2" s="218"/>
      <c r="XBO2" s="218"/>
      <c r="XBP2" s="219"/>
      <c r="XBQ2" s="218"/>
      <c r="XBR2" s="218"/>
      <c r="XBS2" s="219"/>
      <c r="XBT2" s="218"/>
      <c r="XBU2" s="218"/>
      <c r="XBV2" s="219"/>
      <c r="XBW2" s="218"/>
      <c r="XBX2" s="218"/>
      <c r="XBY2" s="219"/>
      <c r="XBZ2" s="218"/>
      <c r="XCA2" s="218"/>
      <c r="XCB2" s="219"/>
      <c r="XCC2" s="218"/>
      <c r="XCD2" s="218"/>
      <c r="XCE2" s="219"/>
      <c r="XCF2" s="218"/>
      <c r="XCG2" s="218"/>
      <c r="XCH2" s="219"/>
      <c r="XCI2" s="218"/>
      <c r="XCJ2" s="218"/>
      <c r="XCK2" s="219"/>
      <c r="XCL2" s="218"/>
      <c r="XCM2" s="218"/>
      <c r="XCN2" s="219"/>
      <c r="XCO2" s="218"/>
      <c r="XCP2" s="218"/>
      <c r="XCQ2" s="219"/>
      <c r="XCR2" s="218"/>
      <c r="XCS2" s="218"/>
      <c r="XCT2" s="219"/>
      <c r="XCU2" s="218"/>
      <c r="XCV2" s="218"/>
      <c r="XCW2" s="219"/>
      <c r="XCX2" s="218"/>
      <c r="XCY2" s="218"/>
      <c r="XCZ2" s="219"/>
      <c r="XDA2" s="218"/>
      <c r="XDB2" s="218"/>
      <c r="XDC2" s="219"/>
      <c r="XDD2" s="218"/>
      <c r="XDE2" s="218"/>
      <c r="XDF2" s="219"/>
      <c r="XDG2" s="218"/>
      <c r="XDH2" s="218"/>
      <c r="XDI2" s="219"/>
      <c r="XDJ2" s="218"/>
      <c r="XDK2" s="218"/>
      <c r="XDL2" s="219"/>
      <c r="XDM2" s="218"/>
      <c r="XDN2" s="218"/>
      <c r="XDO2" s="219"/>
      <c r="XDP2" s="218"/>
      <c r="XDQ2" s="218"/>
      <c r="XDR2" s="219"/>
      <c r="XDS2" s="218"/>
      <c r="XDT2" s="218"/>
      <c r="XDU2" s="219"/>
      <c r="XDV2" s="218"/>
      <c r="XDW2" s="218"/>
      <c r="XDX2" s="219"/>
      <c r="XDY2" s="218"/>
      <c r="XDZ2" s="218"/>
      <c r="XEA2" s="219"/>
      <c r="XEB2" s="218"/>
      <c r="XEC2" s="218"/>
      <c r="XED2" s="219"/>
      <c r="XEE2" s="218"/>
      <c r="XEF2" s="218"/>
      <c r="XEG2" s="219"/>
      <c r="XEH2" s="218"/>
      <c r="XEI2" s="218"/>
      <c r="XEJ2" s="219"/>
      <c r="XEK2" s="218"/>
      <c r="XEL2" s="218"/>
      <c r="XEM2" s="219"/>
      <c r="XEN2" s="218"/>
      <c r="XEO2" s="218"/>
      <c r="XEP2" s="219"/>
      <c r="XEQ2" s="218"/>
      <c r="XER2" s="218"/>
      <c r="XES2" s="219"/>
      <c r="XET2" s="218"/>
      <c r="XEU2" s="218"/>
      <c r="XEV2" s="219"/>
      <c r="XEW2" s="218"/>
      <c r="XEX2" s="218"/>
      <c r="XEY2" s="219"/>
      <c r="XEZ2" s="218"/>
      <c r="XFA2" s="218"/>
      <c r="XFB2" s="219"/>
      <c r="XFC2" s="218"/>
      <c r="XFD2" s="218"/>
    </row>
    <row r="3" spans="1:16384" ht="36.75" customHeight="1" x14ac:dyDescent="0.25">
      <c r="A3" s="174"/>
    </row>
    <row r="4" spans="1:16384" s="179" customFormat="1" x14ac:dyDescent="0.25">
      <c r="A4" s="247" t="s">
        <v>115</v>
      </c>
      <c r="B4" s="245" t="s">
        <v>110</v>
      </c>
      <c r="C4" s="246" t="s">
        <v>106</v>
      </c>
      <c r="D4" s="245" t="s">
        <v>107</v>
      </c>
      <c r="E4" s="245" t="s">
        <v>3</v>
      </c>
      <c r="F4" s="247" t="s">
        <v>4</v>
      </c>
      <c r="G4" s="178"/>
      <c r="H4" s="159"/>
      <c r="I4" s="257">
        <v>2021</v>
      </c>
      <c r="J4" s="257">
        <v>2022</v>
      </c>
      <c r="K4" s="257">
        <v>2023</v>
      </c>
      <c r="L4" s="257">
        <v>2024</v>
      </c>
      <c r="M4" s="257">
        <v>2025</v>
      </c>
      <c r="N4" s="257">
        <v>2026</v>
      </c>
      <c r="O4" s="159" t="s">
        <v>111</v>
      </c>
      <c r="P4" s="159" t="s">
        <v>108</v>
      </c>
      <c r="Q4" s="159" t="s">
        <v>109</v>
      </c>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row>
    <row r="5" spans="1:16384" x14ac:dyDescent="0.25">
      <c r="A5" s="224" t="s">
        <v>116</v>
      </c>
      <c r="B5" s="164">
        <v>751</v>
      </c>
      <c r="C5" s="180" t="s">
        <v>117</v>
      </c>
      <c r="D5" s="258" t="s">
        <v>118</v>
      </c>
      <c r="E5" s="166">
        <f>B5</f>
        <v>751</v>
      </c>
      <c r="F5" s="166">
        <v>900</v>
      </c>
      <c r="G5" s="176"/>
      <c r="H5" s="189" t="s">
        <v>110</v>
      </c>
      <c r="I5" s="157"/>
      <c r="J5" s="150"/>
      <c r="K5" s="145">
        <f t="shared" ref="K5:N5" si="0">$B$12</f>
        <v>227803.33333333334</v>
      </c>
      <c r="L5" s="145">
        <f t="shared" si="0"/>
        <v>227803.33333333334</v>
      </c>
      <c r="M5" s="145">
        <f t="shared" si="0"/>
        <v>227803.33333333334</v>
      </c>
      <c r="N5" s="145">
        <f t="shared" si="0"/>
        <v>227803.33333333334</v>
      </c>
      <c r="O5" s="191">
        <f>SUM(I5:N5)</f>
        <v>911213.33333333337</v>
      </c>
      <c r="P5" s="193">
        <f>SUM(I6:N6)</f>
        <v>911213.33333333337</v>
      </c>
      <c r="Q5" s="193">
        <f>SUM(I7:N7)</f>
        <v>2184000</v>
      </c>
    </row>
    <row r="6" spans="1:16384" x14ac:dyDescent="0.25">
      <c r="A6" s="225" t="s">
        <v>119</v>
      </c>
      <c r="B6" s="226">
        <f>70*B5</f>
        <v>52570</v>
      </c>
      <c r="C6" s="182" t="s">
        <v>120</v>
      </c>
      <c r="D6" s="259" t="s">
        <v>121</v>
      </c>
      <c r="E6" s="166">
        <f>70*E5</f>
        <v>52570</v>
      </c>
      <c r="F6" s="166">
        <f>70*F5</f>
        <v>63000</v>
      </c>
      <c r="G6" s="176"/>
      <c r="H6" s="189" t="s">
        <v>3</v>
      </c>
      <c r="I6" s="157"/>
      <c r="J6" s="157"/>
      <c r="K6" s="157">
        <f t="shared" ref="K6:N6" si="1">$E$12</f>
        <v>227803.33333333334</v>
      </c>
      <c r="L6" s="157">
        <f t="shared" si="1"/>
        <v>227803.33333333334</v>
      </c>
      <c r="M6" s="157">
        <f t="shared" si="1"/>
        <v>227803.33333333334</v>
      </c>
      <c r="N6" s="157">
        <f t="shared" si="1"/>
        <v>227803.33333333334</v>
      </c>
    </row>
    <row r="7" spans="1:16384" x14ac:dyDescent="0.25">
      <c r="A7" s="225" t="s">
        <v>122</v>
      </c>
      <c r="B7" s="226">
        <f>200*B5</f>
        <v>150200</v>
      </c>
      <c r="C7" s="182" t="s">
        <v>123</v>
      </c>
      <c r="D7" s="259" t="s">
        <v>121</v>
      </c>
      <c r="E7" s="166">
        <f>200*E5</f>
        <v>150200</v>
      </c>
      <c r="F7" s="166">
        <f>200*F5</f>
        <v>180000</v>
      </c>
      <c r="G7" s="176"/>
      <c r="H7" s="189" t="s">
        <v>4</v>
      </c>
      <c r="I7" s="157"/>
      <c r="J7" s="157"/>
      <c r="K7" s="157">
        <f t="shared" ref="K7:N7" si="2">$F$12</f>
        <v>546000</v>
      </c>
      <c r="L7" s="157">
        <f t="shared" si="2"/>
        <v>546000</v>
      </c>
      <c r="M7" s="157">
        <f t="shared" si="2"/>
        <v>546000</v>
      </c>
      <c r="N7" s="157">
        <f t="shared" si="2"/>
        <v>546000</v>
      </c>
    </row>
    <row r="8" spans="1:16384" x14ac:dyDescent="0.25">
      <c r="A8" s="225" t="s">
        <v>124</v>
      </c>
      <c r="B8" s="226">
        <f>(200+168+168+104)*B5</f>
        <v>480640</v>
      </c>
      <c r="C8" s="182" t="s">
        <v>125</v>
      </c>
      <c r="D8" s="259" t="s">
        <v>121</v>
      </c>
      <c r="E8" s="166">
        <f>(200+168+168+104)*E5</f>
        <v>480640</v>
      </c>
      <c r="F8" s="166">
        <f>(200+168+168+104)*F5</f>
        <v>576000</v>
      </c>
      <c r="G8" s="176"/>
    </row>
    <row r="9" spans="1:16384" x14ac:dyDescent="0.25">
      <c r="A9" s="225" t="s">
        <v>126</v>
      </c>
      <c r="B9" s="226">
        <f>AVERAGE(B6:B8)</f>
        <v>227803.33333333334</v>
      </c>
      <c r="C9" s="182" t="s">
        <v>127</v>
      </c>
      <c r="D9" s="259" t="s">
        <v>121</v>
      </c>
      <c r="E9" s="166">
        <f>E10</f>
        <v>227803.33333333334</v>
      </c>
      <c r="F9" s="166">
        <f>F10</f>
        <v>273000</v>
      </c>
      <c r="G9" s="176"/>
    </row>
    <row r="10" spans="1:16384" x14ac:dyDescent="0.25">
      <c r="A10" s="225" t="s">
        <v>128</v>
      </c>
      <c r="B10" s="226">
        <f>AVERAGE(B6:B8)</f>
        <v>227803.33333333334</v>
      </c>
      <c r="C10" s="182" t="s">
        <v>129</v>
      </c>
      <c r="D10" s="259" t="s">
        <v>121</v>
      </c>
      <c r="E10" s="166">
        <f>AVERAGE(E6:E8)</f>
        <v>227803.33333333334</v>
      </c>
      <c r="F10" s="166">
        <f>AVERAGE(F6:F8)</f>
        <v>273000</v>
      </c>
      <c r="G10" s="176"/>
      <c r="H10" s="181"/>
    </row>
    <row r="11" spans="1:16384" x14ac:dyDescent="0.25">
      <c r="A11" s="225" t="s">
        <v>130</v>
      </c>
      <c r="B11" s="227">
        <v>1</v>
      </c>
      <c r="C11" s="182" t="s">
        <v>131</v>
      </c>
      <c r="D11" s="259" t="s">
        <v>118</v>
      </c>
      <c r="E11" s="251">
        <f t="shared" ref="E11" si="3">B11</f>
        <v>1</v>
      </c>
      <c r="F11" s="251">
        <v>2</v>
      </c>
      <c r="G11" s="176"/>
      <c r="H11" s="174"/>
      <c r="I11" s="174"/>
      <c r="J11" s="174"/>
      <c r="K11" s="174"/>
      <c r="L11" s="174"/>
      <c r="M11" s="174"/>
      <c r="N11" s="174"/>
    </row>
    <row r="12" spans="1:16384" x14ac:dyDescent="0.25">
      <c r="A12" s="143" t="s">
        <v>132</v>
      </c>
      <c r="B12" s="144">
        <f>B11*B10</f>
        <v>227803.33333333334</v>
      </c>
      <c r="E12" s="252">
        <f>E11*E10</f>
        <v>227803.33333333334</v>
      </c>
      <c r="F12" s="252">
        <f>F11*F10</f>
        <v>546000</v>
      </c>
      <c r="G12" s="176"/>
    </row>
    <row r="13" spans="1:16384" ht="53.25" customHeight="1" x14ac:dyDescent="0.25"/>
    <row r="14" spans="1:16384" s="179" customFormat="1" x14ac:dyDescent="0.25">
      <c r="A14" s="165" t="s">
        <v>133</v>
      </c>
      <c r="B14" s="153" t="s">
        <v>110</v>
      </c>
      <c r="C14" s="154" t="s">
        <v>106</v>
      </c>
      <c r="D14" s="153" t="s">
        <v>107</v>
      </c>
      <c r="E14" s="153" t="s">
        <v>3</v>
      </c>
      <c r="F14" s="153" t="s">
        <v>4</v>
      </c>
      <c r="G14" s="177"/>
      <c r="H14" s="159"/>
      <c r="I14" s="257">
        <v>2021</v>
      </c>
      <c r="J14" s="257">
        <v>2022</v>
      </c>
      <c r="K14" s="257">
        <v>2023</v>
      </c>
      <c r="L14" s="257">
        <v>2024</v>
      </c>
      <c r="M14" s="257">
        <v>2025</v>
      </c>
      <c r="N14" s="257">
        <v>2026</v>
      </c>
      <c r="O14" s="159" t="s">
        <v>111</v>
      </c>
      <c r="P14" s="159" t="s">
        <v>108</v>
      </c>
      <c r="Q14" s="159" t="s">
        <v>109</v>
      </c>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row>
    <row r="15" spans="1:16384" x14ac:dyDescent="0.25">
      <c r="A15" s="175" t="s">
        <v>134</v>
      </c>
      <c r="H15" s="189" t="s">
        <v>110</v>
      </c>
      <c r="I15" s="157"/>
      <c r="J15" s="150"/>
      <c r="K15" s="145">
        <f>$B$39</f>
        <v>765672</v>
      </c>
      <c r="L15" s="145">
        <f t="shared" ref="L15:N15" si="4">$B$39</f>
        <v>765672</v>
      </c>
      <c r="M15" s="145">
        <f t="shared" si="4"/>
        <v>765672</v>
      </c>
      <c r="N15" s="145">
        <f t="shared" si="4"/>
        <v>765672</v>
      </c>
      <c r="O15" s="190">
        <f>SUM(I15:N15)</f>
        <v>3062688</v>
      </c>
      <c r="P15" s="191">
        <f>SUM(I16:N16)</f>
        <v>2102688</v>
      </c>
      <c r="Q15" s="192">
        <f>SUM(I17:N17)</f>
        <v>8107488</v>
      </c>
    </row>
    <row r="16" spans="1:16384" x14ac:dyDescent="0.25">
      <c r="A16" s="225" t="s">
        <v>135</v>
      </c>
      <c r="B16" s="226">
        <v>253000</v>
      </c>
      <c r="C16" s="182" t="s">
        <v>136</v>
      </c>
      <c r="D16" s="260" t="s">
        <v>121</v>
      </c>
      <c r="E16" s="249">
        <v>253000</v>
      </c>
      <c r="F16" s="248">
        <v>253000</v>
      </c>
      <c r="H16" s="189" t="s">
        <v>3</v>
      </c>
      <c r="I16" s="157"/>
      <c r="J16" s="157"/>
      <c r="K16" s="157">
        <f>$E$39</f>
        <v>525672</v>
      </c>
      <c r="L16" s="157">
        <f t="shared" ref="L16:N16" si="5">$E$39</f>
        <v>525672</v>
      </c>
      <c r="M16" s="157">
        <f t="shared" si="5"/>
        <v>525672</v>
      </c>
      <c r="N16" s="157">
        <f t="shared" si="5"/>
        <v>525672</v>
      </c>
    </row>
    <row r="17" spans="1:14" x14ac:dyDescent="0.25">
      <c r="A17" s="225" t="s">
        <v>137</v>
      </c>
      <c r="B17" s="228">
        <v>300</v>
      </c>
      <c r="C17" s="182" t="s">
        <v>136</v>
      </c>
      <c r="D17" s="260" t="s">
        <v>121</v>
      </c>
      <c r="E17" s="251">
        <v>300</v>
      </c>
      <c r="F17" s="254">
        <v>300</v>
      </c>
      <c r="H17" s="189" t="s">
        <v>4</v>
      </c>
      <c r="I17" s="157"/>
      <c r="J17" s="157"/>
      <c r="K17" s="157">
        <f>$F$39</f>
        <v>2026872</v>
      </c>
      <c r="L17" s="157">
        <f t="shared" ref="L17:N17" si="6">$F$39</f>
        <v>2026872</v>
      </c>
      <c r="M17" s="157">
        <f t="shared" si="6"/>
        <v>2026872</v>
      </c>
      <c r="N17" s="157">
        <f t="shared" si="6"/>
        <v>2026872</v>
      </c>
    </row>
    <row r="18" spans="1:14" x14ac:dyDescent="0.25">
      <c r="A18" s="225" t="s">
        <v>138</v>
      </c>
      <c r="B18" s="226">
        <f>B16/B17</f>
        <v>843.33333333333337</v>
      </c>
      <c r="C18" s="182" t="s">
        <v>136</v>
      </c>
      <c r="D18" s="260" t="s">
        <v>121</v>
      </c>
      <c r="E18" s="249">
        <f>E16/E17</f>
        <v>843.33333333333337</v>
      </c>
      <c r="F18" s="248">
        <f>F16/F17</f>
        <v>843.33333333333337</v>
      </c>
    </row>
    <row r="19" spans="1:14" x14ac:dyDescent="0.25">
      <c r="A19" s="225" t="s">
        <v>139</v>
      </c>
      <c r="B19" s="229">
        <f>B16*12</f>
        <v>3036000</v>
      </c>
      <c r="C19" s="182" t="s">
        <v>136</v>
      </c>
      <c r="D19" s="260" t="s">
        <v>121</v>
      </c>
      <c r="E19" s="249">
        <f>E16*12</f>
        <v>3036000</v>
      </c>
      <c r="F19" s="248">
        <f>F16*12</f>
        <v>3036000</v>
      </c>
    </row>
    <row r="20" spans="1:14" x14ac:dyDescent="0.25">
      <c r="A20" s="225" t="s">
        <v>140</v>
      </c>
      <c r="B20" s="167">
        <v>751</v>
      </c>
      <c r="C20" s="180" t="s">
        <v>117</v>
      </c>
      <c r="D20" s="260" t="s">
        <v>118</v>
      </c>
      <c r="E20" s="249">
        <f>B20</f>
        <v>751</v>
      </c>
      <c r="F20" s="248">
        <f>B20</f>
        <v>751</v>
      </c>
    </row>
    <row r="21" spans="1:14" x14ac:dyDescent="0.25">
      <c r="A21" s="225" t="s">
        <v>141</v>
      </c>
      <c r="B21" s="228">
        <v>300</v>
      </c>
      <c r="C21" s="182" t="s">
        <v>142</v>
      </c>
      <c r="D21" s="260" t="s">
        <v>118</v>
      </c>
      <c r="E21" s="251">
        <v>300</v>
      </c>
      <c r="F21" s="254">
        <v>200</v>
      </c>
      <c r="H21" s="181"/>
    </row>
    <row r="22" spans="1:14" x14ac:dyDescent="0.25">
      <c r="A22" s="225" t="s">
        <v>143</v>
      </c>
      <c r="B22" s="229">
        <f>B21*B20*12</f>
        <v>2703600</v>
      </c>
      <c r="C22" s="182" t="s">
        <v>131</v>
      </c>
      <c r="D22" s="260" t="s">
        <v>118</v>
      </c>
      <c r="E22" s="249">
        <f>E21*E20*12</f>
        <v>2703600</v>
      </c>
      <c r="F22" s="248">
        <f>F21*F20*12</f>
        <v>1802400</v>
      </c>
      <c r="H22" s="174"/>
      <c r="I22" s="174"/>
      <c r="J22" s="174"/>
      <c r="K22" s="174"/>
      <c r="L22" s="174"/>
      <c r="M22" s="174"/>
      <c r="N22" s="174"/>
    </row>
    <row r="23" spans="1:14" x14ac:dyDescent="0.25">
      <c r="A23" s="143" t="s">
        <v>144</v>
      </c>
      <c r="B23" s="146">
        <f>B19-B22</f>
        <v>332400</v>
      </c>
      <c r="E23" s="252">
        <f>E19-E22</f>
        <v>332400</v>
      </c>
      <c r="F23" s="255">
        <f>F19-F22</f>
        <v>1233600</v>
      </c>
    </row>
    <row r="25" spans="1:14" x14ac:dyDescent="0.25">
      <c r="A25" s="175" t="s">
        <v>145</v>
      </c>
    </row>
    <row r="26" spans="1:14" x14ac:dyDescent="0.25">
      <c r="A26" s="225" t="s">
        <v>146</v>
      </c>
      <c r="B26" s="163">
        <v>50000</v>
      </c>
      <c r="C26" s="183" t="s">
        <v>147</v>
      </c>
      <c r="D26" s="260" t="s">
        <v>118</v>
      </c>
      <c r="E26" s="249">
        <v>30000</v>
      </c>
      <c r="F26" s="248">
        <v>80000</v>
      </c>
    </row>
    <row r="27" spans="1:14" x14ac:dyDescent="0.25">
      <c r="A27" s="225" t="s">
        <v>148</v>
      </c>
      <c r="B27" s="230">
        <f>B26*12</f>
        <v>600000</v>
      </c>
      <c r="C27" s="182" t="s">
        <v>149</v>
      </c>
      <c r="D27" s="260" t="s">
        <v>118</v>
      </c>
      <c r="E27" s="249">
        <f>E26*12</f>
        <v>360000</v>
      </c>
      <c r="F27" s="248">
        <f>F26*12</f>
        <v>960000</v>
      </c>
    </row>
    <row r="28" spans="1:14" x14ac:dyDescent="0.25">
      <c r="A28" s="225" t="s">
        <v>150</v>
      </c>
      <c r="B28" s="229">
        <v>13894</v>
      </c>
      <c r="C28" s="182" t="s">
        <v>149</v>
      </c>
      <c r="D28" s="260" t="s">
        <v>121</v>
      </c>
      <c r="E28" s="249">
        <v>13894</v>
      </c>
      <c r="F28" s="248">
        <v>13894</v>
      </c>
    </row>
    <row r="29" spans="1:14" x14ac:dyDescent="0.25">
      <c r="A29" s="225" t="s">
        <v>151</v>
      </c>
      <c r="B29" s="229">
        <f>B28*12</f>
        <v>166728</v>
      </c>
      <c r="C29" s="182" t="s">
        <v>149</v>
      </c>
      <c r="D29" s="260" t="s">
        <v>121</v>
      </c>
      <c r="E29" s="249">
        <f>E28*12</f>
        <v>166728</v>
      </c>
      <c r="F29" s="248">
        <f>F28*12</f>
        <v>166728</v>
      </c>
    </row>
    <row r="30" spans="1:14" x14ac:dyDescent="0.25">
      <c r="A30" s="231" t="s">
        <v>247</v>
      </c>
      <c r="B30" s="230">
        <f>B27-B29</f>
        <v>433272</v>
      </c>
      <c r="C30" s="182" t="s">
        <v>131</v>
      </c>
      <c r="D30" s="260" t="s">
        <v>118</v>
      </c>
      <c r="E30" s="249">
        <f>E27-E29</f>
        <v>193272</v>
      </c>
      <c r="F30" s="248">
        <f>F27-F29</f>
        <v>793272</v>
      </c>
    </row>
    <row r="31" spans="1:14" x14ac:dyDescent="0.25">
      <c r="A31" s="143" t="s">
        <v>152</v>
      </c>
      <c r="B31" s="146">
        <f>B30</f>
        <v>433272</v>
      </c>
      <c r="E31" s="158">
        <f>E30</f>
        <v>193272</v>
      </c>
      <c r="F31" s="158">
        <f>F30</f>
        <v>793272</v>
      </c>
    </row>
    <row r="33" spans="1:16384" x14ac:dyDescent="0.25">
      <c r="A33" s="175" t="s">
        <v>153</v>
      </c>
    </row>
    <row r="34" spans="1:16384" x14ac:dyDescent="0.25">
      <c r="A34" s="225" t="s">
        <v>154</v>
      </c>
      <c r="B34" s="230">
        <v>130558</v>
      </c>
      <c r="C34" s="182" t="s">
        <v>149</v>
      </c>
      <c r="D34" s="260" t="s">
        <v>121</v>
      </c>
      <c r="E34" s="249">
        <v>130558</v>
      </c>
      <c r="F34" s="248">
        <v>130558</v>
      </c>
    </row>
    <row r="35" spans="1:16384" x14ac:dyDescent="0.25">
      <c r="A35" s="225" t="s">
        <v>155</v>
      </c>
      <c r="B35" s="230">
        <f>B34*12</f>
        <v>1566696</v>
      </c>
      <c r="C35" s="182" t="s">
        <v>149</v>
      </c>
      <c r="D35" s="260" t="s">
        <v>121</v>
      </c>
      <c r="E35" s="249">
        <f>E34*12</f>
        <v>1566696</v>
      </c>
      <c r="F35" s="248">
        <f>F34*12</f>
        <v>1566696</v>
      </c>
    </row>
    <row r="36" spans="1:16384" x14ac:dyDescent="0.25">
      <c r="A36" s="225" t="s">
        <v>156</v>
      </c>
      <c r="B36" s="149"/>
      <c r="C36" s="184" t="s">
        <v>157</v>
      </c>
      <c r="D36" s="260" t="s">
        <v>158</v>
      </c>
      <c r="E36" s="249"/>
      <c r="F36" s="248"/>
    </row>
    <row r="37" spans="1:16384" x14ac:dyDescent="0.25">
      <c r="A37" s="225" t="s">
        <v>159</v>
      </c>
      <c r="B37" s="230"/>
      <c r="C37" s="184" t="s">
        <v>157</v>
      </c>
      <c r="D37" s="260" t="s">
        <v>158</v>
      </c>
      <c r="E37" s="249"/>
      <c r="F37" s="248"/>
    </row>
    <row r="38" spans="1:16384" x14ac:dyDescent="0.25">
      <c r="A38" s="143" t="s">
        <v>160</v>
      </c>
      <c r="B38" s="146">
        <v>0</v>
      </c>
      <c r="E38" s="158"/>
      <c r="F38" s="158"/>
    </row>
    <row r="39" spans="1:16384" x14ac:dyDescent="0.25">
      <c r="A39" s="232" t="s">
        <v>161</v>
      </c>
      <c r="B39" s="233">
        <f>B23+B31+B38</f>
        <v>765672</v>
      </c>
      <c r="E39" s="252">
        <f>E23+E31+E38</f>
        <v>525672</v>
      </c>
      <c r="F39" s="255">
        <f>F23+F31+F38</f>
        <v>2026872</v>
      </c>
    </row>
    <row r="40" spans="1:16384" ht="63.75" customHeight="1" x14ac:dyDescent="0.25"/>
    <row r="41" spans="1:16384" x14ac:dyDescent="0.25">
      <c r="A41" s="165" t="s">
        <v>162</v>
      </c>
      <c r="B41" s="153" t="s">
        <v>110</v>
      </c>
      <c r="C41" s="154" t="s">
        <v>106</v>
      </c>
      <c r="D41" s="153" t="s">
        <v>107</v>
      </c>
      <c r="E41" s="153" t="s">
        <v>3</v>
      </c>
      <c r="F41" s="153" t="s">
        <v>4</v>
      </c>
      <c r="H41" s="159"/>
      <c r="I41" s="257">
        <v>2021</v>
      </c>
      <c r="J41" s="257">
        <v>2022</v>
      </c>
      <c r="K41" s="257">
        <v>2023</v>
      </c>
      <c r="L41" s="257">
        <v>2024</v>
      </c>
      <c r="M41" s="257">
        <v>2025</v>
      </c>
      <c r="N41" s="257">
        <v>2026</v>
      </c>
      <c r="O41" s="159" t="s">
        <v>111</v>
      </c>
      <c r="P41" s="159" t="s">
        <v>108</v>
      </c>
      <c r="Q41" s="159" t="s">
        <v>109</v>
      </c>
      <c r="R41" s="162"/>
      <c r="S41" s="162"/>
      <c r="T41" s="162"/>
      <c r="U41" s="162"/>
      <c r="V41" s="162"/>
      <c r="W41" s="162"/>
      <c r="X41" s="162"/>
      <c r="Y41" s="162"/>
      <c r="Z41" s="162"/>
      <c r="AA41" s="162"/>
      <c r="AB41" s="162"/>
      <c r="AC41" s="161"/>
      <c r="AD41" s="161"/>
      <c r="AE41" s="162"/>
      <c r="AF41" s="162"/>
      <c r="AG41" s="162"/>
      <c r="AH41" s="162"/>
      <c r="AI41" s="162"/>
      <c r="AJ41" s="162"/>
      <c r="AK41" s="162"/>
      <c r="AL41" s="162"/>
      <c r="AM41" s="162"/>
      <c r="AN41" s="162"/>
      <c r="AO41" s="162"/>
      <c r="AP41" s="161"/>
      <c r="AQ41" s="161"/>
      <c r="AR41" s="162"/>
      <c r="AS41" s="162"/>
      <c r="AT41" s="152"/>
      <c r="AU41" s="153"/>
      <c r="AV41" s="153"/>
      <c r="AW41" s="153"/>
      <c r="AX41" s="153"/>
      <c r="AY41" s="153"/>
      <c r="AZ41" s="155"/>
      <c r="BA41" s="165"/>
      <c r="BB41" s="153"/>
      <c r="BC41" s="154"/>
      <c r="BD41" s="154"/>
      <c r="BE41" s="153"/>
      <c r="BF41" s="153"/>
      <c r="BG41" s="153"/>
      <c r="BH41" s="153"/>
      <c r="BI41" s="153"/>
      <c r="BJ41" s="153"/>
      <c r="BK41" s="153"/>
      <c r="BL41" s="153"/>
      <c r="BM41" s="155"/>
      <c r="BN41" s="165"/>
      <c r="BO41" s="153"/>
      <c r="BP41" s="154"/>
      <c r="BQ41" s="154"/>
      <c r="BR41" s="153"/>
      <c r="BS41" s="153"/>
      <c r="BT41" s="153"/>
      <c r="BU41" s="153"/>
      <c r="BV41" s="153"/>
      <c r="BW41" s="153"/>
      <c r="BX41" s="153"/>
      <c r="BY41" s="153"/>
      <c r="BZ41" s="155"/>
      <c r="CA41" s="165"/>
      <c r="CB41" s="153"/>
      <c r="CC41" s="154"/>
      <c r="CD41" s="154"/>
      <c r="CE41" s="153"/>
      <c r="CF41" s="153"/>
      <c r="CG41" s="153"/>
      <c r="CH41" s="153"/>
      <c r="CI41" s="153"/>
      <c r="CJ41" s="153"/>
      <c r="CK41" s="153"/>
      <c r="CL41" s="153"/>
      <c r="CM41" s="155"/>
      <c r="CN41" s="165"/>
      <c r="CO41" s="153"/>
      <c r="CP41" s="154"/>
      <c r="CQ41" s="154"/>
      <c r="CR41" s="153"/>
      <c r="CS41" s="153"/>
      <c r="CT41" s="153"/>
      <c r="CU41" s="153"/>
      <c r="CV41" s="153"/>
      <c r="CW41" s="153"/>
      <c r="CX41" s="153"/>
      <c r="CY41" s="153"/>
      <c r="CZ41" s="155"/>
      <c r="DA41" s="165"/>
      <c r="DB41" s="153"/>
      <c r="DC41" s="154"/>
      <c r="DD41" s="154"/>
      <c r="DE41" s="153"/>
      <c r="DF41" s="153"/>
      <c r="DG41" s="153"/>
      <c r="DH41" s="153"/>
      <c r="DI41" s="153"/>
      <c r="DJ41" s="153"/>
      <c r="DK41" s="153"/>
      <c r="DL41" s="153"/>
      <c r="DM41" s="155"/>
      <c r="DN41" s="165"/>
      <c r="DO41" s="153"/>
      <c r="DP41" s="154"/>
      <c r="DQ41" s="154"/>
      <c r="DR41" s="153"/>
      <c r="DS41" s="153"/>
      <c r="DT41" s="153"/>
      <c r="DU41" s="153"/>
      <c r="DV41" s="153"/>
      <c r="DW41" s="153"/>
      <c r="DX41" s="153"/>
      <c r="DY41" s="153"/>
      <c r="DZ41" s="155"/>
      <c r="EA41" s="165"/>
      <c r="EB41" s="153"/>
      <c r="EC41" s="154"/>
      <c r="ED41" s="154"/>
      <c r="EE41" s="153"/>
      <c r="EF41" s="153"/>
      <c r="EG41" s="153"/>
      <c r="EH41" s="153"/>
      <c r="EI41" s="153"/>
      <c r="EJ41" s="153"/>
      <c r="EK41" s="153"/>
      <c r="EL41" s="153"/>
      <c r="EM41" s="155"/>
      <c r="EN41" s="165"/>
      <c r="EO41" s="153"/>
      <c r="EP41" s="154"/>
      <c r="EQ41" s="154"/>
      <c r="ER41" s="153"/>
      <c r="ES41" s="153"/>
      <c r="ET41" s="153"/>
      <c r="EU41" s="153"/>
      <c r="EV41" s="153"/>
      <c r="EW41" s="153"/>
      <c r="EX41" s="153"/>
      <c r="EY41" s="153"/>
      <c r="EZ41" s="155"/>
      <c r="FA41" s="165"/>
      <c r="FB41" s="153"/>
      <c r="FC41" s="154"/>
      <c r="FD41" s="154"/>
      <c r="FE41" s="153"/>
      <c r="FF41" s="153"/>
      <c r="FG41" s="153"/>
      <c r="FH41" s="153"/>
      <c r="FI41" s="153"/>
      <c r="FJ41" s="153"/>
      <c r="FK41" s="153"/>
      <c r="FL41" s="153"/>
      <c r="FM41" s="155"/>
      <c r="FN41" s="165"/>
      <c r="FO41" s="153"/>
      <c r="FP41" s="154"/>
      <c r="FQ41" s="154"/>
      <c r="FR41" s="153"/>
      <c r="FS41" s="153"/>
      <c r="FT41" s="153"/>
      <c r="FU41" s="153"/>
      <c r="FV41" s="153"/>
      <c r="FW41" s="153"/>
      <c r="FX41" s="153"/>
      <c r="FY41" s="153"/>
      <c r="FZ41" s="155"/>
      <c r="GA41" s="165"/>
      <c r="GB41" s="153"/>
      <c r="GC41" s="154"/>
      <c r="GD41" s="154"/>
      <c r="GE41" s="153"/>
      <c r="GF41" s="153"/>
      <c r="GG41" s="153"/>
      <c r="GH41" s="153"/>
      <c r="GI41" s="153"/>
      <c r="GJ41" s="153"/>
      <c r="GK41" s="153"/>
      <c r="GL41" s="153"/>
      <c r="GM41" s="155"/>
      <c r="GN41" s="165"/>
      <c r="GO41" s="153"/>
      <c r="GP41" s="154"/>
      <c r="GQ41" s="154"/>
      <c r="GR41" s="153"/>
      <c r="GS41" s="153"/>
      <c r="GT41" s="153"/>
      <c r="GU41" s="153"/>
      <c r="GV41" s="153"/>
      <c r="GW41" s="153"/>
      <c r="GX41" s="153"/>
      <c r="GY41" s="153"/>
      <c r="GZ41" s="155"/>
      <c r="HA41" s="165"/>
      <c r="HB41" s="153"/>
      <c r="HC41" s="154"/>
      <c r="HD41" s="154"/>
      <c r="HE41" s="153"/>
      <c r="HF41" s="153"/>
      <c r="HG41" s="153"/>
      <c r="HH41" s="153"/>
      <c r="HI41" s="153"/>
      <c r="HJ41" s="153"/>
      <c r="HK41" s="153"/>
      <c r="HL41" s="153"/>
      <c r="HM41" s="155"/>
      <c r="HN41" s="165"/>
      <c r="HO41" s="153"/>
      <c r="HP41" s="154"/>
      <c r="HQ41" s="154"/>
      <c r="HR41" s="153"/>
      <c r="HS41" s="153"/>
      <c r="HT41" s="153"/>
      <c r="HU41" s="153"/>
      <c r="HV41" s="153"/>
      <c r="HW41" s="153"/>
      <c r="HX41" s="153"/>
      <c r="HY41" s="153"/>
      <c r="HZ41" s="155"/>
      <c r="IA41" s="165"/>
      <c r="IB41" s="153"/>
      <c r="IC41" s="154"/>
      <c r="ID41" s="154"/>
      <c r="IE41" s="153"/>
      <c r="IF41" s="153"/>
      <c r="IG41" s="153"/>
      <c r="IH41" s="153"/>
      <c r="II41" s="153"/>
      <c r="IJ41" s="153"/>
      <c r="IK41" s="153"/>
      <c r="IL41" s="153"/>
      <c r="IM41" s="155"/>
      <c r="IN41" s="165"/>
      <c r="IO41" s="153"/>
      <c r="IP41" s="154"/>
      <c r="IQ41" s="154"/>
      <c r="IR41" s="153"/>
      <c r="IS41" s="153"/>
      <c r="IT41" s="153"/>
      <c r="IU41" s="153"/>
      <c r="IV41" s="153"/>
      <c r="IW41" s="153"/>
      <c r="IX41" s="153"/>
      <c r="IY41" s="153"/>
      <c r="IZ41" s="155"/>
      <c r="JA41" s="165"/>
      <c r="JB41" s="153"/>
      <c r="JC41" s="154"/>
      <c r="JD41" s="154"/>
      <c r="JE41" s="153"/>
      <c r="JF41" s="153"/>
      <c r="JG41" s="153"/>
      <c r="JH41" s="153"/>
      <c r="JI41" s="153"/>
      <c r="JJ41" s="153"/>
      <c r="JK41" s="153"/>
      <c r="JL41" s="153"/>
      <c r="JM41" s="155"/>
      <c r="JN41" s="165"/>
      <c r="JO41" s="153"/>
      <c r="JP41" s="154"/>
      <c r="JQ41" s="154"/>
      <c r="JR41" s="153"/>
      <c r="JS41" s="153"/>
      <c r="JT41" s="153"/>
      <c r="JU41" s="153"/>
      <c r="JV41" s="153"/>
      <c r="JW41" s="153"/>
      <c r="JX41" s="153"/>
      <c r="JY41" s="153"/>
      <c r="JZ41" s="155"/>
      <c r="KA41" s="165"/>
      <c r="KB41" s="153"/>
      <c r="KC41" s="154"/>
      <c r="KD41" s="154"/>
      <c r="KE41" s="153"/>
      <c r="KF41" s="153"/>
      <c r="KG41" s="153"/>
      <c r="KH41" s="153"/>
      <c r="KI41" s="153"/>
      <c r="KJ41" s="153"/>
      <c r="KK41" s="153"/>
      <c r="KL41" s="153"/>
      <c r="KM41" s="155"/>
      <c r="KN41" s="165"/>
      <c r="KO41" s="153"/>
      <c r="KP41" s="154"/>
      <c r="KQ41" s="154"/>
      <c r="KR41" s="153"/>
      <c r="KS41" s="153"/>
      <c r="KT41" s="153"/>
      <c r="KU41" s="153"/>
      <c r="KV41" s="153"/>
      <c r="KW41" s="153"/>
      <c r="KX41" s="153"/>
      <c r="KY41" s="153"/>
      <c r="KZ41" s="155"/>
      <c r="LA41" s="165"/>
      <c r="LB41" s="153"/>
      <c r="LC41" s="154"/>
      <c r="LD41" s="154"/>
      <c r="LE41" s="153"/>
      <c r="LF41" s="153"/>
      <c r="LG41" s="153"/>
      <c r="LH41" s="153"/>
      <c r="LI41" s="153"/>
      <c r="LJ41" s="153"/>
      <c r="LK41" s="153"/>
      <c r="LL41" s="153"/>
      <c r="LM41" s="155"/>
      <c r="LN41" s="165"/>
      <c r="LO41" s="153"/>
      <c r="LP41" s="154"/>
      <c r="LQ41" s="154"/>
      <c r="LR41" s="153"/>
      <c r="LS41" s="153"/>
      <c r="LT41" s="153"/>
      <c r="LU41" s="153"/>
      <c r="LV41" s="153"/>
      <c r="LW41" s="153"/>
      <c r="LX41" s="153"/>
      <c r="LY41" s="153"/>
      <c r="LZ41" s="155"/>
      <c r="MA41" s="165"/>
      <c r="MB41" s="153"/>
      <c r="MC41" s="154"/>
      <c r="MD41" s="154"/>
      <c r="ME41" s="153"/>
      <c r="MF41" s="153"/>
      <c r="MG41" s="153"/>
      <c r="MH41" s="153"/>
      <c r="MI41" s="153"/>
      <c r="MJ41" s="153"/>
      <c r="MK41" s="153"/>
      <c r="ML41" s="153"/>
      <c r="MM41" s="155"/>
      <c r="MN41" s="165"/>
      <c r="MO41" s="153"/>
      <c r="MP41" s="154"/>
      <c r="MQ41" s="154"/>
      <c r="MR41" s="153"/>
      <c r="MS41" s="153"/>
      <c r="MT41" s="153"/>
      <c r="MU41" s="153"/>
      <c r="MV41" s="153"/>
      <c r="MW41" s="153"/>
      <c r="MX41" s="153"/>
      <c r="MY41" s="153"/>
      <c r="MZ41" s="155"/>
      <c r="NA41" s="165"/>
      <c r="NB41" s="153"/>
      <c r="NC41" s="154"/>
      <c r="ND41" s="154"/>
      <c r="NE41" s="153"/>
      <c r="NF41" s="153"/>
      <c r="NG41" s="153"/>
      <c r="NH41" s="153"/>
      <c r="NI41" s="153"/>
      <c r="NJ41" s="153"/>
      <c r="NK41" s="153"/>
      <c r="NL41" s="153"/>
      <c r="NM41" s="155"/>
      <c r="NN41" s="165"/>
      <c r="NO41" s="153"/>
      <c r="NP41" s="154"/>
      <c r="NQ41" s="154"/>
      <c r="NR41" s="153"/>
      <c r="NS41" s="153"/>
      <c r="NT41" s="153"/>
      <c r="NU41" s="153"/>
      <c r="NV41" s="153"/>
      <c r="NW41" s="153"/>
      <c r="NX41" s="153"/>
      <c r="NY41" s="153"/>
      <c r="NZ41" s="155"/>
      <c r="OA41" s="165"/>
      <c r="OB41" s="153"/>
      <c r="OC41" s="154"/>
      <c r="OD41" s="154"/>
      <c r="OE41" s="153"/>
      <c r="OF41" s="153"/>
      <c r="OG41" s="153"/>
      <c r="OH41" s="153"/>
      <c r="OI41" s="153"/>
      <c r="OJ41" s="153"/>
      <c r="OK41" s="153"/>
      <c r="OL41" s="153"/>
      <c r="OM41" s="155"/>
      <c r="ON41" s="165"/>
      <c r="OO41" s="153"/>
      <c r="OP41" s="154"/>
      <c r="OQ41" s="154"/>
      <c r="OR41" s="153"/>
      <c r="OS41" s="153"/>
      <c r="OT41" s="153"/>
      <c r="OU41" s="153"/>
      <c r="OV41" s="153"/>
      <c r="OW41" s="153"/>
      <c r="OX41" s="153"/>
      <c r="OY41" s="153"/>
      <c r="OZ41" s="155"/>
      <c r="PA41" s="165"/>
      <c r="PB41" s="153"/>
      <c r="PC41" s="154"/>
      <c r="PD41" s="154"/>
      <c r="PE41" s="153"/>
      <c r="PF41" s="153"/>
      <c r="PG41" s="153"/>
      <c r="PH41" s="153"/>
      <c r="PI41" s="153"/>
      <c r="PJ41" s="153"/>
      <c r="PK41" s="153"/>
      <c r="PL41" s="153"/>
      <c r="PM41" s="155"/>
      <c r="PN41" s="165"/>
      <c r="PO41" s="153"/>
      <c r="PP41" s="154"/>
      <c r="PQ41" s="154"/>
      <c r="PR41" s="153"/>
      <c r="PS41" s="153"/>
      <c r="PT41" s="153"/>
      <c r="PU41" s="153"/>
      <c r="PV41" s="153"/>
      <c r="PW41" s="153"/>
      <c r="PX41" s="153"/>
      <c r="PY41" s="153"/>
      <c r="PZ41" s="155"/>
      <c r="QA41" s="165"/>
      <c r="QB41" s="153"/>
      <c r="QC41" s="154"/>
      <c r="QD41" s="154"/>
      <c r="QE41" s="153"/>
      <c r="QF41" s="153"/>
      <c r="QG41" s="153"/>
      <c r="QH41" s="153"/>
      <c r="QI41" s="153"/>
      <c r="QJ41" s="153"/>
      <c r="QK41" s="153"/>
      <c r="QL41" s="153"/>
      <c r="QM41" s="155"/>
      <c r="QN41" s="165"/>
      <c r="QO41" s="153"/>
      <c r="QP41" s="154"/>
      <c r="QQ41" s="154"/>
      <c r="QR41" s="153"/>
      <c r="QS41" s="153"/>
      <c r="QT41" s="153"/>
      <c r="QU41" s="153"/>
      <c r="QV41" s="153"/>
      <c r="QW41" s="153"/>
      <c r="QX41" s="153"/>
      <c r="QY41" s="153"/>
      <c r="QZ41" s="155"/>
      <c r="RA41" s="165"/>
      <c r="RB41" s="153"/>
      <c r="RC41" s="154"/>
      <c r="RD41" s="154"/>
      <c r="RE41" s="153"/>
      <c r="RF41" s="153"/>
      <c r="RG41" s="153"/>
      <c r="RH41" s="153"/>
      <c r="RI41" s="153"/>
      <c r="RJ41" s="153"/>
      <c r="RK41" s="153"/>
      <c r="RL41" s="153"/>
      <c r="RM41" s="155"/>
      <c r="RN41" s="165"/>
      <c r="RO41" s="153"/>
      <c r="RP41" s="154"/>
      <c r="RQ41" s="154"/>
      <c r="RR41" s="153"/>
      <c r="RS41" s="153"/>
      <c r="RT41" s="153"/>
      <c r="RU41" s="153"/>
      <c r="RV41" s="153"/>
      <c r="RW41" s="153"/>
      <c r="RX41" s="153"/>
      <c r="RY41" s="153"/>
      <c r="RZ41" s="155"/>
      <c r="SA41" s="165"/>
      <c r="SB41" s="153"/>
      <c r="SC41" s="154"/>
      <c r="SD41" s="154"/>
      <c r="SE41" s="153"/>
      <c r="SF41" s="153"/>
      <c r="SG41" s="153"/>
      <c r="SH41" s="153"/>
      <c r="SI41" s="153"/>
      <c r="SJ41" s="153"/>
      <c r="SK41" s="153"/>
      <c r="SL41" s="153"/>
      <c r="SM41" s="155"/>
      <c r="SN41" s="165"/>
      <c r="SO41" s="153"/>
      <c r="SP41" s="154"/>
      <c r="SQ41" s="154"/>
      <c r="SR41" s="153"/>
      <c r="SS41" s="153"/>
      <c r="ST41" s="153"/>
      <c r="SU41" s="153"/>
      <c r="SV41" s="153"/>
      <c r="SW41" s="153"/>
      <c r="SX41" s="153"/>
      <c r="SY41" s="153"/>
      <c r="SZ41" s="155"/>
      <c r="TA41" s="165"/>
      <c r="TB41" s="153"/>
      <c r="TC41" s="154"/>
      <c r="TD41" s="154"/>
      <c r="TE41" s="153"/>
      <c r="TF41" s="153"/>
      <c r="TG41" s="153"/>
      <c r="TH41" s="153"/>
      <c r="TI41" s="153"/>
      <c r="TJ41" s="153"/>
      <c r="TK41" s="153"/>
      <c r="TL41" s="153"/>
      <c r="TM41" s="155"/>
      <c r="TN41" s="165"/>
      <c r="TO41" s="153"/>
      <c r="TP41" s="154"/>
      <c r="TQ41" s="154"/>
      <c r="TR41" s="153"/>
      <c r="TS41" s="153"/>
      <c r="TT41" s="153"/>
      <c r="TU41" s="153"/>
      <c r="TV41" s="153"/>
      <c r="TW41" s="153"/>
      <c r="TX41" s="153"/>
      <c r="TY41" s="153"/>
      <c r="TZ41" s="155"/>
      <c r="UA41" s="165"/>
      <c r="UB41" s="153"/>
      <c r="UC41" s="154"/>
      <c r="UD41" s="154"/>
      <c r="UE41" s="153"/>
      <c r="UF41" s="153"/>
      <c r="UG41" s="153"/>
      <c r="UH41" s="153"/>
      <c r="UI41" s="153"/>
      <c r="UJ41" s="153"/>
      <c r="UK41" s="153"/>
      <c r="UL41" s="153"/>
      <c r="UM41" s="155"/>
      <c r="UN41" s="165"/>
      <c r="UO41" s="153"/>
      <c r="UP41" s="154"/>
      <c r="UQ41" s="154"/>
      <c r="UR41" s="153"/>
      <c r="US41" s="153"/>
      <c r="UT41" s="153"/>
      <c r="UU41" s="153"/>
      <c r="UV41" s="153"/>
      <c r="UW41" s="153"/>
      <c r="UX41" s="153"/>
      <c r="UY41" s="153"/>
      <c r="UZ41" s="155"/>
      <c r="VA41" s="165"/>
      <c r="VB41" s="153"/>
      <c r="VC41" s="154"/>
      <c r="VD41" s="154"/>
      <c r="VE41" s="153"/>
      <c r="VF41" s="153"/>
      <c r="VG41" s="153"/>
      <c r="VH41" s="153"/>
      <c r="VI41" s="153"/>
      <c r="VJ41" s="153"/>
      <c r="VK41" s="153"/>
      <c r="VL41" s="153"/>
      <c r="VM41" s="155"/>
      <c r="VN41" s="165"/>
      <c r="VO41" s="153"/>
      <c r="VP41" s="154"/>
      <c r="VQ41" s="154"/>
      <c r="VR41" s="153"/>
      <c r="VS41" s="153"/>
      <c r="VT41" s="153"/>
      <c r="VU41" s="153"/>
      <c r="VV41" s="153"/>
      <c r="VW41" s="153"/>
      <c r="VX41" s="153"/>
      <c r="VY41" s="153"/>
      <c r="VZ41" s="155"/>
      <c r="WA41" s="165"/>
      <c r="WB41" s="153"/>
      <c r="WC41" s="154"/>
      <c r="WD41" s="154"/>
      <c r="WE41" s="153"/>
      <c r="WF41" s="153"/>
      <c r="WG41" s="153"/>
      <c r="WH41" s="153"/>
      <c r="WI41" s="153"/>
      <c r="WJ41" s="153"/>
      <c r="WK41" s="153"/>
      <c r="WL41" s="153"/>
      <c r="WM41" s="155"/>
      <c r="WN41" s="165"/>
      <c r="WO41" s="153"/>
      <c r="WP41" s="154"/>
      <c r="WQ41" s="154"/>
      <c r="WR41" s="153"/>
      <c r="WS41" s="153"/>
      <c r="WT41" s="153"/>
      <c r="WU41" s="153"/>
      <c r="WV41" s="153"/>
      <c r="WW41" s="153"/>
      <c r="WX41" s="153"/>
      <c r="WY41" s="153"/>
      <c r="WZ41" s="155"/>
      <c r="XA41" s="165"/>
      <c r="XB41" s="153"/>
      <c r="XC41" s="154"/>
      <c r="XD41" s="154"/>
      <c r="XE41" s="153"/>
      <c r="XF41" s="153"/>
      <c r="XG41" s="153"/>
      <c r="XH41" s="153"/>
      <c r="XI41" s="153"/>
      <c r="XJ41" s="153"/>
      <c r="XK41" s="153"/>
      <c r="XL41" s="153"/>
      <c r="XM41" s="155"/>
      <c r="XN41" s="165"/>
      <c r="XO41" s="153"/>
      <c r="XP41" s="154"/>
      <c r="XQ41" s="154"/>
      <c r="XR41" s="153"/>
      <c r="XS41" s="153"/>
      <c r="XT41" s="153"/>
      <c r="XU41" s="153"/>
      <c r="XV41" s="153"/>
      <c r="XW41" s="153"/>
      <c r="XX41" s="153"/>
      <c r="XY41" s="153"/>
      <c r="XZ41" s="155"/>
      <c r="YA41" s="165"/>
      <c r="YB41" s="153"/>
      <c r="YC41" s="154"/>
      <c r="YD41" s="154"/>
      <c r="YE41" s="153"/>
      <c r="YF41" s="153"/>
      <c r="YG41" s="153"/>
      <c r="YH41" s="153"/>
      <c r="YI41" s="153"/>
      <c r="YJ41" s="153"/>
      <c r="YK41" s="153"/>
      <c r="YL41" s="153"/>
      <c r="YM41" s="155"/>
      <c r="YN41" s="165"/>
      <c r="YO41" s="153"/>
      <c r="YP41" s="154"/>
      <c r="YQ41" s="154"/>
      <c r="YR41" s="153"/>
      <c r="YS41" s="153"/>
      <c r="YT41" s="153"/>
      <c r="YU41" s="153"/>
      <c r="YV41" s="153"/>
      <c r="YW41" s="153"/>
      <c r="YX41" s="153"/>
      <c r="YY41" s="153"/>
      <c r="YZ41" s="155"/>
      <c r="ZA41" s="165"/>
      <c r="ZB41" s="153"/>
      <c r="ZC41" s="154"/>
      <c r="ZD41" s="154"/>
      <c r="ZE41" s="153"/>
      <c r="ZF41" s="153"/>
      <c r="ZG41" s="153"/>
      <c r="ZH41" s="153"/>
      <c r="ZI41" s="153"/>
      <c r="ZJ41" s="153"/>
      <c r="ZK41" s="153"/>
      <c r="ZL41" s="153"/>
      <c r="ZM41" s="155"/>
      <c r="ZN41" s="165"/>
      <c r="ZO41" s="153"/>
      <c r="ZP41" s="154"/>
      <c r="ZQ41" s="154"/>
      <c r="ZR41" s="153"/>
      <c r="ZS41" s="153"/>
      <c r="ZT41" s="153"/>
      <c r="ZU41" s="153"/>
      <c r="ZV41" s="153"/>
      <c r="ZW41" s="153"/>
      <c r="ZX41" s="153"/>
      <c r="ZY41" s="153"/>
      <c r="ZZ41" s="155"/>
      <c r="AAA41" s="165"/>
      <c r="AAB41" s="153"/>
      <c r="AAC41" s="154"/>
      <c r="AAD41" s="154"/>
      <c r="AAE41" s="153"/>
      <c r="AAF41" s="153"/>
      <c r="AAG41" s="153"/>
      <c r="AAH41" s="153"/>
      <c r="AAI41" s="153"/>
      <c r="AAJ41" s="153"/>
      <c r="AAK41" s="153"/>
      <c r="AAL41" s="153"/>
      <c r="AAM41" s="155"/>
      <c r="AAN41" s="165"/>
      <c r="AAO41" s="153"/>
      <c r="AAP41" s="154"/>
      <c r="AAQ41" s="154"/>
      <c r="AAR41" s="153"/>
      <c r="AAS41" s="153"/>
      <c r="AAT41" s="153"/>
      <c r="AAU41" s="153"/>
      <c r="AAV41" s="153"/>
      <c r="AAW41" s="153"/>
      <c r="AAX41" s="153"/>
      <c r="AAY41" s="153"/>
      <c r="AAZ41" s="155"/>
      <c r="ABA41" s="165"/>
      <c r="ABB41" s="153"/>
      <c r="ABC41" s="154"/>
      <c r="ABD41" s="154"/>
      <c r="ABE41" s="153"/>
      <c r="ABF41" s="153"/>
      <c r="ABG41" s="153"/>
      <c r="ABH41" s="153"/>
      <c r="ABI41" s="153"/>
      <c r="ABJ41" s="153"/>
      <c r="ABK41" s="153"/>
      <c r="ABL41" s="153"/>
      <c r="ABM41" s="155"/>
      <c r="ABN41" s="165"/>
      <c r="ABO41" s="153"/>
      <c r="ABP41" s="154"/>
      <c r="ABQ41" s="154"/>
      <c r="ABR41" s="153"/>
      <c r="ABS41" s="153"/>
      <c r="ABT41" s="153"/>
      <c r="ABU41" s="153"/>
      <c r="ABV41" s="153"/>
      <c r="ABW41" s="153"/>
      <c r="ABX41" s="153"/>
      <c r="ABY41" s="153"/>
      <c r="ABZ41" s="155"/>
      <c r="ACA41" s="165"/>
      <c r="ACB41" s="153"/>
      <c r="ACC41" s="154"/>
      <c r="ACD41" s="154"/>
      <c r="ACE41" s="153"/>
      <c r="ACF41" s="153"/>
      <c r="ACG41" s="153"/>
      <c r="ACH41" s="153"/>
      <c r="ACI41" s="153"/>
      <c r="ACJ41" s="153"/>
      <c r="ACK41" s="153"/>
      <c r="ACL41" s="153"/>
      <c r="ACM41" s="155"/>
      <c r="ACN41" s="165"/>
      <c r="ACO41" s="153"/>
      <c r="ACP41" s="154"/>
      <c r="ACQ41" s="154"/>
      <c r="ACR41" s="153"/>
      <c r="ACS41" s="153"/>
      <c r="ACT41" s="153"/>
      <c r="ACU41" s="153"/>
      <c r="ACV41" s="153"/>
      <c r="ACW41" s="153"/>
      <c r="ACX41" s="153"/>
      <c r="ACY41" s="153"/>
      <c r="ACZ41" s="155"/>
      <c r="ADA41" s="165"/>
      <c r="ADB41" s="153"/>
      <c r="ADC41" s="154"/>
      <c r="ADD41" s="154"/>
      <c r="ADE41" s="153"/>
      <c r="ADF41" s="153"/>
      <c r="ADG41" s="153"/>
      <c r="ADH41" s="153"/>
      <c r="ADI41" s="153"/>
      <c r="ADJ41" s="153"/>
      <c r="ADK41" s="153"/>
      <c r="ADL41" s="153"/>
      <c r="ADM41" s="155"/>
      <c r="ADN41" s="165"/>
      <c r="ADO41" s="153"/>
      <c r="ADP41" s="154"/>
      <c r="ADQ41" s="154"/>
      <c r="ADR41" s="153"/>
      <c r="ADS41" s="153"/>
      <c r="ADT41" s="153"/>
      <c r="ADU41" s="153"/>
      <c r="ADV41" s="153"/>
      <c r="ADW41" s="153"/>
      <c r="ADX41" s="153"/>
      <c r="ADY41" s="153"/>
      <c r="ADZ41" s="155"/>
      <c r="AEA41" s="165"/>
      <c r="AEB41" s="153"/>
      <c r="AEC41" s="154"/>
      <c r="AED41" s="154"/>
      <c r="AEE41" s="153"/>
      <c r="AEF41" s="153"/>
      <c r="AEG41" s="153"/>
      <c r="AEH41" s="153"/>
      <c r="AEI41" s="153"/>
      <c r="AEJ41" s="153"/>
      <c r="AEK41" s="153"/>
      <c r="AEL41" s="153"/>
      <c r="AEM41" s="155"/>
      <c r="AEN41" s="165"/>
      <c r="AEO41" s="153"/>
      <c r="AEP41" s="154"/>
      <c r="AEQ41" s="154"/>
      <c r="AER41" s="153"/>
      <c r="AES41" s="153"/>
      <c r="AET41" s="153"/>
      <c r="AEU41" s="153"/>
      <c r="AEV41" s="153"/>
      <c r="AEW41" s="153"/>
      <c r="AEX41" s="153"/>
      <c r="AEY41" s="153"/>
      <c r="AEZ41" s="155"/>
      <c r="AFA41" s="165"/>
      <c r="AFB41" s="153"/>
      <c r="AFC41" s="154"/>
      <c r="AFD41" s="154"/>
      <c r="AFE41" s="153"/>
      <c r="AFF41" s="153"/>
      <c r="AFG41" s="153"/>
      <c r="AFH41" s="153"/>
      <c r="AFI41" s="153"/>
      <c r="AFJ41" s="153"/>
      <c r="AFK41" s="153"/>
      <c r="AFL41" s="153"/>
      <c r="AFM41" s="155"/>
      <c r="AFN41" s="165"/>
      <c r="AFO41" s="153"/>
      <c r="AFP41" s="154"/>
      <c r="AFQ41" s="154"/>
      <c r="AFR41" s="153"/>
      <c r="AFS41" s="153"/>
      <c r="AFT41" s="153"/>
      <c r="AFU41" s="153"/>
      <c r="AFV41" s="153"/>
      <c r="AFW41" s="153"/>
      <c r="AFX41" s="153"/>
      <c r="AFY41" s="153"/>
      <c r="AFZ41" s="155"/>
      <c r="AGA41" s="165"/>
      <c r="AGB41" s="153"/>
      <c r="AGC41" s="154"/>
      <c r="AGD41" s="154"/>
      <c r="AGE41" s="153"/>
      <c r="AGF41" s="153"/>
      <c r="AGG41" s="153"/>
      <c r="AGH41" s="153"/>
      <c r="AGI41" s="153"/>
      <c r="AGJ41" s="153"/>
      <c r="AGK41" s="153"/>
      <c r="AGL41" s="153"/>
      <c r="AGM41" s="155"/>
      <c r="AGN41" s="165"/>
      <c r="AGO41" s="153"/>
      <c r="AGP41" s="154"/>
      <c r="AGQ41" s="154"/>
      <c r="AGR41" s="153"/>
      <c r="AGS41" s="153"/>
      <c r="AGT41" s="153"/>
      <c r="AGU41" s="153"/>
      <c r="AGV41" s="153"/>
      <c r="AGW41" s="153"/>
      <c r="AGX41" s="153"/>
      <c r="AGY41" s="153"/>
      <c r="AGZ41" s="155"/>
      <c r="AHA41" s="165"/>
      <c r="AHB41" s="153"/>
      <c r="AHC41" s="154"/>
      <c r="AHD41" s="154"/>
      <c r="AHE41" s="153"/>
      <c r="AHF41" s="153"/>
      <c r="AHG41" s="153"/>
      <c r="AHH41" s="153"/>
      <c r="AHI41" s="153"/>
      <c r="AHJ41" s="153"/>
      <c r="AHK41" s="153"/>
      <c r="AHL41" s="153"/>
      <c r="AHM41" s="155"/>
      <c r="AHN41" s="165"/>
      <c r="AHO41" s="153"/>
      <c r="AHP41" s="154"/>
      <c r="AHQ41" s="154"/>
      <c r="AHR41" s="153"/>
      <c r="AHS41" s="153"/>
      <c r="AHT41" s="153"/>
      <c r="AHU41" s="153"/>
      <c r="AHV41" s="153"/>
      <c r="AHW41" s="153"/>
      <c r="AHX41" s="153"/>
      <c r="AHY41" s="153"/>
      <c r="AHZ41" s="155"/>
      <c r="AIA41" s="165"/>
      <c r="AIB41" s="153"/>
      <c r="AIC41" s="154"/>
      <c r="AID41" s="154"/>
      <c r="AIE41" s="153"/>
      <c r="AIF41" s="153"/>
      <c r="AIG41" s="153"/>
      <c r="AIH41" s="153"/>
      <c r="AII41" s="153"/>
      <c r="AIJ41" s="153"/>
      <c r="AIK41" s="153"/>
      <c r="AIL41" s="153"/>
      <c r="AIM41" s="155"/>
      <c r="AIN41" s="165"/>
      <c r="AIO41" s="153"/>
      <c r="AIP41" s="154"/>
      <c r="AIQ41" s="154"/>
      <c r="AIR41" s="153"/>
      <c r="AIS41" s="153"/>
      <c r="AIT41" s="153"/>
      <c r="AIU41" s="153"/>
      <c r="AIV41" s="153"/>
      <c r="AIW41" s="153"/>
      <c r="AIX41" s="153"/>
      <c r="AIY41" s="153"/>
      <c r="AIZ41" s="155"/>
      <c r="AJA41" s="165"/>
      <c r="AJB41" s="153"/>
      <c r="AJC41" s="154"/>
      <c r="AJD41" s="154"/>
      <c r="AJE41" s="153"/>
      <c r="AJF41" s="153"/>
      <c r="AJG41" s="153"/>
      <c r="AJH41" s="153"/>
      <c r="AJI41" s="153"/>
      <c r="AJJ41" s="153"/>
      <c r="AJK41" s="153"/>
      <c r="AJL41" s="153"/>
      <c r="AJM41" s="155"/>
      <c r="AJN41" s="165"/>
      <c r="AJO41" s="153"/>
      <c r="AJP41" s="154"/>
      <c r="AJQ41" s="154"/>
      <c r="AJR41" s="153"/>
      <c r="AJS41" s="153"/>
      <c r="AJT41" s="153"/>
      <c r="AJU41" s="153"/>
      <c r="AJV41" s="153"/>
      <c r="AJW41" s="153"/>
      <c r="AJX41" s="153"/>
      <c r="AJY41" s="153"/>
      <c r="AJZ41" s="155"/>
      <c r="AKA41" s="165"/>
      <c r="AKB41" s="153"/>
      <c r="AKC41" s="154"/>
      <c r="AKD41" s="154"/>
      <c r="AKE41" s="153"/>
      <c r="AKF41" s="153"/>
      <c r="AKG41" s="153"/>
      <c r="AKH41" s="153"/>
      <c r="AKI41" s="153"/>
      <c r="AKJ41" s="153"/>
      <c r="AKK41" s="153"/>
      <c r="AKL41" s="153"/>
      <c r="AKM41" s="155"/>
      <c r="AKN41" s="165"/>
      <c r="AKO41" s="153"/>
      <c r="AKP41" s="154"/>
      <c r="AKQ41" s="154"/>
      <c r="AKR41" s="153"/>
      <c r="AKS41" s="153"/>
      <c r="AKT41" s="153"/>
      <c r="AKU41" s="153"/>
      <c r="AKV41" s="153"/>
      <c r="AKW41" s="153"/>
      <c r="AKX41" s="153"/>
      <c r="AKY41" s="153"/>
      <c r="AKZ41" s="155"/>
      <c r="ALA41" s="165"/>
      <c r="ALB41" s="153"/>
      <c r="ALC41" s="154"/>
      <c r="ALD41" s="154"/>
      <c r="ALE41" s="153"/>
      <c r="ALF41" s="153"/>
      <c r="ALG41" s="153"/>
      <c r="ALH41" s="153"/>
      <c r="ALI41" s="153"/>
      <c r="ALJ41" s="153"/>
      <c r="ALK41" s="153"/>
      <c r="ALL41" s="153"/>
      <c r="ALM41" s="155"/>
      <c r="ALN41" s="165"/>
      <c r="ALO41" s="153"/>
      <c r="ALP41" s="154"/>
      <c r="ALQ41" s="154"/>
      <c r="ALR41" s="153"/>
      <c r="ALS41" s="153"/>
      <c r="ALT41" s="153"/>
      <c r="ALU41" s="153"/>
      <c r="ALV41" s="153"/>
      <c r="ALW41" s="153"/>
      <c r="ALX41" s="153"/>
      <c r="ALY41" s="153"/>
      <c r="ALZ41" s="155"/>
      <c r="AMA41" s="165"/>
      <c r="AMB41" s="153"/>
      <c r="AMC41" s="154"/>
      <c r="AMD41" s="154"/>
      <c r="AME41" s="153"/>
      <c r="AMF41" s="153"/>
      <c r="AMG41" s="153"/>
      <c r="AMH41" s="153"/>
      <c r="AMI41" s="153"/>
      <c r="AMJ41" s="153"/>
      <c r="AMK41" s="153"/>
      <c r="AML41" s="153"/>
      <c r="AMM41" s="155"/>
      <c r="AMN41" s="165"/>
      <c r="AMO41" s="153"/>
      <c r="AMP41" s="154"/>
      <c r="AMQ41" s="154"/>
      <c r="AMR41" s="153"/>
      <c r="AMS41" s="153"/>
      <c r="AMT41" s="153"/>
      <c r="AMU41" s="153"/>
      <c r="AMV41" s="153"/>
      <c r="AMW41" s="153"/>
      <c r="AMX41" s="153"/>
      <c r="AMY41" s="153"/>
      <c r="AMZ41" s="155"/>
      <c r="ANA41" s="165"/>
      <c r="ANB41" s="153"/>
      <c r="ANC41" s="154"/>
      <c r="AND41" s="154"/>
      <c r="ANE41" s="153"/>
      <c r="ANF41" s="153"/>
      <c r="ANG41" s="153"/>
      <c r="ANH41" s="153"/>
      <c r="ANI41" s="153"/>
      <c r="ANJ41" s="153"/>
      <c r="ANK41" s="153"/>
      <c r="ANL41" s="153"/>
      <c r="ANM41" s="155"/>
      <c r="ANN41" s="165"/>
      <c r="ANO41" s="153"/>
      <c r="ANP41" s="154"/>
      <c r="ANQ41" s="154"/>
      <c r="ANR41" s="153"/>
      <c r="ANS41" s="153"/>
      <c r="ANT41" s="153"/>
      <c r="ANU41" s="153"/>
      <c r="ANV41" s="153"/>
      <c r="ANW41" s="153"/>
      <c r="ANX41" s="153"/>
      <c r="ANY41" s="153"/>
      <c r="ANZ41" s="155"/>
      <c r="AOA41" s="165"/>
      <c r="AOB41" s="153"/>
      <c r="AOC41" s="154"/>
      <c r="AOD41" s="154"/>
      <c r="AOE41" s="153"/>
      <c r="AOF41" s="153"/>
      <c r="AOG41" s="153"/>
      <c r="AOH41" s="153"/>
      <c r="AOI41" s="153"/>
      <c r="AOJ41" s="153"/>
      <c r="AOK41" s="153"/>
      <c r="AOL41" s="153"/>
      <c r="AOM41" s="155"/>
      <c r="AON41" s="165"/>
      <c r="AOO41" s="153"/>
      <c r="AOP41" s="154"/>
      <c r="AOQ41" s="154"/>
      <c r="AOR41" s="153"/>
      <c r="AOS41" s="153"/>
      <c r="AOT41" s="153"/>
      <c r="AOU41" s="153"/>
      <c r="AOV41" s="153"/>
      <c r="AOW41" s="153"/>
      <c r="AOX41" s="153"/>
      <c r="AOY41" s="153"/>
      <c r="AOZ41" s="155"/>
      <c r="APA41" s="165"/>
      <c r="APB41" s="153"/>
      <c r="APC41" s="154"/>
      <c r="APD41" s="154"/>
      <c r="APE41" s="153"/>
      <c r="APF41" s="153"/>
      <c r="APG41" s="153"/>
      <c r="APH41" s="153"/>
      <c r="API41" s="153"/>
      <c r="APJ41" s="153"/>
      <c r="APK41" s="153"/>
      <c r="APL41" s="153"/>
      <c r="APM41" s="155"/>
      <c r="APN41" s="165"/>
      <c r="APO41" s="153"/>
      <c r="APP41" s="154"/>
      <c r="APQ41" s="154"/>
      <c r="APR41" s="153"/>
      <c r="APS41" s="153"/>
      <c r="APT41" s="153"/>
      <c r="APU41" s="153"/>
      <c r="APV41" s="153"/>
      <c r="APW41" s="153"/>
      <c r="APX41" s="153"/>
      <c r="APY41" s="153"/>
      <c r="APZ41" s="155"/>
      <c r="AQA41" s="165"/>
      <c r="AQB41" s="153"/>
      <c r="AQC41" s="154"/>
      <c r="AQD41" s="154"/>
      <c r="AQE41" s="153"/>
      <c r="AQF41" s="153"/>
      <c r="AQG41" s="153"/>
      <c r="AQH41" s="153"/>
      <c r="AQI41" s="153"/>
      <c r="AQJ41" s="153"/>
      <c r="AQK41" s="153"/>
      <c r="AQL41" s="153"/>
      <c r="AQM41" s="155"/>
      <c r="AQN41" s="165"/>
      <c r="AQO41" s="153"/>
      <c r="AQP41" s="154"/>
      <c r="AQQ41" s="154"/>
      <c r="AQR41" s="153"/>
      <c r="AQS41" s="153"/>
      <c r="AQT41" s="153"/>
      <c r="AQU41" s="153"/>
      <c r="AQV41" s="153"/>
      <c r="AQW41" s="153"/>
      <c r="AQX41" s="153"/>
      <c r="AQY41" s="153"/>
      <c r="AQZ41" s="155"/>
      <c r="ARA41" s="165"/>
      <c r="ARB41" s="153"/>
      <c r="ARC41" s="154"/>
      <c r="ARD41" s="154"/>
      <c r="ARE41" s="153"/>
      <c r="ARF41" s="153"/>
      <c r="ARG41" s="153"/>
      <c r="ARH41" s="153"/>
      <c r="ARI41" s="153"/>
      <c r="ARJ41" s="153"/>
      <c r="ARK41" s="153"/>
      <c r="ARL41" s="153"/>
      <c r="ARM41" s="155"/>
      <c r="ARN41" s="165"/>
      <c r="ARO41" s="153"/>
      <c r="ARP41" s="154"/>
      <c r="ARQ41" s="154"/>
      <c r="ARR41" s="153"/>
      <c r="ARS41" s="153"/>
      <c r="ART41" s="153"/>
      <c r="ARU41" s="153"/>
      <c r="ARV41" s="153"/>
      <c r="ARW41" s="153"/>
      <c r="ARX41" s="153"/>
      <c r="ARY41" s="153"/>
      <c r="ARZ41" s="155"/>
      <c r="ASA41" s="165"/>
      <c r="ASB41" s="153"/>
      <c r="ASC41" s="154"/>
      <c r="ASD41" s="154"/>
      <c r="ASE41" s="153"/>
      <c r="ASF41" s="153"/>
      <c r="ASG41" s="153"/>
      <c r="ASH41" s="153"/>
      <c r="ASI41" s="153"/>
      <c r="ASJ41" s="153"/>
      <c r="ASK41" s="153"/>
      <c r="ASL41" s="153"/>
      <c r="ASM41" s="155"/>
      <c r="ASN41" s="165"/>
      <c r="ASO41" s="153"/>
      <c r="ASP41" s="154"/>
      <c r="ASQ41" s="154"/>
      <c r="ASR41" s="153"/>
      <c r="ASS41" s="153"/>
      <c r="AST41" s="153"/>
      <c r="ASU41" s="153"/>
      <c r="ASV41" s="153"/>
      <c r="ASW41" s="153"/>
      <c r="ASX41" s="153"/>
      <c r="ASY41" s="153"/>
      <c r="ASZ41" s="155"/>
      <c r="ATA41" s="165"/>
      <c r="ATB41" s="153"/>
      <c r="ATC41" s="154"/>
      <c r="ATD41" s="154"/>
      <c r="ATE41" s="153"/>
      <c r="ATF41" s="153"/>
      <c r="ATG41" s="153"/>
      <c r="ATH41" s="153"/>
      <c r="ATI41" s="153"/>
      <c r="ATJ41" s="153"/>
      <c r="ATK41" s="153"/>
      <c r="ATL41" s="153"/>
      <c r="ATM41" s="155"/>
      <c r="ATN41" s="165"/>
      <c r="ATO41" s="153"/>
      <c r="ATP41" s="154"/>
      <c r="ATQ41" s="154"/>
      <c r="ATR41" s="153"/>
      <c r="ATS41" s="153"/>
      <c r="ATT41" s="153"/>
      <c r="ATU41" s="153"/>
      <c r="ATV41" s="153"/>
      <c r="ATW41" s="153"/>
      <c r="ATX41" s="153"/>
      <c r="ATY41" s="153"/>
      <c r="ATZ41" s="155"/>
      <c r="AUA41" s="165"/>
      <c r="AUB41" s="153"/>
      <c r="AUC41" s="154"/>
      <c r="AUD41" s="154"/>
      <c r="AUE41" s="153"/>
      <c r="AUF41" s="153"/>
      <c r="AUG41" s="153"/>
      <c r="AUH41" s="153"/>
      <c r="AUI41" s="153"/>
      <c r="AUJ41" s="153"/>
      <c r="AUK41" s="153"/>
      <c r="AUL41" s="153"/>
      <c r="AUM41" s="155"/>
      <c r="AUN41" s="165"/>
      <c r="AUO41" s="153"/>
      <c r="AUP41" s="154"/>
      <c r="AUQ41" s="154"/>
      <c r="AUR41" s="153"/>
      <c r="AUS41" s="153"/>
      <c r="AUT41" s="153"/>
      <c r="AUU41" s="153"/>
      <c r="AUV41" s="153"/>
      <c r="AUW41" s="153"/>
      <c r="AUX41" s="153"/>
      <c r="AUY41" s="153"/>
      <c r="AUZ41" s="155"/>
      <c r="AVA41" s="165"/>
      <c r="AVB41" s="153"/>
      <c r="AVC41" s="154"/>
      <c r="AVD41" s="154"/>
      <c r="AVE41" s="153"/>
      <c r="AVF41" s="153"/>
      <c r="AVG41" s="153"/>
      <c r="AVH41" s="153"/>
      <c r="AVI41" s="153"/>
      <c r="AVJ41" s="153"/>
      <c r="AVK41" s="153"/>
      <c r="AVL41" s="153"/>
      <c r="AVM41" s="155"/>
      <c r="AVN41" s="165"/>
      <c r="AVO41" s="153"/>
      <c r="AVP41" s="154"/>
      <c r="AVQ41" s="154"/>
      <c r="AVR41" s="153"/>
      <c r="AVS41" s="153"/>
      <c r="AVT41" s="153"/>
      <c r="AVU41" s="153"/>
      <c r="AVV41" s="153"/>
      <c r="AVW41" s="153"/>
      <c r="AVX41" s="153"/>
      <c r="AVY41" s="153"/>
      <c r="AVZ41" s="155"/>
      <c r="AWA41" s="165"/>
      <c r="AWB41" s="153"/>
      <c r="AWC41" s="154"/>
      <c r="AWD41" s="154"/>
      <c r="AWE41" s="153"/>
      <c r="AWF41" s="153"/>
      <c r="AWG41" s="153"/>
      <c r="AWH41" s="153"/>
      <c r="AWI41" s="153"/>
      <c r="AWJ41" s="153"/>
      <c r="AWK41" s="153"/>
      <c r="AWL41" s="153"/>
      <c r="AWM41" s="155"/>
      <c r="AWN41" s="165"/>
      <c r="AWO41" s="153"/>
      <c r="AWP41" s="154"/>
      <c r="AWQ41" s="154"/>
      <c r="AWR41" s="153"/>
      <c r="AWS41" s="153"/>
      <c r="AWT41" s="153"/>
      <c r="AWU41" s="153"/>
      <c r="AWV41" s="153"/>
      <c r="AWW41" s="153"/>
      <c r="AWX41" s="153"/>
      <c r="AWY41" s="153"/>
      <c r="AWZ41" s="155"/>
      <c r="AXA41" s="165"/>
      <c r="AXB41" s="153"/>
      <c r="AXC41" s="154"/>
      <c r="AXD41" s="154"/>
      <c r="AXE41" s="153"/>
      <c r="AXF41" s="153"/>
      <c r="AXG41" s="153"/>
      <c r="AXH41" s="153"/>
      <c r="AXI41" s="153"/>
      <c r="AXJ41" s="153"/>
      <c r="AXK41" s="153"/>
      <c r="AXL41" s="153"/>
      <c r="AXM41" s="155"/>
      <c r="AXN41" s="165"/>
      <c r="AXO41" s="153"/>
      <c r="AXP41" s="154"/>
      <c r="AXQ41" s="154"/>
      <c r="AXR41" s="153"/>
      <c r="AXS41" s="153"/>
      <c r="AXT41" s="153"/>
      <c r="AXU41" s="153"/>
      <c r="AXV41" s="153"/>
      <c r="AXW41" s="153"/>
      <c r="AXX41" s="153"/>
      <c r="AXY41" s="153"/>
      <c r="AXZ41" s="155"/>
      <c r="AYA41" s="165"/>
      <c r="AYB41" s="153"/>
      <c r="AYC41" s="154"/>
      <c r="AYD41" s="154"/>
      <c r="AYE41" s="153"/>
      <c r="AYF41" s="153"/>
      <c r="AYG41" s="153"/>
      <c r="AYH41" s="153"/>
      <c r="AYI41" s="153"/>
      <c r="AYJ41" s="153"/>
      <c r="AYK41" s="153"/>
      <c r="AYL41" s="153"/>
      <c r="AYM41" s="155"/>
      <c r="AYN41" s="165"/>
      <c r="AYO41" s="153"/>
      <c r="AYP41" s="154"/>
      <c r="AYQ41" s="154"/>
      <c r="AYR41" s="153"/>
      <c r="AYS41" s="153"/>
      <c r="AYT41" s="153"/>
      <c r="AYU41" s="153"/>
      <c r="AYV41" s="153"/>
      <c r="AYW41" s="153"/>
      <c r="AYX41" s="153"/>
      <c r="AYY41" s="153"/>
      <c r="AYZ41" s="155"/>
      <c r="AZA41" s="165"/>
      <c r="AZB41" s="153"/>
      <c r="AZC41" s="154"/>
      <c r="AZD41" s="154"/>
      <c r="AZE41" s="153"/>
      <c r="AZF41" s="153"/>
      <c r="AZG41" s="153"/>
      <c r="AZH41" s="153"/>
      <c r="AZI41" s="153"/>
      <c r="AZJ41" s="153"/>
      <c r="AZK41" s="153"/>
      <c r="AZL41" s="153"/>
      <c r="AZM41" s="155"/>
      <c r="AZN41" s="165"/>
      <c r="AZO41" s="153"/>
      <c r="AZP41" s="154"/>
      <c r="AZQ41" s="154"/>
      <c r="AZR41" s="153"/>
      <c r="AZS41" s="153"/>
      <c r="AZT41" s="153"/>
      <c r="AZU41" s="153"/>
      <c r="AZV41" s="153"/>
      <c r="AZW41" s="153"/>
      <c r="AZX41" s="153"/>
      <c r="AZY41" s="153"/>
      <c r="AZZ41" s="155"/>
      <c r="BAA41" s="165"/>
      <c r="BAB41" s="153"/>
      <c r="BAC41" s="154"/>
      <c r="BAD41" s="154"/>
      <c r="BAE41" s="153"/>
      <c r="BAF41" s="153"/>
      <c r="BAG41" s="153"/>
      <c r="BAH41" s="153"/>
      <c r="BAI41" s="153"/>
      <c r="BAJ41" s="153"/>
      <c r="BAK41" s="153"/>
      <c r="BAL41" s="153"/>
      <c r="BAM41" s="155"/>
      <c r="BAN41" s="165"/>
      <c r="BAO41" s="153"/>
      <c r="BAP41" s="154"/>
      <c r="BAQ41" s="154"/>
      <c r="BAR41" s="153"/>
      <c r="BAS41" s="153"/>
      <c r="BAT41" s="153"/>
      <c r="BAU41" s="153"/>
      <c r="BAV41" s="153"/>
      <c r="BAW41" s="153"/>
      <c r="BAX41" s="153"/>
      <c r="BAY41" s="153"/>
      <c r="BAZ41" s="155"/>
      <c r="BBA41" s="165"/>
      <c r="BBB41" s="153"/>
      <c r="BBC41" s="154"/>
      <c r="BBD41" s="154"/>
      <c r="BBE41" s="153"/>
      <c r="BBF41" s="153"/>
      <c r="BBG41" s="153"/>
      <c r="BBH41" s="153"/>
      <c r="BBI41" s="153"/>
      <c r="BBJ41" s="153"/>
      <c r="BBK41" s="153"/>
      <c r="BBL41" s="153"/>
      <c r="BBM41" s="155"/>
      <c r="BBN41" s="165"/>
      <c r="BBO41" s="153"/>
      <c r="BBP41" s="154"/>
      <c r="BBQ41" s="154"/>
      <c r="BBR41" s="153"/>
      <c r="BBS41" s="153"/>
      <c r="BBT41" s="153"/>
      <c r="BBU41" s="153"/>
      <c r="BBV41" s="153"/>
      <c r="BBW41" s="153"/>
      <c r="BBX41" s="153"/>
      <c r="BBY41" s="153"/>
      <c r="BBZ41" s="155"/>
      <c r="BCA41" s="165"/>
      <c r="BCB41" s="153"/>
      <c r="BCC41" s="154"/>
      <c r="BCD41" s="154"/>
      <c r="BCE41" s="153"/>
      <c r="BCF41" s="153"/>
      <c r="BCG41" s="153"/>
      <c r="BCH41" s="153"/>
      <c r="BCI41" s="153"/>
      <c r="BCJ41" s="153"/>
      <c r="BCK41" s="153"/>
      <c r="BCL41" s="153"/>
      <c r="BCM41" s="155"/>
      <c r="BCN41" s="165"/>
      <c r="BCO41" s="153"/>
      <c r="BCP41" s="154"/>
      <c r="BCQ41" s="154"/>
      <c r="BCR41" s="153"/>
      <c r="BCS41" s="153"/>
      <c r="BCT41" s="153"/>
      <c r="BCU41" s="153"/>
      <c r="BCV41" s="153"/>
      <c r="BCW41" s="153"/>
      <c r="BCX41" s="153"/>
      <c r="BCY41" s="153"/>
      <c r="BCZ41" s="155"/>
      <c r="BDA41" s="165"/>
      <c r="BDB41" s="153"/>
      <c r="BDC41" s="154"/>
      <c r="BDD41" s="154"/>
      <c r="BDE41" s="153"/>
      <c r="BDF41" s="153"/>
      <c r="BDG41" s="153"/>
      <c r="BDH41" s="153"/>
      <c r="BDI41" s="153"/>
      <c r="BDJ41" s="153"/>
      <c r="BDK41" s="153"/>
      <c r="BDL41" s="153"/>
      <c r="BDM41" s="155"/>
      <c r="BDN41" s="165"/>
      <c r="BDO41" s="153"/>
      <c r="BDP41" s="154"/>
      <c r="BDQ41" s="154"/>
      <c r="BDR41" s="153"/>
      <c r="BDS41" s="153"/>
      <c r="BDT41" s="153"/>
      <c r="BDU41" s="153"/>
      <c r="BDV41" s="153"/>
      <c r="BDW41" s="153"/>
      <c r="BDX41" s="153"/>
      <c r="BDY41" s="153"/>
      <c r="BDZ41" s="155"/>
      <c r="BEA41" s="165"/>
      <c r="BEB41" s="153"/>
      <c r="BEC41" s="154"/>
      <c r="BED41" s="154"/>
      <c r="BEE41" s="153"/>
      <c r="BEF41" s="153"/>
      <c r="BEG41" s="153"/>
      <c r="BEH41" s="153"/>
      <c r="BEI41" s="153"/>
      <c r="BEJ41" s="153"/>
      <c r="BEK41" s="153"/>
      <c r="BEL41" s="153"/>
      <c r="BEM41" s="155"/>
      <c r="BEN41" s="165"/>
      <c r="BEO41" s="153"/>
      <c r="BEP41" s="154"/>
      <c r="BEQ41" s="154"/>
      <c r="BER41" s="153"/>
      <c r="BES41" s="153"/>
      <c r="BET41" s="153"/>
      <c r="BEU41" s="153"/>
      <c r="BEV41" s="153"/>
      <c r="BEW41" s="153"/>
      <c r="BEX41" s="153"/>
      <c r="BEY41" s="153"/>
      <c r="BEZ41" s="155"/>
      <c r="BFA41" s="165"/>
      <c r="BFB41" s="153"/>
      <c r="BFC41" s="154"/>
      <c r="BFD41" s="154"/>
      <c r="BFE41" s="153"/>
      <c r="BFF41" s="153"/>
      <c r="BFG41" s="153"/>
      <c r="BFH41" s="153"/>
      <c r="BFI41" s="153"/>
      <c r="BFJ41" s="153"/>
      <c r="BFK41" s="153"/>
      <c r="BFL41" s="153"/>
      <c r="BFM41" s="155"/>
      <c r="BFN41" s="165"/>
      <c r="BFO41" s="153"/>
      <c r="BFP41" s="154"/>
      <c r="BFQ41" s="154"/>
      <c r="BFR41" s="153"/>
      <c r="BFS41" s="153"/>
      <c r="BFT41" s="153"/>
      <c r="BFU41" s="153"/>
      <c r="BFV41" s="153"/>
      <c r="BFW41" s="153"/>
      <c r="BFX41" s="153"/>
      <c r="BFY41" s="153"/>
      <c r="BFZ41" s="155"/>
      <c r="BGA41" s="165"/>
      <c r="BGB41" s="153"/>
      <c r="BGC41" s="154"/>
      <c r="BGD41" s="154"/>
      <c r="BGE41" s="153"/>
      <c r="BGF41" s="153"/>
      <c r="BGG41" s="153"/>
      <c r="BGH41" s="153"/>
      <c r="BGI41" s="153"/>
      <c r="BGJ41" s="153"/>
      <c r="BGK41" s="153"/>
      <c r="BGL41" s="153"/>
      <c r="BGM41" s="155"/>
      <c r="BGN41" s="165"/>
      <c r="BGO41" s="153"/>
      <c r="BGP41" s="154"/>
      <c r="BGQ41" s="154"/>
      <c r="BGR41" s="153"/>
      <c r="BGS41" s="153"/>
      <c r="BGT41" s="153"/>
      <c r="BGU41" s="153"/>
      <c r="BGV41" s="153"/>
      <c r="BGW41" s="153"/>
      <c r="BGX41" s="153"/>
      <c r="BGY41" s="153"/>
      <c r="BGZ41" s="155"/>
      <c r="BHA41" s="165"/>
      <c r="BHB41" s="153"/>
      <c r="BHC41" s="154"/>
      <c r="BHD41" s="154"/>
      <c r="BHE41" s="153"/>
      <c r="BHF41" s="153"/>
      <c r="BHG41" s="153"/>
      <c r="BHH41" s="153"/>
      <c r="BHI41" s="153"/>
      <c r="BHJ41" s="153"/>
      <c r="BHK41" s="153"/>
      <c r="BHL41" s="153"/>
      <c r="BHM41" s="155"/>
      <c r="BHN41" s="165"/>
      <c r="BHO41" s="153"/>
      <c r="BHP41" s="154"/>
      <c r="BHQ41" s="154"/>
      <c r="BHR41" s="153"/>
      <c r="BHS41" s="153"/>
      <c r="BHT41" s="153"/>
      <c r="BHU41" s="153"/>
      <c r="BHV41" s="153"/>
      <c r="BHW41" s="153"/>
      <c r="BHX41" s="153"/>
      <c r="BHY41" s="153"/>
      <c r="BHZ41" s="155"/>
      <c r="BIA41" s="165"/>
      <c r="BIB41" s="153"/>
      <c r="BIC41" s="154"/>
      <c r="BID41" s="154"/>
      <c r="BIE41" s="153"/>
      <c r="BIF41" s="153"/>
      <c r="BIG41" s="153"/>
      <c r="BIH41" s="153"/>
      <c r="BII41" s="153"/>
      <c r="BIJ41" s="153"/>
      <c r="BIK41" s="153"/>
      <c r="BIL41" s="153"/>
      <c r="BIM41" s="155"/>
      <c r="BIN41" s="165"/>
      <c r="BIO41" s="153"/>
      <c r="BIP41" s="154"/>
      <c r="BIQ41" s="154"/>
      <c r="BIR41" s="153"/>
      <c r="BIS41" s="153"/>
      <c r="BIT41" s="153"/>
      <c r="BIU41" s="153"/>
      <c r="BIV41" s="153"/>
      <c r="BIW41" s="153"/>
      <c r="BIX41" s="153"/>
      <c r="BIY41" s="153"/>
      <c r="BIZ41" s="155"/>
      <c r="BJA41" s="165"/>
      <c r="BJB41" s="153"/>
      <c r="BJC41" s="154"/>
      <c r="BJD41" s="154"/>
      <c r="BJE41" s="153"/>
      <c r="BJF41" s="153"/>
      <c r="BJG41" s="153"/>
      <c r="BJH41" s="153"/>
      <c r="BJI41" s="153"/>
      <c r="BJJ41" s="153"/>
      <c r="BJK41" s="153"/>
      <c r="BJL41" s="153"/>
      <c r="BJM41" s="155"/>
      <c r="BJN41" s="165"/>
      <c r="BJO41" s="153"/>
      <c r="BJP41" s="154"/>
      <c r="BJQ41" s="154"/>
      <c r="BJR41" s="153"/>
      <c r="BJS41" s="153"/>
      <c r="BJT41" s="153"/>
      <c r="BJU41" s="153"/>
      <c r="BJV41" s="153"/>
      <c r="BJW41" s="153"/>
      <c r="BJX41" s="153"/>
      <c r="BJY41" s="153"/>
      <c r="BJZ41" s="155"/>
      <c r="BKA41" s="165"/>
      <c r="BKB41" s="153"/>
      <c r="BKC41" s="154"/>
      <c r="BKD41" s="154"/>
      <c r="BKE41" s="153"/>
      <c r="BKF41" s="153"/>
      <c r="BKG41" s="153"/>
      <c r="BKH41" s="153"/>
      <c r="BKI41" s="153"/>
      <c r="BKJ41" s="153"/>
      <c r="BKK41" s="153"/>
      <c r="BKL41" s="153"/>
      <c r="BKM41" s="155"/>
      <c r="BKN41" s="165"/>
      <c r="BKO41" s="153"/>
      <c r="BKP41" s="154"/>
      <c r="BKQ41" s="154"/>
      <c r="BKR41" s="153"/>
      <c r="BKS41" s="153"/>
      <c r="BKT41" s="153"/>
      <c r="BKU41" s="153"/>
      <c r="BKV41" s="153"/>
      <c r="BKW41" s="153"/>
      <c r="BKX41" s="153"/>
      <c r="BKY41" s="153"/>
      <c r="BKZ41" s="155"/>
      <c r="BLA41" s="165"/>
      <c r="BLB41" s="153"/>
      <c r="BLC41" s="154"/>
      <c r="BLD41" s="154"/>
      <c r="BLE41" s="153"/>
      <c r="BLF41" s="153"/>
      <c r="BLG41" s="153"/>
      <c r="BLH41" s="153"/>
      <c r="BLI41" s="153"/>
      <c r="BLJ41" s="153"/>
      <c r="BLK41" s="153"/>
      <c r="BLL41" s="153"/>
      <c r="BLM41" s="155"/>
      <c r="BLN41" s="165"/>
      <c r="BLO41" s="153"/>
      <c r="BLP41" s="154"/>
      <c r="BLQ41" s="154"/>
      <c r="BLR41" s="153"/>
      <c r="BLS41" s="153"/>
      <c r="BLT41" s="153"/>
      <c r="BLU41" s="153"/>
      <c r="BLV41" s="153"/>
      <c r="BLW41" s="153"/>
      <c r="BLX41" s="153"/>
      <c r="BLY41" s="153"/>
      <c r="BLZ41" s="155"/>
      <c r="BMA41" s="165"/>
      <c r="BMB41" s="153"/>
      <c r="BMC41" s="154"/>
      <c r="BMD41" s="154"/>
      <c r="BME41" s="153"/>
      <c r="BMF41" s="153"/>
      <c r="BMG41" s="153"/>
      <c r="BMH41" s="153"/>
      <c r="BMI41" s="153"/>
      <c r="BMJ41" s="153"/>
      <c r="BMK41" s="153"/>
      <c r="BML41" s="153"/>
      <c r="BMM41" s="155"/>
      <c r="BMN41" s="165"/>
      <c r="BMO41" s="153"/>
      <c r="BMP41" s="154"/>
      <c r="BMQ41" s="154"/>
      <c r="BMR41" s="153"/>
      <c r="BMS41" s="153"/>
      <c r="BMT41" s="153"/>
      <c r="BMU41" s="153"/>
      <c r="BMV41" s="153"/>
      <c r="BMW41" s="153"/>
      <c r="BMX41" s="153"/>
      <c r="BMY41" s="153"/>
      <c r="BMZ41" s="155"/>
      <c r="BNA41" s="165"/>
      <c r="BNB41" s="153"/>
      <c r="BNC41" s="154"/>
      <c r="BND41" s="154"/>
      <c r="BNE41" s="153"/>
      <c r="BNF41" s="153"/>
      <c r="BNG41" s="153"/>
      <c r="BNH41" s="153"/>
      <c r="BNI41" s="153"/>
      <c r="BNJ41" s="153"/>
      <c r="BNK41" s="153"/>
      <c r="BNL41" s="153"/>
      <c r="BNM41" s="155"/>
      <c r="BNN41" s="165"/>
      <c r="BNO41" s="153"/>
      <c r="BNP41" s="154"/>
      <c r="BNQ41" s="154"/>
      <c r="BNR41" s="153"/>
      <c r="BNS41" s="153"/>
      <c r="BNT41" s="153"/>
      <c r="BNU41" s="153"/>
      <c r="BNV41" s="153"/>
      <c r="BNW41" s="153"/>
      <c r="BNX41" s="153"/>
      <c r="BNY41" s="153"/>
      <c r="BNZ41" s="155"/>
      <c r="BOA41" s="165"/>
      <c r="BOB41" s="153"/>
      <c r="BOC41" s="154"/>
      <c r="BOD41" s="154"/>
      <c r="BOE41" s="153"/>
      <c r="BOF41" s="153"/>
      <c r="BOG41" s="153"/>
      <c r="BOH41" s="153"/>
      <c r="BOI41" s="153"/>
      <c r="BOJ41" s="153"/>
      <c r="BOK41" s="153"/>
      <c r="BOL41" s="153"/>
      <c r="BOM41" s="155"/>
      <c r="BON41" s="165"/>
      <c r="BOO41" s="153"/>
      <c r="BOP41" s="154"/>
      <c r="BOQ41" s="154"/>
      <c r="BOR41" s="153"/>
      <c r="BOS41" s="153"/>
      <c r="BOT41" s="153"/>
      <c r="BOU41" s="153"/>
      <c r="BOV41" s="153"/>
      <c r="BOW41" s="153"/>
      <c r="BOX41" s="153"/>
      <c r="BOY41" s="153"/>
      <c r="BOZ41" s="155"/>
      <c r="BPA41" s="165"/>
      <c r="BPB41" s="153"/>
      <c r="BPC41" s="154"/>
      <c r="BPD41" s="154"/>
      <c r="BPE41" s="153"/>
      <c r="BPF41" s="153"/>
      <c r="BPG41" s="153"/>
      <c r="BPH41" s="153"/>
      <c r="BPI41" s="153"/>
      <c r="BPJ41" s="153"/>
      <c r="BPK41" s="153"/>
      <c r="BPL41" s="153"/>
      <c r="BPM41" s="155"/>
      <c r="BPN41" s="165"/>
      <c r="BPO41" s="153"/>
      <c r="BPP41" s="154"/>
      <c r="BPQ41" s="154"/>
      <c r="BPR41" s="153"/>
      <c r="BPS41" s="153"/>
      <c r="BPT41" s="153"/>
      <c r="BPU41" s="153"/>
      <c r="BPV41" s="153"/>
      <c r="BPW41" s="153"/>
      <c r="BPX41" s="153"/>
      <c r="BPY41" s="153"/>
      <c r="BPZ41" s="155"/>
      <c r="BQA41" s="165"/>
      <c r="BQB41" s="153"/>
      <c r="BQC41" s="154"/>
      <c r="BQD41" s="154"/>
      <c r="BQE41" s="153"/>
      <c r="BQF41" s="153"/>
      <c r="BQG41" s="153"/>
      <c r="BQH41" s="153"/>
      <c r="BQI41" s="153"/>
      <c r="BQJ41" s="153"/>
      <c r="BQK41" s="153"/>
      <c r="BQL41" s="153"/>
      <c r="BQM41" s="155"/>
      <c r="BQN41" s="165"/>
      <c r="BQO41" s="153"/>
      <c r="BQP41" s="154"/>
      <c r="BQQ41" s="154"/>
      <c r="BQR41" s="153"/>
      <c r="BQS41" s="153"/>
      <c r="BQT41" s="153"/>
      <c r="BQU41" s="153"/>
      <c r="BQV41" s="153"/>
      <c r="BQW41" s="153"/>
      <c r="BQX41" s="153"/>
      <c r="BQY41" s="153"/>
      <c r="BQZ41" s="155"/>
      <c r="BRA41" s="165"/>
      <c r="BRB41" s="153"/>
      <c r="BRC41" s="154"/>
      <c r="BRD41" s="154"/>
      <c r="BRE41" s="153"/>
      <c r="BRF41" s="153"/>
      <c r="BRG41" s="153"/>
      <c r="BRH41" s="153"/>
      <c r="BRI41" s="153"/>
      <c r="BRJ41" s="153"/>
      <c r="BRK41" s="153"/>
      <c r="BRL41" s="153"/>
      <c r="BRM41" s="155"/>
      <c r="BRN41" s="165"/>
      <c r="BRO41" s="153"/>
      <c r="BRP41" s="154"/>
      <c r="BRQ41" s="154"/>
      <c r="BRR41" s="153"/>
      <c r="BRS41" s="153"/>
      <c r="BRT41" s="153"/>
      <c r="BRU41" s="153"/>
      <c r="BRV41" s="153"/>
      <c r="BRW41" s="153"/>
      <c r="BRX41" s="153"/>
      <c r="BRY41" s="153"/>
      <c r="BRZ41" s="155"/>
      <c r="BSA41" s="165"/>
      <c r="BSB41" s="153"/>
      <c r="BSC41" s="154"/>
      <c r="BSD41" s="154"/>
      <c r="BSE41" s="153"/>
      <c r="BSF41" s="153"/>
      <c r="BSG41" s="153"/>
      <c r="BSH41" s="153"/>
      <c r="BSI41" s="153"/>
      <c r="BSJ41" s="153"/>
      <c r="BSK41" s="153"/>
      <c r="BSL41" s="153"/>
      <c r="BSM41" s="155"/>
      <c r="BSN41" s="165"/>
      <c r="BSO41" s="153"/>
      <c r="BSP41" s="154"/>
      <c r="BSQ41" s="154"/>
      <c r="BSR41" s="153"/>
      <c r="BSS41" s="153"/>
      <c r="BST41" s="153"/>
      <c r="BSU41" s="153"/>
      <c r="BSV41" s="153"/>
      <c r="BSW41" s="153"/>
      <c r="BSX41" s="153"/>
      <c r="BSY41" s="153"/>
      <c r="BSZ41" s="155"/>
      <c r="BTA41" s="165"/>
      <c r="BTB41" s="153"/>
      <c r="BTC41" s="154"/>
      <c r="BTD41" s="154"/>
      <c r="BTE41" s="153"/>
      <c r="BTF41" s="153"/>
      <c r="BTG41" s="153"/>
      <c r="BTH41" s="153"/>
      <c r="BTI41" s="153"/>
      <c r="BTJ41" s="153"/>
      <c r="BTK41" s="153"/>
      <c r="BTL41" s="153"/>
      <c r="BTM41" s="155"/>
      <c r="BTN41" s="165"/>
      <c r="BTO41" s="153"/>
      <c r="BTP41" s="154"/>
      <c r="BTQ41" s="154"/>
      <c r="BTR41" s="153"/>
      <c r="BTS41" s="153"/>
      <c r="BTT41" s="153"/>
      <c r="BTU41" s="153"/>
      <c r="BTV41" s="153"/>
      <c r="BTW41" s="153"/>
      <c r="BTX41" s="153"/>
      <c r="BTY41" s="153"/>
      <c r="BTZ41" s="155"/>
      <c r="BUA41" s="165"/>
      <c r="BUB41" s="153"/>
      <c r="BUC41" s="154"/>
      <c r="BUD41" s="154"/>
      <c r="BUE41" s="153"/>
      <c r="BUF41" s="153"/>
      <c r="BUG41" s="153"/>
      <c r="BUH41" s="153"/>
      <c r="BUI41" s="153"/>
      <c r="BUJ41" s="153"/>
      <c r="BUK41" s="153"/>
      <c r="BUL41" s="153"/>
      <c r="BUM41" s="155"/>
      <c r="BUN41" s="165"/>
      <c r="BUO41" s="153"/>
      <c r="BUP41" s="154"/>
      <c r="BUQ41" s="154"/>
      <c r="BUR41" s="153"/>
      <c r="BUS41" s="153"/>
      <c r="BUT41" s="153"/>
      <c r="BUU41" s="153"/>
      <c r="BUV41" s="153"/>
      <c r="BUW41" s="153"/>
      <c r="BUX41" s="153"/>
      <c r="BUY41" s="153"/>
      <c r="BUZ41" s="155"/>
      <c r="BVA41" s="165"/>
      <c r="BVB41" s="153"/>
      <c r="BVC41" s="154"/>
      <c r="BVD41" s="154"/>
      <c r="BVE41" s="153"/>
      <c r="BVF41" s="153"/>
      <c r="BVG41" s="153"/>
      <c r="BVH41" s="153"/>
      <c r="BVI41" s="153"/>
      <c r="BVJ41" s="153"/>
      <c r="BVK41" s="153"/>
      <c r="BVL41" s="153"/>
      <c r="BVM41" s="155"/>
      <c r="BVN41" s="165"/>
      <c r="BVO41" s="153"/>
      <c r="BVP41" s="154"/>
      <c r="BVQ41" s="154"/>
      <c r="BVR41" s="153"/>
      <c r="BVS41" s="153"/>
      <c r="BVT41" s="153"/>
      <c r="BVU41" s="153"/>
      <c r="BVV41" s="153"/>
      <c r="BVW41" s="153"/>
      <c r="BVX41" s="153"/>
      <c r="BVY41" s="153"/>
      <c r="BVZ41" s="155"/>
      <c r="BWA41" s="165"/>
      <c r="BWB41" s="153"/>
      <c r="BWC41" s="154"/>
      <c r="BWD41" s="154"/>
      <c r="BWE41" s="153"/>
      <c r="BWF41" s="153"/>
      <c r="BWG41" s="153"/>
      <c r="BWH41" s="153"/>
      <c r="BWI41" s="153"/>
      <c r="BWJ41" s="153"/>
      <c r="BWK41" s="153"/>
      <c r="BWL41" s="153"/>
      <c r="BWM41" s="155"/>
      <c r="BWN41" s="165"/>
      <c r="BWO41" s="153"/>
      <c r="BWP41" s="154"/>
      <c r="BWQ41" s="154"/>
      <c r="BWR41" s="153"/>
      <c r="BWS41" s="153"/>
      <c r="BWT41" s="153"/>
      <c r="BWU41" s="153"/>
      <c r="BWV41" s="153"/>
      <c r="BWW41" s="153"/>
      <c r="BWX41" s="153"/>
      <c r="BWY41" s="153"/>
      <c r="BWZ41" s="155"/>
      <c r="BXA41" s="165"/>
      <c r="BXB41" s="153"/>
      <c r="BXC41" s="154"/>
      <c r="BXD41" s="154"/>
      <c r="BXE41" s="153"/>
      <c r="BXF41" s="153"/>
      <c r="BXG41" s="153"/>
      <c r="BXH41" s="153"/>
      <c r="BXI41" s="153"/>
      <c r="BXJ41" s="153"/>
      <c r="BXK41" s="153"/>
      <c r="BXL41" s="153"/>
      <c r="BXM41" s="155"/>
      <c r="BXN41" s="165"/>
      <c r="BXO41" s="153"/>
      <c r="BXP41" s="154"/>
      <c r="BXQ41" s="154"/>
      <c r="BXR41" s="153"/>
      <c r="BXS41" s="153"/>
      <c r="BXT41" s="153"/>
      <c r="BXU41" s="153"/>
      <c r="BXV41" s="153"/>
      <c r="BXW41" s="153"/>
      <c r="BXX41" s="153"/>
      <c r="BXY41" s="153"/>
      <c r="BXZ41" s="155"/>
      <c r="BYA41" s="165"/>
      <c r="BYB41" s="153"/>
      <c r="BYC41" s="154"/>
      <c r="BYD41" s="154"/>
      <c r="BYE41" s="153"/>
      <c r="BYF41" s="153"/>
      <c r="BYG41" s="153"/>
      <c r="BYH41" s="153"/>
      <c r="BYI41" s="153"/>
      <c r="BYJ41" s="153"/>
      <c r="BYK41" s="153"/>
      <c r="BYL41" s="153"/>
      <c r="BYM41" s="155"/>
      <c r="BYN41" s="165"/>
      <c r="BYO41" s="153"/>
      <c r="BYP41" s="154"/>
      <c r="BYQ41" s="154"/>
      <c r="BYR41" s="153"/>
      <c r="BYS41" s="153"/>
      <c r="BYT41" s="153"/>
      <c r="BYU41" s="153"/>
      <c r="BYV41" s="153"/>
      <c r="BYW41" s="153"/>
      <c r="BYX41" s="153"/>
      <c r="BYY41" s="153"/>
      <c r="BYZ41" s="155"/>
      <c r="BZA41" s="165"/>
      <c r="BZB41" s="153"/>
      <c r="BZC41" s="154"/>
      <c r="BZD41" s="154"/>
      <c r="BZE41" s="153"/>
      <c r="BZF41" s="153"/>
      <c r="BZG41" s="153"/>
      <c r="BZH41" s="153"/>
      <c r="BZI41" s="153"/>
      <c r="BZJ41" s="153"/>
      <c r="BZK41" s="153"/>
      <c r="BZL41" s="153"/>
      <c r="BZM41" s="155"/>
      <c r="BZN41" s="165"/>
      <c r="BZO41" s="153"/>
      <c r="BZP41" s="154"/>
      <c r="BZQ41" s="154"/>
      <c r="BZR41" s="153"/>
      <c r="BZS41" s="153"/>
      <c r="BZT41" s="153"/>
      <c r="BZU41" s="153"/>
      <c r="BZV41" s="153"/>
      <c r="BZW41" s="153"/>
      <c r="BZX41" s="153"/>
      <c r="BZY41" s="153"/>
      <c r="BZZ41" s="155"/>
      <c r="CAA41" s="165"/>
      <c r="CAB41" s="153"/>
      <c r="CAC41" s="154"/>
      <c r="CAD41" s="154"/>
      <c r="CAE41" s="153"/>
      <c r="CAF41" s="153"/>
      <c r="CAG41" s="153"/>
      <c r="CAH41" s="153"/>
      <c r="CAI41" s="153"/>
      <c r="CAJ41" s="153"/>
      <c r="CAK41" s="153"/>
      <c r="CAL41" s="153"/>
      <c r="CAM41" s="155"/>
      <c r="CAN41" s="165"/>
      <c r="CAO41" s="153"/>
      <c r="CAP41" s="154"/>
      <c r="CAQ41" s="154"/>
      <c r="CAR41" s="153"/>
      <c r="CAS41" s="153"/>
      <c r="CAT41" s="153"/>
      <c r="CAU41" s="153"/>
      <c r="CAV41" s="153"/>
      <c r="CAW41" s="153"/>
      <c r="CAX41" s="153"/>
      <c r="CAY41" s="153"/>
      <c r="CAZ41" s="155"/>
      <c r="CBA41" s="165"/>
      <c r="CBB41" s="153"/>
      <c r="CBC41" s="154"/>
      <c r="CBD41" s="154"/>
      <c r="CBE41" s="153"/>
      <c r="CBF41" s="153"/>
      <c r="CBG41" s="153"/>
      <c r="CBH41" s="153"/>
      <c r="CBI41" s="153"/>
      <c r="CBJ41" s="153"/>
      <c r="CBK41" s="153"/>
      <c r="CBL41" s="153"/>
      <c r="CBM41" s="155"/>
      <c r="CBN41" s="165"/>
      <c r="CBO41" s="153"/>
      <c r="CBP41" s="154"/>
      <c r="CBQ41" s="154"/>
      <c r="CBR41" s="153"/>
      <c r="CBS41" s="153"/>
      <c r="CBT41" s="153"/>
      <c r="CBU41" s="153"/>
      <c r="CBV41" s="153"/>
      <c r="CBW41" s="153"/>
      <c r="CBX41" s="153"/>
      <c r="CBY41" s="153"/>
      <c r="CBZ41" s="155"/>
      <c r="CCA41" s="165"/>
      <c r="CCB41" s="153"/>
      <c r="CCC41" s="154"/>
      <c r="CCD41" s="154"/>
      <c r="CCE41" s="153"/>
      <c r="CCF41" s="153"/>
      <c r="CCG41" s="153"/>
      <c r="CCH41" s="153"/>
      <c r="CCI41" s="153"/>
      <c r="CCJ41" s="153"/>
      <c r="CCK41" s="153"/>
      <c r="CCL41" s="153"/>
      <c r="CCM41" s="155"/>
      <c r="CCN41" s="165"/>
      <c r="CCO41" s="153"/>
      <c r="CCP41" s="154"/>
      <c r="CCQ41" s="154"/>
      <c r="CCR41" s="153"/>
      <c r="CCS41" s="153"/>
      <c r="CCT41" s="153"/>
      <c r="CCU41" s="153"/>
      <c r="CCV41" s="153"/>
      <c r="CCW41" s="153"/>
      <c r="CCX41" s="153"/>
      <c r="CCY41" s="153"/>
      <c r="CCZ41" s="155"/>
      <c r="CDA41" s="165"/>
      <c r="CDB41" s="153"/>
      <c r="CDC41" s="154"/>
      <c r="CDD41" s="154"/>
      <c r="CDE41" s="153"/>
      <c r="CDF41" s="153"/>
      <c r="CDG41" s="153"/>
      <c r="CDH41" s="153"/>
      <c r="CDI41" s="153"/>
      <c r="CDJ41" s="153"/>
      <c r="CDK41" s="153"/>
      <c r="CDL41" s="153"/>
      <c r="CDM41" s="155"/>
      <c r="CDN41" s="165"/>
      <c r="CDO41" s="153"/>
      <c r="CDP41" s="154"/>
      <c r="CDQ41" s="154"/>
      <c r="CDR41" s="153"/>
      <c r="CDS41" s="153"/>
      <c r="CDT41" s="153"/>
      <c r="CDU41" s="153"/>
      <c r="CDV41" s="153"/>
      <c r="CDW41" s="153"/>
      <c r="CDX41" s="153"/>
      <c r="CDY41" s="153"/>
      <c r="CDZ41" s="155"/>
      <c r="CEA41" s="165"/>
      <c r="CEB41" s="153"/>
      <c r="CEC41" s="154"/>
      <c r="CED41" s="154"/>
      <c r="CEE41" s="153"/>
      <c r="CEF41" s="153"/>
      <c r="CEG41" s="153"/>
      <c r="CEH41" s="153"/>
      <c r="CEI41" s="153"/>
      <c r="CEJ41" s="153"/>
      <c r="CEK41" s="153"/>
      <c r="CEL41" s="153"/>
      <c r="CEM41" s="155"/>
      <c r="CEN41" s="165"/>
      <c r="CEO41" s="153"/>
      <c r="CEP41" s="154"/>
      <c r="CEQ41" s="154"/>
      <c r="CER41" s="153"/>
      <c r="CES41" s="153"/>
      <c r="CET41" s="153"/>
      <c r="CEU41" s="153"/>
      <c r="CEV41" s="153"/>
      <c r="CEW41" s="153"/>
      <c r="CEX41" s="153"/>
      <c r="CEY41" s="153"/>
      <c r="CEZ41" s="155"/>
      <c r="CFA41" s="165"/>
      <c r="CFB41" s="153"/>
      <c r="CFC41" s="154"/>
      <c r="CFD41" s="154"/>
      <c r="CFE41" s="153"/>
      <c r="CFF41" s="153"/>
      <c r="CFG41" s="153"/>
      <c r="CFH41" s="153"/>
      <c r="CFI41" s="153"/>
      <c r="CFJ41" s="153"/>
      <c r="CFK41" s="153"/>
      <c r="CFL41" s="153"/>
      <c r="CFM41" s="155"/>
      <c r="CFN41" s="165"/>
      <c r="CFO41" s="153"/>
      <c r="CFP41" s="154"/>
      <c r="CFQ41" s="154"/>
      <c r="CFR41" s="153"/>
      <c r="CFS41" s="153"/>
      <c r="CFT41" s="153"/>
      <c r="CFU41" s="153"/>
      <c r="CFV41" s="153"/>
      <c r="CFW41" s="153"/>
      <c r="CFX41" s="153"/>
      <c r="CFY41" s="153"/>
      <c r="CFZ41" s="155"/>
      <c r="CGA41" s="165"/>
      <c r="CGB41" s="153"/>
      <c r="CGC41" s="154"/>
      <c r="CGD41" s="154"/>
      <c r="CGE41" s="153"/>
      <c r="CGF41" s="153"/>
      <c r="CGG41" s="153"/>
      <c r="CGH41" s="153"/>
      <c r="CGI41" s="153"/>
      <c r="CGJ41" s="153"/>
      <c r="CGK41" s="153"/>
      <c r="CGL41" s="153"/>
      <c r="CGM41" s="155"/>
      <c r="CGN41" s="165"/>
      <c r="CGO41" s="153"/>
      <c r="CGP41" s="154"/>
      <c r="CGQ41" s="154"/>
      <c r="CGR41" s="153"/>
      <c r="CGS41" s="153"/>
      <c r="CGT41" s="153"/>
      <c r="CGU41" s="153"/>
      <c r="CGV41" s="153"/>
      <c r="CGW41" s="153"/>
      <c r="CGX41" s="153"/>
      <c r="CGY41" s="153"/>
      <c r="CGZ41" s="155"/>
      <c r="CHA41" s="165"/>
      <c r="CHB41" s="153"/>
      <c r="CHC41" s="154"/>
      <c r="CHD41" s="154"/>
      <c r="CHE41" s="153"/>
      <c r="CHF41" s="153"/>
      <c r="CHG41" s="153"/>
      <c r="CHH41" s="153"/>
      <c r="CHI41" s="153"/>
      <c r="CHJ41" s="153"/>
      <c r="CHK41" s="153"/>
      <c r="CHL41" s="153"/>
      <c r="CHM41" s="155"/>
      <c r="CHN41" s="165"/>
      <c r="CHO41" s="153"/>
      <c r="CHP41" s="154"/>
      <c r="CHQ41" s="154"/>
      <c r="CHR41" s="153"/>
      <c r="CHS41" s="153"/>
      <c r="CHT41" s="153"/>
      <c r="CHU41" s="153"/>
      <c r="CHV41" s="153"/>
      <c r="CHW41" s="153"/>
      <c r="CHX41" s="153"/>
      <c r="CHY41" s="153"/>
      <c r="CHZ41" s="155"/>
      <c r="CIA41" s="165"/>
      <c r="CIB41" s="153"/>
      <c r="CIC41" s="154"/>
      <c r="CID41" s="154"/>
      <c r="CIE41" s="153"/>
      <c r="CIF41" s="153"/>
      <c r="CIG41" s="153"/>
      <c r="CIH41" s="153"/>
      <c r="CII41" s="153"/>
      <c r="CIJ41" s="153"/>
      <c r="CIK41" s="153"/>
      <c r="CIL41" s="153"/>
      <c r="CIM41" s="155"/>
      <c r="CIN41" s="165"/>
      <c r="CIO41" s="153"/>
      <c r="CIP41" s="154"/>
      <c r="CIQ41" s="154"/>
      <c r="CIR41" s="153"/>
      <c r="CIS41" s="153"/>
      <c r="CIT41" s="153"/>
      <c r="CIU41" s="153"/>
      <c r="CIV41" s="153"/>
      <c r="CIW41" s="153"/>
      <c r="CIX41" s="153"/>
      <c r="CIY41" s="153"/>
      <c r="CIZ41" s="155"/>
      <c r="CJA41" s="165"/>
      <c r="CJB41" s="153"/>
      <c r="CJC41" s="154"/>
      <c r="CJD41" s="154"/>
      <c r="CJE41" s="153"/>
      <c r="CJF41" s="153"/>
      <c r="CJG41" s="153"/>
      <c r="CJH41" s="153"/>
      <c r="CJI41" s="153"/>
      <c r="CJJ41" s="153"/>
      <c r="CJK41" s="153"/>
      <c r="CJL41" s="153"/>
      <c r="CJM41" s="155"/>
      <c r="CJN41" s="165"/>
      <c r="CJO41" s="153"/>
      <c r="CJP41" s="154"/>
      <c r="CJQ41" s="154"/>
      <c r="CJR41" s="153"/>
      <c r="CJS41" s="153"/>
      <c r="CJT41" s="153"/>
      <c r="CJU41" s="153"/>
      <c r="CJV41" s="153"/>
      <c r="CJW41" s="153"/>
      <c r="CJX41" s="153"/>
      <c r="CJY41" s="153"/>
      <c r="CJZ41" s="155"/>
      <c r="CKA41" s="165"/>
      <c r="CKB41" s="153"/>
      <c r="CKC41" s="154"/>
      <c r="CKD41" s="154"/>
      <c r="CKE41" s="153"/>
      <c r="CKF41" s="153"/>
      <c r="CKG41" s="153"/>
      <c r="CKH41" s="153"/>
      <c r="CKI41" s="153"/>
      <c r="CKJ41" s="153"/>
      <c r="CKK41" s="153"/>
      <c r="CKL41" s="153"/>
      <c r="CKM41" s="155"/>
      <c r="CKN41" s="165"/>
      <c r="CKO41" s="153"/>
      <c r="CKP41" s="154"/>
      <c r="CKQ41" s="154"/>
      <c r="CKR41" s="153"/>
      <c r="CKS41" s="153"/>
      <c r="CKT41" s="153"/>
      <c r="CKU41" s="153"/>
      <c r="CKV41" s="153"/>
      <c r="CKW41" s="153"/>
      <c r="CKX41" s="153"/>
      <c r="CKY41" s="153"/>
      <c r="CKZ41" s="155"/>
      <c r="CLA41" s="165"/>
      <c r="CLB41" s="153"/>
      <c r="CLC41" s="154"/>
      <c r="CLD41" s="154"/>
      <c r="CLE41" s="153"/>
      <c r="CLF41" s="153"/>
      <c r="CLG41" s="153"/>
      <c r="CLH41" s="153"/>
      <c r="CLI41" s="153"/>
      <c r="CLJ41" s="153"/>
      <c r="CLK41" s="153"/>
      <c r="CLL41" s="153"/>
      <c r="CLM41" s="155"/>
      <c r="CLN41" s="165"/>
      <c r="CLO41" s="153"/>
      <c r="CLP41" s="154"/>
      <c r="CLQ41" s="154"/>
      <c r="CLR41" s="153"/>
      <c r="CLS41" s="153"/>
      <c r="CLT41" s="153"/>
      <c r="CLU41" s="153"/>
      <c r="CLV41" s="153"/>
      <c r="CLW41" s="153"/>
      <c r="CLX41" s="153"/>
      <c r="CLY41" s="153"/>
      <c r="CLZ41" s="155"/>
      <c r="CMA41" s="165"/>
      <c r="CMB41" s="153"/>
      <c r="CMC41" s="154"/>
      <c r="CMD41" s="154"/>
      <c r="CME41" s="153"/>
      <c r="CMF41" s="153"/>
      <c r="CMG41" s="153"/>
      <c r="CMH41" s="153"/>
      <c r="CMI41" s="153"/>
      <c r="CMJ41" s="153"/>
      <c r="CMK41" s="153"/>
      <c r="CML41" s="153"/>
      <c r="CMM41" s="155"/>
      <c r="CMN41" s="165"/>
      <c r="CMO41" s="153"/>
      <c r="CMP41" s="154"/>
      <c r="CMQ41" s="154"/>
      <c r="CMR41" s="153"/>
      <c r="CMS41" s="153"/>
      <c r="CMT41" s="153"/>
      <c r="CMU41" s="153"/>
      <c r="CMV41" s="153"/>
      <c r="CMW41" s="153"/>
      <c r="CMX41" s="153"/>
      <c r="CMY41" s="153"/>
      <c r="CMZ41" s="155"/>
      <c r="CNA41" s="165"/>
      <c r="CNB41" s="153"/>
      <c r="CNC41" s="154"/>
      <c r="CND41" s="154"/>
      <c r="CNE41" s="153"/>
      <c r="CNF41" s="153"/>
      <c r="CNG41" s="153"/>
      <c r="CNH41" s="153"/>
      <c r="CNI41" s="153"/>
      <c r="CNJ41" s="153"/>
      <c r="CNK41" s="153"/>
      <c r="CNL41" s="153"/>
      <c r="CNM41" s="155"/>
      <c r="CNN41" s="165"/>
      <c r="CNO41" s="153"/>
      <c r="CNP41" s="154"/>
      <c r="CNQ41" s="154"/>
      <c r="CNR41" s="153"/>
      <c r="CNS41" s="153"/>
      <c r="CNT41" s="153"/>
      <c r="CNU41" s="153"/>
      <c r="CNV41" s="153"/>
      <c r="CNW41" s="153"/>
      <c r="CNX41" s="153"/>
      <c r="CNY41" s="153"/>
      <c r="CNZ41" s="155"/>
      <c r="COA41" s="165"/>
      <c r="COB41" s="153"/>
      <c r="COC41" s="154"/>
      <c r="COD41" s="154"/>
      <c r="COE41" s="153"/>
      <c r="COF41" s="153"/>
      <c r="COG41" s="153"/>
      <c r="COH41" s="153"/>
      <c r="COI41" s="153"/>
      <c r="COJ41" s="153"/>
      <c r="COK41" s="153"/>
      <c r="COL41" s="153"/>
      <c r="COM41" s="155"/>
      <c r="CON41" s="165"/>
      <c r="COO41" s="153"/>
      <c r="COP41" s="154"/>
      <c r="COQ41" s="154"/>
      <c r="COR41" s="153"/>
      <c r="COS41" s="153"/>
      <c r="COT41" s="153"/>
      <c r="COU41" s="153"/>
      <c r="COV41" s="153"/>
      <c r="COW41" s="153"/>
      <c r="COX41" s="153"/>
      <c r="COY41" s="153"/>
      <c r="COZ41" s="155"/>
      <c r="CPA41" s="165"/>
      <c r="CPB41" s="153"/>
      <c r="CPC41" s="154"/>
      <c r="CPD41" s="154"/>
      <c r="CPE41" s="153"/>
      <c r="CPF41" s="153"/>
      <c r="CPG41" s="153"/>
      <c r="CPH41" s="153"/>
      <c r="CPI41" s="153"/>
      <c r="CPJ41" s="153"/>
      <c r="CPK41" s="153"/>
      <c r="CPL41" s="153"/>
      <c r="CPM41" s="155"/>
      <c r="CPN41" s="165"/>
      <c r="CPO41" s="153"/>
      <c r="CPP41" s="154"/>
      <c r="CPQ41" s="154"/>
      <c r="CPR41" s="153"/>
      <c r="CPS41" s="153"/>
      <c r="CPT41" s="153"/>
      <c r="CPU41" s="153"/>
      <c r="CPV41" s="153"/>
      <c r="CPW41" s="153"/>
      <c r="CPX41" s="153"/>
      <c r="CPY41" s="153"/>
      <c r="CPZ41" s="155"/>
      <c r="CQA41" s="165"/>
      <c r="CQB41" s="153"/>
      <c r="CQC41" s="154"/>
      <c r="CQD41" s="154"/>
      <c r="CQE41" s="153"/>
      <c r="CQF41" s="153"/>
      <c r="CQG41" s="153"/>
      <c r="CQH41" s="153"/>
      <c r="CQI41" s="153"/>
      <c r="CQJ41" s="153"/>
      <c r="CQK41" s="153"/>
      <c r="CQL41" s="153"/>
      <c r="CQM41" s="155"/>
      <c r="CQN41" s="165"/>
      <c r="CQO41" s="153"/>
      <c r="CQP41" s="154"/>
      <c r="CQQ41" s="154"/>
      <c r="CQR41" s="153"/>
      <c r="CQS41" s="153"/>
      <c r="CQT41" s="153"/>
      <c r="CQU41" s="153"/>
      <c r="CQV41" s="153"/>
      <c r="CQW41" s="153"/>
      <c r="CQX41" s="153"/>
      <c r="CQY41" s="153"/>
      <c r="CQZ41" s="155"/>
      <c r="CRA41" s="165"/>
      <c r="CRB41" s="153"/>
      <c r="CRC41" s="154"/>
      <c r="CRD41" s="154"/>
      <c r="CRE41" s="153"/>
      <c r="CRF41" s="153"/>
      <c r="CRG41" s="153"/>
      <c r="CRH41" s="153"/>
      <c r="CRI41" s="153"/>
      <c r="CRJ41" s="153"/>
      <c r="CRK41" s="153"/>
      <c r="CRL41" s="153"/>
      <c r="CRM41" s="155"/>
      <c r="CRN41" s="165"/>
      <c r="CRO41" s="153"/>
      <c r="CRP41" s="154"/>
      <c r="CRQ41" s="154"/>
      <c r="CRR41" s="153"/>
      <c r="CRS41" s="153"/>
      <c r="CRT41" s="153"/>
      <c r="CRU41" s="153"/>
      <c r="CRV41" s="153"/>
      <c r="CRW41" s="153"/>
      <c r="CRX41" s="153"/>
      <c r="CRY41" s="153"/>
      <c r="CRZ41" s="155"/>
      <c r="CSA41" s="165"/>
      <c r="CSB41" s="153"/>
      <c r="CSC41" s="154"/>
      <c r="CSD41" s="154"/>
      <c r="CSE41" s="153"/>
      <c r="CSF41" s="153"/>
      <c r="CSG41" s="153"/>
      <c r="CSH41" s="153"/>
      <c r="CSI41" s="153"/>
      <c r="CSJ41" s="153"/>
      <c r="CSK41" s="153"/>
      <c r="CSL41" s="153"/>
      <c r="CSM41" s="155"/>
      <c r="CSN41" s="165"/>
      <c r="CSO41" s="153"/>
      <c r="CSP41" s="154"/>
      <c r="CSQ41" s="154"/>
      <c r="CSR41" s="153"/>
      <c r="CSS41" s="153"/>
      <c r="CST41" s="153"/>
      <c r="CSU41" s="153"/>
      <c r="CSV41" s="153"/>
      <c r="CSW41" s="153"/>
      <c r="CSX41" s="153"/>
      <c r="CSY41" s="153"/>
      <c r="CSZ41" s="155"/>
      <c r="CTA41" s="165"/>
      <c r="CTB41" s="153"/>
      <c r="CTC41" s="154"/>
      <c r="CTD41" s="154"/>
      <c r="CTE41" s="153"/>
      <c r="CTF41" s="153"/>
      <c r="CTG41" s="153"/>
      <c r="CTH41" s="153"/>
      <c r="CTI41" s="153"/>
      <c r="CTJ41" s="153"/>
      <c r="CTK41" s="153"/>
      <c r="CTL41" s="153"/>
      <c r="CTM41" s="155"/>
      <c r="CTN41" s="165"/>
      <c r="CTO41" s="153"/>
      <c r="CTP41" s="154"/>
      <c r="CTQ41" s="154"/>
      <c r="CTR41" s="153"/>
      <c r="CTS41" s="153"/>
      <c r="CTT41" s="153"/>
      <c r="CTU41" s="153"/>
      <c r="CTV41" s="153"/>
      <c r="CTW41" s="153"/>
      <c r="CTX41" s="153"/>
      <c r="CTY41" s="153"/>
      <c r="CTZ41" s="155"/>
      <c r="CUA41" s="165"/>
      <c r="CUB41" s="153"/>
      <c r="CUC41" s="154"/>
      <c r="CUD41" s="154"/>
      <c r="CUE41" s="153"/>
      <c r="CUF41" s="153"/>
      <c r="CUG41" s="153"/>
      <c r="CUH41" s="153"/>
      <c r="CUI41" s="153"/>
      <c r="CUJ41" s="153"/>
      <c r="CUK41" s="153"/>
      <c r="CUL41" s="153"/>
      <c r="CUM41" s="155"/>
      <c r="CUN41" s="165"/>
      <c r="CUO41" s="153"/>
      <c r="CUP41" s="154"/>
      <c r="CUQ41" s="154"/>
      <c r="CUR41" s="153"/>
      <c r="CUS41" s="153"/>
      <c r="CUT41" s="153"/>
      <c r="CUU41" s="153"/>
      <c r="CUV41" s="153"/>
      <c r="CUW41" s="153"/>
      <c r="CUX41" s="153"/>
      <c r="CUY41" s="153"/>
      <c r="CUZ41" s="155"/>
      <c r="CVA41" s="165"/>
      <c r="CVB41" s="153"/>
      <c r="CVC41" s="154"/>
      <c r="CVD41" s="154"/>
      <c r="CVE41" s="153"/>
      <c r="CVF41" s="153"/>
      <c r="CVG41" s="153"/>
      <c r="CVH41" s="153"/>
      <c r="CVI41" s="153"/>
      <c r="CVJ41" s="153"/>
      <c r="CVK41" s="153"/>
      <c r="CVL41" s="153"/>
      <c r="CVM41" s="155"/>
      <c r="CVN41" s="165"/>
      <c r="CVO41" s="153"/>
      <c r="CVP41" s="154"/>
      <c r="CVQ41" s="154"/>
      <c r="CVR41" s="153"/>
      <c r="CVS41" s="153"/>
      <c r="CVT41" s="153"/>
      <c r="CVU41" s="153"/>
      <c r="CVV41" s="153"/>
      <c r="CVW41" s="153"/>
      <c r="CVX41" s="153"/>
      <c r="CVY41" s="153"/>
      <c r="CVZ41" s="155"/>
      <c r="CWA41" s="165"/>
      <c r="CWB41" s="153"/>
      <c r="CWC41" s="154"/>
      <c r="CWD41" s="154"/>
      <c r="CWE41" s="153"/>
      <c r="CWF41" s="153"/>
      <c r="CWG41" s="153"/>
      <c r="CWH41" s="153"/>
      <c r="CWI41" s="153"/>
      <c r="CWJ41" s="153"/>
      <c r="CWK41" s="153"/>
      <c r="CWL41" s="153"/>
      <c r="CWM41" s="155"/>
      <c r="CWN41" s="165"/>
      <c r="CWO41" s="153"/>
      <c r="CWP41" s="154"/>
      <c r="CWQ41" s="154"/>
      <c r="CWR41" s="153"/>
      <c r="CWS41" s="153"/>
      <c r="CWT41" s="153"/>
      <c r="CWU41" s="153"/>
      <c r="CWV41" s="153"/>
      <c r="CWW41" s="153"/>
      <c r="CWX41" s="153"/>
      <c r="CWY41" s="153"/>
      <c r="CWZ41" s="155"/>
      <c r="CXA41" s="165"/>
      <c r="CXB41" s="153"/>
      <c r="CXC41" s="154"/>
      <c r="CXD41" s="154"/>
      <c r="CXE41" s="153"/>
      <c r="CXF41" s="153"/>
      <c r="CXG41" s="153"/>
      <c r="CXH41" s="153"/>
      <c r="CXI41" s="153"/>
      <c r="CXJ41" s="153"/>
      <c r="CXK41" s="153"/>
      <c r="CXL41" s="153"/>
      <c r="CXM41" s="155"/>
      <c r="CXN41" s="165"/>
      <c r="CXO41" s="153"/>
      <c r="CXP41" s="154"/>
      <c r="CXQ41" s="154"/>
      <c r="CXR41" s="153"/>
      <c r="CXS41" s="153"/>
      <c r="CXT41" s="153"/>
      <c r="CXU41" s="153"/>
      <c r="CXV41" s="153"/>
      <c r="CXW41" s="153"/>
      <c r="CXX41" s="153"/>
      <c r="CXY41" s="153"/>
      <c r="CXZ41" s="155"/>
      <c r="CYA41" s="165"/>
      <c r="CYB41" s="153"/>
      <c r="CYC41" s="154"/>
      <c r="CYD41" s="154"/>
      <c r="CYE41" s="153"/>
      <c r="CYF41" s="153"/>
      <c r="CYG41" s="153"/>
      <c r="CYH41" s="153"/>
      <c r="CYI41" s="153"/>
      <c r="CYJ41" s="153"/>
      <c r="CYK41" s="153"/>
      <c r="CYL41" s="153"/>
      <c r="CYM41" s="155"/>
      <c r="CYN41" s="165"/>
      <c r="CYO41" s="153"/>
      <c r="CYP41" s="154"/>
      <c r="CYQ41" s="154"/>
      <c r="CYR41" s="153"/>
      <c r="CYS41" s="153"/>
      <c r="CYT41" s="153"/>
      <c r="CYU41" s="153"/>
      <c r="CYV41" s="153"/>
      <c r="CYW41" s="153"/>
      <c r="CYX41" s="153"/>
      <c r="CYY41" s="153"/>
      <c r="CYZ41" s="155"/>
      <c r="CZA41" s="165"/>
      <c r="CZB41" s="153"/>
      <c r="CZC41" s="154"/>
      <c r="CZD41" s="154"/>
      <c r="CZE41" s="153"/>
      <c r="CZF41" s="153"/>
      <c r="CZG41" s="153"/>
      <c r="CZH41" s="153"/>
      <c r="CZI41" s="153"/>
      <c r="CZJ41" s="153"/>
      <c r="CZK41" s="153"/>
      <c r="CZL41" s="153"/>
      <c r="CZM41" s="155"/>
      <c r="CZN41" s="165"/>
      <c r="CZO41" s="153"/>
      <c r="CZP41" s="154"/>
      <c r="CZQ41" s="154"/>
      <c r="CZR41" s="153"/>
      <c r="CZS41" s="153"/>
      <c r="CZT41" s="153"/>
      <c r="CZU41" s="153"/>
      <c r="CZV41" s="153"/>
      <c r="CZW41" s="153"/>
      <c r="CZX41" s="153"/>
      <c r="CZY41" s="153"/>
      <c r="CZZ41" s="155"/>
      <c r="DAA41" s="165"/>
      <c r="DAB41" s="153"/>
      <c r="DAC41" s="154"/>
      <c r="DAD41" s="154"/>
      <c r="DAE41" s="153"/>
      <c r="DAF41" s="153"/>
      <c r="DAG41" s="153"/>
      <c r="DAH41" s="153"/>
      <c r="DAI41" s="153"/>
      <c r="DAJ41" s="153"/>
      <c r="DAK41" s="153"/>
      <c r="DAL41" s="153"/>
      <c r="DAM41" s="155"/>
      <c r="DAN41" s="165"/>
      <c r="DAO41" s="153"/>
      <c r="DAP41" s="154"/>
      <c r="DAQ41" s="154"/>
      <c r="DAR41" s="153"/>
      <c r="DAS41" s="153"/>
      <c r="DAT41" s="153"/>
      <c r="DAU41" s="153"/>
      <c r="DAV41" s="153"/>
      <c r="DAW41" s="153"/>
      <c r="DAX41" s="153"/>
      <c r="DAY41" s="153"/>
      <c r="DAZ41" s="155"/>
      <c r="DBA41" s="165"/>
      <c r="DBB41" s="153"/>
      <c r="DBC41" s="154"/>
      <c r="DBD41" s="154"/>
      <c r="DBE41" s="153"/>
      <c r="DBF41" s="153"/>
      <c r="DBG41" s="153"/>
      <c r="DBH41" s="153"/>
      <c r="DBI41" s="153"/>
      <c r="DBJ41" s="153"/>
      <c r="DBK41" s="153"/>
      <c r="DBL41" s="153"/>
      <c r="DBM41" s="155"/>
      <c r="DBN41" s="165"/>
      <c r="DBO41" s="153"/>
      <c r="DBP41" s="154"/>
      <c r="DBQ41" s="154"/>
      <c r="DBR41" s="153"/>
      <c r="DBS41" s="153"/>
      <c r="DBT41" s="153"/>
      <c r="DBU41" s="153"/>
      <c r="DBV41" s="153"/>
      <c r="DBW41" s="153"/>
      <c r="DBX41" s="153"/>
      <c r="DBY41" s="153"/>
      <c r="DBZ41" s="155"/>
      <c r="DCA41" s="165"/>
      <c r="DCB41" s="153"/>
      <c r="DCC41" s="154"/>
      <c r="DCD41" s="154"/>
      <c r="DCE41" s="153"/>
      <c r="DCF41" s="153"/>
      <c r="DCG41" s="153"/>
      <c r="DCH41" s="153"/>
      <c r="DCI41" s="153"/>
      <c r="DCJ41" s="153"/>
      <c r="DCK41" s="153"/>
      <c r="DCL41" s="153"/>
      <c r="DCM41" s="155"/>
      <c r="DCN41" s="165"/>
      <c r="DCO41" s="153"/>
      <c r="DCP41" s="154"/>
      <c r="DCQ41" s="154"/>
      <c r="DCR41" s="153"/>
      <c r="DCS41" s="153"/>
      <c r="DCT41" s="153"/>
      <c r="DCU41" s="153"/>
      <c r="DCV41" s="153"/>
      <c r="DCW41" s="153"/>
      <c r="DCX41" s="153"/>
      <c r="DCY41" s="153"/>
      <c r="DCZ41" s="155"/>
      <c r="DDA41" s="165"/>
      <c r="DDB41" s="153"/>
      <c r="DDC41" s="154"/>
      <c r="DDD41" s="154"/>
      <c r="DDE41" s="153"/>
      <c r="DDF41" s="153"/>
      <c r="DDG41" s="153"/>
      <c r="DDH41" s="153"/>
      <c r="DDI41" s="153"/>
      <c r="DDJ41" s="153"/>
      <c r="DDK41" s="153"/>
      <c r="DDL41" s="153"/>
      <c r="DDM41" s="155"/>
      <c r="DDN41" s="165"/>
      <c r="DDO41" s="153"/>
      <c r="DDP41" s="154"/>
      <c r="DDQ41" s="154"/>
      <c r="DDR41" s="153"/>
      <c r="DDS41" s="153"/>
      <c r="DDT41" s="153"/>
      <c r="DDU41" s="153"/>
      <c r="DDV41" s="153"/>
      <c r="DDW41" s="153"/>
      <c r="DDX41" s="153"/>
      <c r="DDY41" s="153"/>
      <c r="DDZ41" s="155"/>
      <c r="DEA41" s="165"/>
      <c r="DEB41" s="153"/>
      <c r="DEC41" s="154"/>
      <c r="DED41" s="154"/>
      <c r="DEE41" s="153"/>
      <c r="DEF41" s="153"/>
      <c r="DEG41" s="153"/>
      <c r="DEH41" s="153"/>
      <c r="DEI41" s="153"/>
      <c r="DEJ41" s="153"/>
      <c r="DEK41" s="153"/>
      <c r="DEL41" s="153"/>
      <c r="DEM41" s="155"/>
      <c r="DEN41" s="165"/>
      <c r="DEO41" s="153"/>
      <c r="DEP41" s="154"/>
      <c r="DEQ41" s="154"/>
      <c r="DER41" s="153"/>
      <c r="DES41" s="153"/>
      <c r="DET41" s="153"/>
      <c r="DEU41" s="153"/>
      <c r="DEV41" s="153"/>
      <c r="DEW41" s="153"/>
      <c r="DEX41" s="153"/>
      <c r="DEY41" s="153"/>
      <c r="DEZ41" s="155"/>
      <c r="DFA41" s="165"/>
      <c r="DFB41" s="153"/>
      <c r="DFC41" s="154"/>
      <c r="DFD41" s="154"/>
      <c r="DFE41" s="153"/>
      <c r="DFF41" s="153"/>
      <c r="DFG41" s="153"/>
      <c r="DFH41" s="153"/>
      <c r="DFI41" s="153"/>
      <c r="DFJ41" s="153"/>
      <c r="DFK41" s="153"/>
      <c r="DFL41" s="153"/>
      <c r="DFM41" s="155"/>
      <c r="DFN41" s="165"/>
      <c r="DFO41" s="153"/>
      <c r="DFP41" s="154"/>
      <c r="DFQ41" s="154"/>
      <c r="DFR41" s="153"/>
      <c r="DFS41" s="153"/>
      <c r="DFT41" s="153"/>
      <c r="DFU41" s="153"/>
      <c r="DFV41" s="153"/>
      <c r="DFW41" s="153"/>
      <c r="DFX41" s="153"/>
      <c r="DFY41" s="153"/>
      <c r="DFZ41" s="155"/>
      <c r="DGA41" s="165"/>
      <c r="DGB41" s="153"/>
      <c r="DGC41" s="154"/>
      <c r="DGD41" s="154"/>
      <c r="DGE41" s="153"/>
      <c r="DGF41" s="153"/>
      <c r="DGG41" s="153"/>
      <c r="DGH41" s="153"/>
      <c r="DGI41" s="153"/>
      <c r="DGJ41" s="153"/>
      <c r="DGK41" s="153"/>
      <c r="DGL41" s="153"/>
      <c r="DGM41" s="155"/>
      <c r="DGN41" s="165"/>
      <c r="DGO41" s="153"/>
      <c r="DGP41" s="154"/>
      <c r="DGQ41" s="154"/>
      <c r="DGR41" s="153"/>
      <c r="DGS41" s="153"/>
      <c r="DGT41" s="153"/>
      <c r="DGU41" s="153"/>
      <c r="DGV41" s="153"/>
      <c r="DGW41" s="153"/>
      <c r="DGX41" s="153"/>
      <c r="DGY41" s="153"/>
      <c r="DGZ41" s="155"/>
      <c r="DHA41" s="165"/>
      <c r="DHB41" s="153"/>
      <c r="DHC41" s="154"/>
      <c r="DHD41" s="154"/>
      <c r="DHE41" s="153"/>
      <c r="DHF41" s="153"/>
      <c r="DHG41" s="153"/>
      <c r="DHH41" s="153"/>
      <c r="DHI41" s="153"/>
      <c r="DHJ41" s="153"/>
      <c r="DHK41" s="153"/>
      <c r="DHL41" s="153"/>
      <c r="DHM41" s="155"/>
      <c r="DHN41" s="165"/>
      <c r="DHO41" s="153"/>
      <c r="DHP41" s="154"/>
      <c r="DHQ41" s="154"/>
      <c r="DHR41" s="153"/>
      <c r="DHS41" s="153"/>
      <c r="DHT41" s="153"/>
      <c r="DHU41" s="153"/>
      <c r="DHV41" s="153"/>
      <c r="DHW41" s="153"/>
      <c r="DHX41" s="153"/>
      <c r="DHY41" s="153"/>
      <c r="DHZ41" s="155"/>
      <c r="DIA41" s="165"/>
      <c r="DIB41" s="153"/>
      <c r="DIC41" s="154"/>
      <c r="DID41" s="154"/>
      <c r="DIE41" s="153"/>
      <c r="DIF41" s="153"/>
      <c r="DIG41" s="153"/>
      <c r="DIH41" s="153"/>
      <c r="DII41" s="153"/>
      <c r="DIJ41" s="153"/>
      <c r="DIK41" s="153"/>
      <c r="DIL41" s="153"/>
      <c r="DIM41" s="155"/>
      <c r="DIN41" s="165"/>
      <c r="DIO41" s="153"/>
      <c r="DIP41" s="154"/>
      <c r="DIQ41" s="154"/>
      <c r="DIR41" s="153"/>
      <c r="DIS41" s="153"/>
      <c r="DIT41" s="153"/>
      <c r="DIU41" s="153"/>
      <c r="DIV41" s="153"/>
      <c r="DIW41" s="153"/>
      <c r="DIX41" s="153"/>
      <c r="DIY41" s="153"/>
      <c r="DIZ41" s="155"/>
      <c r="DJA41" s="165"/>
      <c r="DJB41" s="153"/>
      <c r="DJC41" s="154"/>
      <c r="DJD41" s="154"/>
      <c r="DJE41" s="153"/>
      <c r="DJF41" s="153"/>
      <c r="DJG41" s="153"/>
      <c r="DJH41" s="153"/>
      <c r="DJI41" s="153"/>
      <c r="DJJ41" s="153"/>
      <c r="DJK41" s="153"/>
      <c r="DJL41" s="153"/>
      <c r="DJM41" s="155"/>
      <c r="DJN41" s="165"/>
      <c r="DJO41" s="153"/>
      <c r="DJP41" s="154"/>
      <c r="DJQ41" s="154"/>
      <c r="DJR41" s="153"/>
      <c r="DJS41" s="153"/>
      <c r="DJT41" s="153"/>
      <c r="DJU41" s="153"/>
      <c r="DJV41" s="153"/>
      <c r="DJW41" s="153"/>
      <c r="DJX41" s="153"/>
      <c r="DJY41" s="153"/>
      <c r="DJZ41" s="155"/>
      <c r="DKA41" s="165"/>
      <c r="DKB41" s="153"/>
      <c r="DKC41" s="154"/>
      <c r="DKD41" s="154"/>
      <c r="DKE41" s="153"/>
      <c r="DKF41" s="153"/>
      <c r="DKG41" s="153"/>
      <c r="DKH41" s="153"/>
      <c r="DKI41" s="153"/>
      <c r="DKJ41" s="153"/>
      <c r="DKK41" s="153"/>
      <c r="DKL41" s="153"/>
      <c r="DKM41" s="155"/>
      <c r="DKN41" s="165"/>
      <c r="DKO41" s="153"/>
      <c r="DKP41" s="154"/>
      <c r="DKQ41" s="154"/>
      <c r="DKR41" s="153"/>
      <c r="DKS41" s="153"/>
      <c r="DKT41" s="153"/>
      <c r="DKU41" s="153"/>
      <c r="DKV41" s="153"/>
      <c r="DKW41" s="153"/>
      <c r="DKX41" s="153"/>
      <c r="DKY41" s="153"/>
      <c r="DKZ41" s="155"/>
      <c r="DLA41" s="165"/>
      <c r="DLB41" s="153"/>
      <c r="DLC41" s="154"/>
      <c r="DLD41" s="154"/>
      <c r="DLE41" s="153"/>
      <c r="DLF41" s="153"/>
      <c r="DLG41" s="153"/>
      <c r="DLH41" s="153"/>
      <c r="DLI41" s="153"/>
      <c r="DLJ41" s="153"/>
      <c r="DLK41" s="153"/>
      <c r="DLL41" s="153"/>
      <c r="DLM41" s="155"/>
      <c r="DLN41" s="165"/>
      <c r="DLO41" s="153"/>
      <c r="DLP41" s="154"/>
      <c r="DLQ41" s="154"/>
      <c r="DLR41" s="153"/>
      <c r="DLS41" s="153"/>
      <c r="DLT41" s="153"/>
      <c r="DLU41" s="153"/>
      <c r="DLV41" s="153"/>
      <c r="DLW41" s="153"/>
      <c r="DLX41" s="153"/>
      <c r="DLY41" s="153"/>
      <c r="DLZ41" s="155"/>
      <c r="DMA41" s="165"/>
      <c r="DMB41" s="153"/>
      <c r="DMC41" s="154"/>
      <c r="DMD41" s="154"/>
      <c r="DME41" s="153"/>
      <c r="DMF41" s="153"/>
      <c r="DMG41" s="153"/>
      <c r="DMH41" s="153"/>
      <c r="DMI41" s="153"/>
      <c r="DMJ41" s="153"/>
      <c r="DMK41" s="153"/>
      <c r="DML41" s="153"/>
      <c r="DMM41" s="155"/>
      <c r="DMN41" s="165"/>
      <c r="DMO41" s="153"/>
      <c r="DMP41" s="154"/>
      <c r="DMQ41" s="154"/>
      <c r="DMR41" s="153"/>
      <c r="DMS41" s="153"/>
      <c r="DMT41" s="153"/>
      <c r="DMU41" s="153"/>
      <c r="DMV41" s="153"/>
      <c r="DMW41" s="153"/>
      <c r="DMX41" s="153"/>
      <c r="DMY41" s="153"/>
      <c r="DMZ41" s="155"/>
      <c r="DNA41" s="165"/>
      <c r="DNB41" s="153"/>
      <c r="DNC41" s="154"/>
      <c r="DND41" s="154"/>
      <c r="DNE41" s="153"/>
      <c r="DNF41" s="153"/>
      <c r="DNG41" s="153"/>
      <c r="DNH41" s="153"/>
      <c r="DNI41" s="153"/>
      <c r="DNJ41" s="153"/>
      <c r="DNK41" s="153"/>
      <c r="DNL41" s="153"/>
      <c r="DNM41" s="155"/>
      <c r="DNN41" s="165"/>
      <c r="DNO41" s="153"/>
      <c r="DNP41" s="154"/>
      <c r="DNQ41" s="154"/>
      <c r="DNR41" s="153"/>
      <c r="DNS41" s="153"/>
      <c r="DNT41" s="153"/>
      <c r="DNU41" s="153"/>
      <c r="DNV41" s="153"/>
      <c r="DNW41" s="153"/>
      <c r="DNX41" s="153"/>
      <c r="DNY41" s="153"/>
      <c r="DNZ41" s="155"/>
      <c r="DOA41" s="165"/>
      <c r="DOB41" s="153"/>
      <c r="DOC41" s="154"/>
      <c r="DOD41" s="154"/>
      <c r="DOE41" s="153"/>
      <c r="DOF41" s="153"/>
      <c r="DOG41" s="153"/>
      <c r="DOH41" s="153"/>
      <c r="DOI41" s="153"/>
      <c r="DOJ41" s="153"/>
      <c r="DOK41" s="153"/>
      <c r="DOL41" s="153"/>
      <c r="DOM41" s="155"/>
      <c r="DON41" s="165"/>
      <c r="DOO41" s="153"/>
      <c r="DOP41" s="154"/>
      <c r="DOQ41" s="154"/>
      <c r="DOR41" s="153"/>
      <c r="DOS41" s="153"/>
      <c r="DOT41" s="153"/>
      <c r="DOU41" s="153"/>
      <c r="DOV41" s="153"/>
      <c r="DOW41" s="153"/>
      <c r="DOX41" s="153"/>
      <c r="DOY41" s="153"/>
      <c r="DOZ41" s="155"/>
      <c r="DPA41" s="165"/>
      <c r="DPB41" s="153"/>
      <c r="DPC41" s="154"/>
      <c r="DPD41" s="154"/>
      <c r="DPE41" s="153"/>
      <c r="DPF41" s="153"/>
      <c r="DPG41" s="153"/>
      <c r="DPH41" s="153"/>
      <c r="DPI41" s="153"/>
      <c r="DPJ41" s="153"/>
      <c r="DPK41" s="153"/>
      <c r="DPL41" s="153"/>
      <c r="DPM41" s="155"/>
      <c r="DPN41" s="165"/>
      <c r="DPO41" s="153"/>
      <c r="DPP41" s="154"/>
      <c r="DPQ41" s="154"/>
      <c r="DPR41" s="153"/>
      <c r="DPS41" s="153"/>
      <c r="DPT41" s="153"/>
      <c r="DPU41" s="153"/>
      <c r="DPV41" s="153"/>
      <c r="DPW41" s="153"/>
      <c r="DPX41" s="153"/>
      <c r="DPY41" s="153"/>
      <c r="DPZ41" s="155"/>
      <c r="DQA41" s="165"/>
      <c r="DQB41" s="153"/>
      <c r="DQC41" s="154"/>
      <c r="DQD41" s="154"/>
      <c r="DQE41" s="153"/>
      <c r="DQF41" s="153"/>
      <c r="DQG41" s="153"/>
      <c r="DQH41" s="153"/>
      <c r="DQI41" s="153"/>
      <c r="DQJ41" s="153"/>
      <c r="DQK41" s="153"/>
      <c r="DQL41" s="153"/>
      <c r="DQM41" s="155"/>
      <c r="DQN41" s="165"/>
      <c r="DQO41" s="153"/>
      <c r="DQP41" s="154"/>
      <c r="DQQ41" s="154"/>
      <c r="DQR41" s="153"/>
      <c r="DQS41" s="153"/>
      <c r="DQT41" s="153"/>
      <c r="DQU41" s="153"/>
      <c r="DQV41" s="153"/>
      <c r="DQW41" s="153"/>
      <c r="DQX41" s="153"/>
      <c r="DQY41" s="153"/>
      <c r="DQZ41" s="155"/>
      <c r="DRA41" s="165"/>
      <c r="DRB41" s="153"/>
      <c r="DRC41" s="154"/>
      <c r="DRD41" s="154"/>
      <c r="DRE41" s="153"/>
      <c r="DRF41" s="153"/>
      <c r="DRG41" s="153"/>
      <c r="DRH41" s="153"/>
      <c r="DRI41" s="153"/>
      <c r="DRJ41" s="153"/>
      <c r="DRK41" s="153"/>
      <c r="DRL41" s="153"/>
      <c r="DRM41" s="155"/>
      <c r="DRN41" s="165"/>
      <c r="DRO41" s="153"/>
      <c r="DRP41" s="154"/>
      <c r="DRQ41" s="154"/>
      <c r="DRR41" s="153"/>
      <c r="DRS41" s="153"/>
      <c r="DRT41" s="153"/>
      <c r="DRU41" s="153"/>
      <c r="DRV41" s="153"/>
      <c r="DRW41" s="153"/>
      <c r="DRX41" s="153"/>
      <c r="DRY41" s="153"/>
      <c r="DRZ41" s="155"/>
      <c r="DSA41" s="165"/>
      <c r="DSB41" s="153"/>
      <c r="DSC41" s="154"/>
      <c r="DSD41" s="154"/>
      <c r="DSE41" s="153"/>
      <c r="DSF41" s="153"/>
      <c r="DSG41" s="153"/>
      <c r="DSH41" s="153"/>
      <c r="DSI41" s="153"/>
      <c r="DSJ41" s="153"/>
      <c r="DSK41" s="153"/>
      <c r="DSL41" s="153"/>
      <c r="DSM41" s="155"/>
      <c r="DSN41" s="165"/>
      <c r="DSO41" s="153"/>
      <c r="DSP41" s="154"/>
      <c r="DSQ41" s="154"/>
      <c r="DSR41" s="153"/>
      <c r="DSS41" s="153"/>
      <c r="DST41" s="153"/>
      <c r="DSU41" s="153"/>
      <c r="DSV41" s="153"/>
      <c r="DSW41" s="153"/>
      <c r="DSX41" s="153"/>
      <c r="DSY41" s="153"/>
      <c r="DSZ41" s="155"/>
      <c r="DTA41" s="165"/>
      <c r="DTB41" s="153"/>
      <c r="DTC41" s="154"/>
      <c r="DTD41" s="154"/>
      <c r="DTE41" s="153"/>
      <c r="DTF41" s="153"/>
      <c r="DTG41" s="153"/>
      <c r="DTH41" s="153"/>
      <c r="DTI41" s="153"/>
      <c r="DTJ41" s="153"/>
      <c r="DTK41" s="153"/>
      <c r="DTL41" s="153"/>
      <c r="DTM41" s="155"/>
      <c r="DTN41" s="165"/>
      <c r="DTO41" s="153"/>
      <c r="DTP41" s="154"/>
      <c r="DTQ41" s="154"/>
      <c r="DTR41" s="153"/>
      <c r="DTS41" s="153"/>
      <c r="DTT41" s="153"/>
      <c r="DTU41" s="153"/>
      <c r="DTV41" s="153"/>
      <c r="DTW41" s="153"/>
      <c r="DTX41" s="153"/>
      <c r="DTY41" s="153"/>
      <c r="DTZ41" s="155"/>
      <c r="DUA41" s="165"/>
      <c r="DUB41" s="153"/>
      <c r="DUC41" s="154"/>
      <c r="DUD41" s="154"/>
      <c r="DUE41" s="153"/>
      <c r="DUF41" s="153"/>
      <c r="DUG41" s="153"/>
      <c r="DUH41" s="153"/>
      <c r="DUI41" s="153"/>
      <c r="DUJ41" s="153"/>
      <c r="DUK41" s="153"/>
      <c r="DUL41" s="153"/>
      <c r="DUM41" s="155"/>
      <c r="DUN41" s="165"/>
      <c r="DUO41" s="153"/>
      <c r="DUP41" s="154"/>
      <c r="DUQ41" s="154"/>
      <c r="DUR41" s="153"/>
      <c r="DUS41" s="153"/>
      <c r="DUT41" s="153"/>
      <c r="DUU41" s="153"/>
      <c r="DUV41" s="153"/>
      <c r="DUW41" s="153"/>
      <c r="DUX41" s="153"/>
      <c r="DUY41" s="153"/>
      <c r="DUZ41" s="155"/>
      <c r="DVA41" s="165"/>
      <c r="DVB41" s="153"/>
      <c r="DVC41" s="154"/>
      <c r="DVD41" s="154"/>
      <c r="DVE41" s="153"/>
      <c r="DVF41" s="153"/>
      <c r="DVG41" s="153"/>
      <c r="DVH41" s="153"/>
      <c r="DVI41" s="153"/>
      <c r="DVJ41" s="153"/>
      <c r="DVK41" s="153"/>
      <c r="DVL41" s="153"/>
      <c r="DVM41" s="155"/>
      <c r="DVN41" s="165"/>
      <c r="DVO41" s="153"/>
      <c r="DVP41" s="154"/>
      <c r="DVQ41" s="154"/>
      <c r="DVR41" s="153"/>
      <c r="DVS41" s="153"/>
      <c r="DVT41" s="153"/>
      <c r="DVU41" s="153"/>
      <c r="DVV41" s="153"/>
      <c r="DVW41" s="153"/>
      <c r="DVX41" s="153"/>
      <c r="DVY41" s="153"/>
      <c r="DVZ41" s="155"/>
      <c r="DWA41" s="165"/>
      <c r="DWB41" s="153"/>
      <c r="DWC41" s="154"/>
      <c r="DWD41" s="154"/>
      <c r="DWE41" s="153"/>
      <c r="DWF41" s="153"/>
      <c r="DWG41" s="153"/>
      <c r="DWH41" s="153"/>
      <c r="DWI41" s="153"/>
      <c r="DWJ41" s="153"/>
      <c r="DWK41" s="153"/>
      <c r="DWL41" s="153"/>
      <c r="DWM41" s="155"/>
      <c r="DWN41" s="165"/>
      <c r="DWO41" s="153"/>
      <c r="DWP41" s="154"/>
      <c r="DWQ41" s="154"/>
      <c r="DWR41" s="153"/>
      <c r="DWS41" s="153"/>
      <c r="DWT41" s="153"/>
      <c r="DWU41" s="153"/>
      <c r="DWV41" s="153"/>
      <c r="DWW41" s="153"/>
      <c r="DWX41" s="153"/>
      <c r="DWY41" s="153"/>
      <c r="DWZ41" s="155"/>
      <c r="DXA41" s="165"/>
      <c r="DXB41" s="153"/>
      <c r="DXC41" s="154"/>
      <c r="DXD41" s="154"/>
      <c r="DXE41" s="153"/>
      <c r="DXF41" s="153"/>
      <c r="DXG41" s="153"/>
      <c r="DXH41" s="153"/>
      <c r="DXI41" s="153"/>
      <c r="DXJ41" s="153"/>
      <c r="DXK41" s="153"/>
      <c r="DXL41" s="153"/>
      <c r="DXM41" s="155"/>
      <c r="DXN41" s="165"/>
      <c r="DXO41" s="153"/>
      <c r="DXP41" s="154"/>
      <c r="DXQ41" s="154"/>
      <c r="DXR41" s="153"/>
      <c r="DXS41" s="153"/>
      <c r="DXT41" s="153"/>
      <c r="DXU41" s="153"/>
      <c r="DXV41" s="153"/>
      <c r="DXW41" s="153"/>
      <c r="DXX41" s="153"/>
      <c r="DXY41" s="153"/>
      <c r="DXZ41" s="155"/>
      <c r="DYA41" s="165"/>
      <c r="DYB41" s="153"/>
      <c r="DYC41" s="154"/>
      <c r="DYD41" s="154"/>
      <c r="DYE41" s="153"/>
      <c r="DYF41" s="153"/>
      <c r="DYG41" s="153"/>
      <c r="DYH41" s="153"/>
      <c r="DYI41" s="153"/>
      <c r="DYJ41" s="153"/>
      <c r="DYK41" s="153"/>
      <c r="DYL41" s="153"/>
      <c r="DYM41" s="155"/>
      <c r="DYN41" s="165"/>
      <c r="DYO41" s="153"/>
      <c r="DYP41" s="154"/>
      <c r="DYQ41" s="154"/>
      <c r="DYR41" s="153"/>
      <c r="DYS41" s="153"/>
      <c r="DYT41" s="153"/>
      <c r="DYU41" s="153"/>
      <c r="DYV41" s="153"/>
      <c r="DYW41" s="153"/>
      <c r="DYX41" s="153"/>
      <c r="DYY41" s="153"/>
      <c r="DYZ41" s="155"/>
      <c r="DZA41" s="165"/>
      <c r="DZB41" s="153"/>
      <c r="DZC41" s="154"/>
      <c r="DZD41" s="154"/>
      <c r="DZE41" s="153"/>
      <c r="DZF41" s="153"/>
      <c r="DZG41" s="153"/>
      <c r="DZH41" s="153"/>
      <c r="DZI41" s="153"/>
      <c r="DZJ41" s="153"/>
      <c r="DZK41" s="153"/>
      <c r="DZL41" s="153"/>
      <c r="DZM41" s="155"/>
      <c r="DZN41" s="165"/>
      <c r="DZO41" s="153"/>
      <c r="DZP41" s="154"/>
      <c r="DZQ41" s="154"/>
      <c r="DZR41" s="153"/>
      <c r="DZS41" s="153"/>
      <c r="DZT41" s="153"/>
      <c r="DZU41" s="153"/>
      <c r="DZV41" s="153"/>
      <c r="DZW41" s="153"/>
      <c r="DZX41" s="153"/>
      <c r="DZY41" s="153"/>
      <c r="DZZ41" s="155"/>
      <c r="EAA41" s="165"/>
      <c r="EAB41" s="153"/>
      <c r="EAC41" s="154"/>
      <c r="EAD41" s="154"/>
      <c r="EAE41" s="153"/>
      <c r="EAF41" s="153"/>
      <c r="EAG41" s="153"/>
      <c r="EAH41" s="153"/>
      <c r="EAI41" s="153"/>
      <c r="EAJ41" s="153"/>
      <c r="EAK41" s="153"/>
      <c r="EAL41" s="153"/>
      <c r="EAM41" s="155"/>
      <c r="EAN41" s="165"/>
      <c r="EAO41" s="153"/>
      <c r="EAP41" s="154"/>
      <c r="EAQ41" s="154"/>
      <c r="EAR41" s="153"/>
      <c r="EAS41" s="153"/>
      <c r="EAT41" s="153"/>
      <c r="EAU41" s="153"/>
      <c r="EAV41" s="153"/>
      <c r="EAW41" s="153"/>
      <c r="EAX41" s="153"/>
      <c r="EAY41" s="153"/>
      <c r="EAZ41" s="155"/>
      <c r="EBA41" s="165"/>
      <c r="EBB41" s="153"/>
      <c r="EBC41" s="154"/>
      <c r="EBD41" s="154"/>
      <c r="EBE41" s="153"/>
      <c r="EBF41" s="153"/>
      <c r="EBG41" s="153"/>
      <c r="EBH41" s="153"/>
      <c r="EBI41" s="153"/>
      <c r="EBJ41" s="153"/>
      <c r="EBK41" s="153"/>
      <c r="EBL41" s="153"/>
      <c r="EBM41" s="155"/>
      <c r="EBN41" s="165"/>
      <c r="EBO41" s="153"/>
      <c r="EBP41" s="154"/>
      <c r="EBQ41" s="154"/>
      <c r="EBR41" s="153"/>
      <c r="EBS41" s="153"/>
      <c r="EBT41" s="153"/>
      <c r="EBU41" s="153"/>
      <c r="EBV41" s="153"/>
      <c r="EBW41" s="153"/>
      <c r="EBX41" s="153"/>
      <c r="EBY41" s="153"/>
      <c r="EBZ41" s="155"/>
      <c r="ECA41" s="165"/>
      <c r="ECB41" s="153"/>
      <c r="ECC41" s="154"/>
      <c r="ECD41" s="154"/>
      <c r="ECE41" s="153"/>
      <c r="ECF41" s="153"/>
      <c r="ECG41" s="153"/>
      <c r="ECH41" s="153"/>
      <c r="ECI41" s="153"/>
      <c r="ECJ41" s="153"/>
      <c r="ECK41" s="153"/>
      <c r="ECL41" s="153"/>
      <c r="ECM41" s="155"/>
      <c r="ECN41" s="165"/>
      <c r="ECO41" s="153"/>
      <c r="ECP41" s="154"/>
      <c r="ECQ41" s="154"/>
      <c r="ECR41" s="153"/>
      <c r="ECS41" s="153"/>
      <c r="ECT41" s="153"/>
      <c r="ECU41" s="153"/>
      <c r="ECV41" s="153"/>
      <c r="ECW41" s="153"/>
      <c r="ECX41" s="153"/>
      <c r="ECY41" s="153"/>
      <c r="ECZ41" s="155"/>
      <c r="EDA41" s="165"/>
      <c r="EDB41" s="153"/>
      <c r="EDC41" s="154"/>
      <c r="EDD41" s="154"/>
      <c r="EDE41" s="153"/>
      <c r="EDF41" s="153"/>
      <c r="EDG41" s="153"/>
      <c r="EDH41" s="153"/>
      <c r="EDI41" s="153"/>
      <c r="EDJ41" s="153"/>
      <c r="EDK41" s="153"/>
      <c r="EDL41" s="153"/>
      <c r="EDM41" s="155"/>
      <c r="EDN41" s="165"/>
      <c r="EDO41" s="153"/>
      <c r="EDP41" s="154"/>
      <c r="EDQ41" s="154"/>
      <c r="EDR41" s="153"/>
      <c r="EDS41" s="153"/>
      <c r="EDT41" s="153"/>
      <c r="EDU41" s="153"/>
      <c r="EDV41" s="153"/>
      <c r="EDW41" s="153"/>
      <c r="EDX41" s="153"/>
      <c r="EDY41" s="153"/>
      <c r="EDZ41" s="155"/>
      <c r="EEA41" s="165"/>
      <c r="EEB41" s="153"/>
      <c r="EEC41" s="154"/>
      <c r="EED41" s="154"/>
      <c r="EEE41" s="153"/>
      <c r="EEF41" s="153"/>
      <c r="EEG41" s="153"/>
      <c r="EEH41" s="153"/>
      <c r="EEI41" s="153"/>
      <c r="EEJ41" s="153"/>
      <c r="EEK41" s="153"/>
      <c r="EEL41" s="153"/>
      <c r="EEM41" s="155"/>
      <c r="EEN41" s="165"/>
      <c r="EEO41" s="153"/>
      <c r="EEP41" s="154"/>
      <c r="EEQ41" s="154"/>
      <c r="EER41" s="153"/>
      <c r="EES41" s="153"/>
      <c r="EET41" s="153"/>
      <c r="EEU41" s="153"/>
      <c r="EEV41" s="153"/>
      <c r="EEW41" s="153"/>
      <c r="EEX41" s="153"/>
      <c r="EEY41" s="153"/>
      <c r="EEZ41" s="155"/>
      <c r="EFA41" s="165"/>
      <c r="EFB41" s="153"/>
      <c r="EFC41" s="154"/>
      <c r="EFD41" s="154"/>
      <c r="EFE41" s="153"/>
      <c r="EFF41" s="153"/>
      <c r="EFG41" s="153"/>
      <c r="EFH41" s="153"/>
      <c r="EFI41" s="153"/>
      <c r="EFJ41" s="153"/>
      <c r="EFK41" s="153"/>
      <c r="EFL41" s="153"/>
      <c r="EFM41" s="155"/>
      <c r="EFN41" s="165"/>
      <c r="EFO41" s="153"/>
      <c r="EFP41" s="154"/>
      <c r="EFQ41" s="154"/>
      <c r="EFR41" s="153"/>
      <c r="EFS41" s="153"/>
      <c r="EFT41" s="153"/>
      <c r="EFU41" s="153"/>
      <c r="EFV41" s="153"/>
      <c r="EFW41" s="153"/>
      <c r="EFX41" s="153"/>
      <c r="EFY41" s="153"/>
      <c r="EFZ41" s="155"/>
      <c r="EGA41" s="165"/>
      <c r="EGB41" s="153"/>
      <c r="EGC41" s="154"/>
      <c r="EGD41" s="154"/>
      <c r="EGE41" s="153"/>
      <c r="EGF41" s="153"/>
      <c r="EGG41" s="153"/>
      <c r="EGH41" s="153"/>
      <c r="EGI41" s="153"/>
      <c r="EGJ41" s="153"/>
      <c r="EGK41" s="153"/>
      <c r="EGL41" s="153"/>
      <c r="EGM41" s="155"/>
      <c r="EGN41" s="165"/>
      <c r="EGO41" s="153"/>
      <c r="EGP41" s="154"/>
      <c r="EGQ41" s="154"/>
      <c r="EGR41" s="153"/>
      <c r="EGS41" s="153"/>
      <c r="EGT41" s="153"/>
      <c r="EGU41" s="153"/>
      <c r="EGV41" s="153"/>
      <c r="EGW41" s="153"/>
      <c r="EGX41" s="153"/>
      <c r="EGY41" s="153"/>
      <c r="EGZ41" s="155"/>
      <c r="EHA41" s="165"/>
      <c r="EHB41" s="153"/>
      <c r="EHC41" s="154"/>
      <c r="EHD41" s="154"/>
      <c r="EHE41" s="153"/>
      <c r="EHF41" s="153"/>
      <c r="EHG41" s="153"/>
      <c r="EHH41" s="153"/>
      <c r="EHI41" s="153"/>
      <c r="EHJ41" s="153"/>
      <c r="EHK41" s="153"/>
      <c r="EHL41" s="153"/>
      <c r="EHM41" s="155"/>
      <c r="EHN41" s="165"/>
      <c r="EHO41" s="153"/>
      <c r="EHP41" s="154"/>
      <c r="EHQ41" s="154"/>
      <c r="EHR41" s="153"/>
      <c r="EHS41" s="153"/>
      <c r="EHT41" s="153"/>
      <c r="EHU41" s="153"/>
      <c r="EHV41" s="153"/>
      <c r="EHW41" s="153"/>
      <c r="EHX41" s="153"/>
      <c r="EHY41" s="153"/>
      <c r="EHZ41" s="155"/>
      <c r="EIA41" s="165"/>
      <c r="EIB41" s="153"/>
      <c r="EIC41" s="154"/>
      <c r="EID41" s="154"/>
      <c r="EIE41" s="153"/>
      <c r="EIF41" s="153"/>
      <c r="EIG41" s="153"/>
      <c r="EIH41" s="153"/>
      <c r="EII41" s="153"/>
      <c r="EIJ41" s="153"/>
      <c r="EIK41" s="153"/>
      <c r="EIL41" s="153"/>
      <c r="EIM41" s="155"/>
      <c r="EIN41" s="165"/>
      <c r="EIO41" s="153"/>
      <c r="EIP41" s="154"/>
      <c r="EIQ41" s="154"/>
      <c r="EIR41" s="153"/>
      <c r="EIS41" s="153"/>
      <c r="EIT41" s="153"/>
      <c r="EIU41" s="153"/>
      <c r="EIV41" s="153"/>
      <c r="EIW41" s="153"/>
      <c r="EIX41" s="153"/>
      <c r="EIY41" s="153"/>
      <c r="EIZ41" s="155"/>
      <c r="EJA41" s="165"/>
      <c r="EJB41" s="153"/>
      <c r="EJC41" s="154"/>
      <c r="EJD41" s="154"/>
      <c r="EJE41" s="153"/>
      <c r="EJF41" s="153"/>
      <c r="EJG41" s="153"/>
      <c r="EJH41" s="153"/>
      <c r="EJI41" s="153"/>
      <c r="EJJ41" s="153"/>
      <c r="EJK41" s="153"/>
      <c r="EJL41" s="153"/>
      <c r="EJM41" s="155"/>
      <c r="EJN41" s="165"/>
      <c r="EJO41" s="153"/>
      <c r="EJP41" s="154"/>
      <c r="EJQ41" s="154"/>
      <c r="EJR41" s="153"/>
      <c r="EJS41" s="153"/>
      <c r="EJT41" s="153"/>
      <c r="EJU41" s="153"/>
      <c r="EJV41" s="153"/>
      <c r="EJW41" s="153"/>
      <c r="EJX41" s="153"/>
      <c r="EJY41" s="153"/>
      <c r="EJZ41" s="155"/>
      <c r="EKA41" s="165"/>
      <c r="EKB41" s="153"/>
      <c r="EKC41" s="154"/>
      <c r="EKD41" s="154"/>
      <c r="EKE41" s="153"/>
      <c r="EKF41" s="153"/>
      <c r="EKG41" s="153"/>
      <c r="EKH41" s="153"/>
      <c r="EKI41" s="153"/>
      <c r="EKJ41" s="153"/>
      <c r="EKK41" s="153"/>
      <c r="EKL41" s="153"/>
      <c r="EKM41" s="155"/>
      <c r="EKN41" s="165"/>
      <c r="EKO41" s="153"/>
      <c r="EKP41" s="154"/>
      <c r="EKQ41" s="154"/>
      <c r="EKR41" s="153"/>
      <c r="EKS41" s="153"/>
      <c r="EKT41" s="153"/>
      <c r="EKU41" s="153"/>
      <c r="EKV41" s="153"/>
      <c r="EKW41" s="153"/>
      <c r="EKX41" s="153"/>
      <c r="EKY41" s="153"/>
      <c r="EKZ41" s="155"/>
      <c r="ELA41" s="165"/>
      <c r="ELB41" s="153"/>
      <c r="ELC41" s="154"/>
      <c r="ELD41" s="154"/>
      <c r="ELE41" s="153"/>
      <c r="ELF41" s="153"/>
      <c r="ELG41" s="153"/>
      <c r="ELH41" s="153"/>
      <c r="ELI41" s="153"/>
      <c r="ELJ41" s="153"/>
      <c r="ELK41" s="153"/>
      <c r="ELL41" s="153"/>
      <c r="ELM41" s="155"/>
      <c r="ELN41" s="165"/>
      <c r="ELO41" s="153"/>
      <c r="ELP41" s="154"/>
      <c r="ELQ41" s="154"/>
      <c r="ELR41" s="153"/>
      <c r="ELS41" s="153"/>
      <c r="ELT41" s="153"/>
      <c r="ELU41" s="153"/>
      <c r="ELV41" s="153"/>
      <c r="ELW41" s="153"/>
      <c r="ELX41" s="153"/>
      <c r="ELY41" s="153"/>
      <c r="ELZ41" s="155"/>
      <c r="EMA41" s="165"/>
      <c r="EMB41" s="153"/>
      <c r="EMC41" s="154"/>
      <c r="EMD41" s="154"/>
      <c r="EME41" s="153"/>
      <c r="EMF41" s="153"/>
      <c r="EMG41" s="153"/>
      <c r="EMH41" s="153"/>
      <c r="EMI41" s="153"/>
      <c r="EMJ41" s="153"/>
      <c r="EMK41" s="153"/>
      <c r="EML41" s="153"/>
      <c r="EMM41" s="155"/>
      <c r="EMN41" s="165"/>
      <c r="EMO41" s="153"/>
      <c r="EMP41" s="154"/>
      <c r="EMQ41" s="154"/>
      <c r="EMR41" s="153"/>
      <c r="EMS41" s="153"/>
      <c r="EMT41" s="153"/>
      <c r="EMU41" s="153"/>
      <c r="EMV41" s="153"/>
      <c r="EMW41" s="153"/>
      <c r="EMX41" s="153"/>
      <c r="EMY41" s="153"/>
      <c r="EMZ41" s="155"/>
      <c r="ENA41" s="165"/>
      <c r="ENB41" s="153"/>
      <c r="ENC41" s="154"/>
      <c r="END41" s="154"/>
      <c r="ENE41" s="153"/>
      <c r="ENF41" s="153"/>
      <c r="ENG41" s="153"/>
      <c r="ENH41" s="153"/>
      <c r="ENI41" s="153"/>
      <c r="ENJ41" s="153"/>
      <c r="ENK41" s="153"/>
      <c r="ENL41" s="153"/>
      <c r="ENM41" s="155"/>
      <c r="ENN41" s="165"/>
      <c r="ENO41" s="153"/>
      <c r="ENP41" s="154"/>
      <c r="ENQ41" s="154"/>
      <c r="ENR41" s="153"/>
      <c r="ENS41" s="153"/>
      <c r="ENT41" s="153"/>
      <c r="ENU41" s="153"/>
      <c r="ENV41" s="153"/>
      <c r="ENW41" s="153"/>
      <c r="ENX41" s="153"/>
      <c r="ENY41" s="153"/>
      <c r="ENZ41" s="155"/>
      <c r="EOA41" s="165"/>
      <c r="EOB41" s="153"/>
      <c r="EOC41" s="154"/>
      <c r="EOD41" s="154"/>
      <c r="EOE41" s="153"/>
      <c r="EOF41" s="153"/>
      <c r="EOG41" s="153"/>
      <c r="EOH41" s="153"/>
      <c r="EOI41" s="153"/>
      <c r="EOJ41" s="153"/>
      <c r="EOK41" s="153"/>
      <c r="EOL41" s="153"/>
      <c r="EOM41" s="155"/>
      <c r="EON41" s="165"/>
      <c r="EOO41" s="153"/>
      <c r="EOP41" s="154"/>
      <c r="EOQ41" s="154"/>
      <c r="EOR41" s="153"/>
      <c r="EOS41" s="153"/>
      <c r="EOT41" s="153"/>
      <c r="EOU41" s="153"/>
      <c r="EOV41" s="153"/>
      <c r="EOW41" s="153"/>
      <c r="EOX41" s="153"/>
      <c r="EOY41" s="153"/>
      <c r="EOZ41" s="155"/>
      <c r="EPA41" s="165"/>
      <c r="EPB41" s="153"/>
      <c r="EPC41" s="154"/>
      <c r="EPD41" s="154"/>
      <c r="EPE41" s="153"/>
      <c r="EPF41" s="153"/>
      <c r="EPG41" s="153"/>
      <c r="EPH41" s="153"/>
      <c r="EPI41" s="153"/>
      <c r="EPJ41" s="153"/>
      <c r="EPK41" s="153"/>
      <c r="EPL41" s="153"/>
      <c r="EPM41" s="155"/>
      <c r="EPN41" s="165"/>
      <c r="EPO41" s="153"/>
      <c r="EPP41" s="154"/>
      <c r="EPQ41" s="154"/>
      <c r="EPR41" s="153"/>
      <c r="EPS41" s="153"/>
      <c r="EPT41" s="153"/>
      <c r="EPU41" s="153"/>
      <c r="EPV41" s="153"/>
      <c r="EPW41" s="153"/>
      <c r="EPX41" s="153"/>
      <c r="EPY41" s="153"/>
      <c r="EPZ41" s="155"/>
      <c r="EQA41" s="165"/>
      <c r="EQB41" s="153"/>
      <c r="EQC41" s="154"/>
      <c r="EQD41" s="154"/>
      <c r="EQE41" s="153"/>
      <c r="EQF41" s="153"/>
      <c r="EQG41" s="153"/>
      <c r="EQH41" s="153"/>
      <c r="EQI41" s="153"/>
      <c r="EQJ41" s="153"/>
      <c r="EQK41" s="153"/>
      <c r="EQL41" s="153"/>
      <c r="EQM41" s="155"/>
      <c r="EQN41" s="165"/>
      <c r="EQO41" s="153"/>
      <c r="EQP41" s="154"/>
      <c r="EQQ41" s="154"/>
      <c r="EQR41" s="153"/>
      <c r="EQS41" s="153"/>
      <c r="EQT41" s="153"/>
      <c r="EQU41" s="153"/>
      <c r="EQV41" s="153"/>
      <c r="EQW41" s="153"/>
      <c r="EQX41" s="153"/>
      <c r="EQY41" s="153"/>
      <c r="EQZ41" s="155"/>
      <c r="ERA41" s="165"/>
      <c r="ERB41" s="153"/>
      <c r="ERC41" s="154"/>
      <c r="ERD41" s="154"/>
      <c r="ERE41" s="153"/>
      <c r="ERF41" s="153"/>
      <c r="ERG41" s="153"/>
      <c r="ERH41" s="153"/>
      <c r="ERI41" s="153"/>
      <c r="ERJ41" s="153"/>
      <c r="ERK41" s="153"/>
      <c r="ERL41" s="153"/>
      <c r="ERM41" s="155"/>
      <c r="ERN41" s="165"/>
      <c r="ERO41" s="153"/>
      <c r="ERP41" s="154"/>
      <c r="ERQ41" s="154"/>
      <c r="ERR41" s="153"/>
      <c r="ERS41" s="153"/>
      <c r="ERT41" s="153"/>
      <c r="ERU41" s="153"/>
      <c r="ERV41" s="153"/>
      <c r="ERW41" s="153"/>
      <c r="ERX41" s="153"/>
      <c r="ERY41" s="153"/>
      <c r="ERZ41" s="155"/>
      <c r="ESA41" s="165"/>
      <c r="ESB41" s="153"/>
      <c r="ESC41" s="154"/>
      <c r="ESD41" s="154"/>
      <c r="ESE41" s="153"/>
      <c r="ESF41" s="153"/>
      <c r="ESG41" s="153"/>
      <c r="ESH41" s="153"/>
      <c r="ESI41" s="153"/>
      <c r="ESJ41" s="153"/>
      <c r="ESK41" s="153"/>
      <c r="ESL41" s="153"/>
      <c r="ESM41" s="155"/>
      <c r="ESN41" s="165"/>
      <c r="ESO41" s="153"/>
      <c r="ESP41" s="154"/>
      <c r="ESQ41" s="154"/>
      <c r="ESR41" s="153"/>
      <c r="ESS41" s="153"/>
      <c r="EST41" s="153"/>
      <c r="ESU41" s="153"/>
      <c r="ESV41" s="153"/>
      <c r="ESW41" s="153"/>
      <c r="ESX41" s="153"/>
      <c r="ESY41" s="153"/>
      <c r="ESZ41" s="155"/>
      <c r="ETA41" s="165"/>
      <c r="ETB41" s="153"/>
      <c r="ETC41" s="154"/>
      <c r="ETD41" s="154"/>
      <c r="ETE41" s="153"/>
      <c r="ETF41" s="153"/>
      <c r="ETG41" s="153"/>
      <c r="ETH41" s="153"/>
      <c r="ETI41" s="153"/>
      <c r="ETJ41" s="153"/>
      <c r="ETK41" s="153"/>
      <c r="ETL41" s="153"/>
      <c r="ETM41" s="155"/>
      <c r="ETN41" s="165"/>
      <c r="ETO41" s="153"/>
      <c r="ETP41" s="154"/>
      <c r="ETQ41" s="154"/>
      <c r="ETR41" s="153"/>
      <c r="ETS41" s="153"/>
      <c r="ETT41" s="153"/>
      <c r="ETU41" s="153"/>
      <c r="ETV41" s="153"/>
      <c r="ETW41" s="153"/>
      <c r="ETX41" s="153"/>
      <c r="ETY41" s="153"/>
      <c r="ETZ41" s="155"/>
      <c r="EUA41" s="165"/>
      <c r="EUB41" s="153"/>
      <c r="EUC41" s="154"/>
      <c r="EUD41" s="154"/>
      <c r="EUE41" s="153"/>
      <c r="EUF41" s="153"/>
      <c r="EUG41" s="153"/>
      <c r="EUH41" s="153"/>
      <c r="EUI41" s="153"/>
      <c r="EUJ41" s="153"/>
      <c r="EUK41" s="153"/>
      <c r="EUL41" s="153"/>
      <c r="EUM41" s="155"/>
      <c r="EUN41" s="165"/>
      <c r="EUO41" s="153"/>
      <c r="EUP41" s="154"/>
      <c r="EUQ41" s="154"/>
      <c r="EUR41" s="153"/>
      <c r="EUS41" s="153"/>
      <c r="EUT41" s="153"/>
      <c r="EUU41" s="153"/>
      <c r="EUV41" s="153"/>
      <c r="EUW41" s="153"/>
      <c r="EUX41" s="153"/>
      <c r="EUY41" s="153"/>
      <c r="EUZ41" s="155"/>
      <c r="EVA41" s="165"/>
      <c r="EVB41" s="153"/>
      <c r="EVC41" s="154"/>
      <c r="EVD41" s="154"/>
      <c r="EVE41" s="153"/>
      <c r="EVF41" s="153"/>
      <c r="EVG41" s="153"/>
      <c r="EVH41" s="153"/>
      <c r="EVI41" s="153"/>
      <c r="EVJ41" s="153"/>
      <c r="EVK41" s="153"/>
      <c r="EVL41" s="153"/>
      <c r="EVM41" s="155"/>
      <c r="EVN41" s="165"/>
      <c r="EVO41" s="153"/>
      <c r="EVP41" s="154"/>
      <c r="EVQ41" s="154"/>
      <c r="EVR41" s="153"/>
      <c r="EVS41" s="153"/>
      <c r="EVT41" s="153"/>
      <c r="EVU41" s="153"/>
      <c r="EVV41" s="153"/>
      <c r="EVW41" s="153"/>
      <c r="EVX41" s="153"/>
      <c r="EVY41" s="153"/>
      <c r="EVZ41" s="155"/>
      <c r="EWA41" s="165"/>
      <c r="EWB41" s="153"/>
      <c r="EWC41" s="154"/>
      <c r="EWD41" s="154"/>
      <c r="EWE41" s="153"/>
      <c r="EWF41" s="153"/>
      <c r="EWG41" s="153"/>
      <c r="EWH41" s="153"/>
      <c r="EWI41" s="153"/>
      <c r="EWJ41" s="153"/>
      <c r="EWK41" s="153"/>
      <c r="EWL41" s="153"/>
      <c r="EWM41" s="155"/>
      <c r="EWN41" s="165"/>
      <c r="EWO41" s="153"/>
      <c r="EWP41" s="154"/>
      <c r="EWQ41" s="154"/>
      <c r="EWR41" s="153"/>
      <c r="EWS41" s="153"/>
      <c r="EWT41" s="153"/>
      <c r="EWU41" s="153"/>
      <c r="EWV41" s="153"/>
      <c r="EWW41" s="153"/>
      <c r="EWX41" s="153"/>
      <c r="EWY41" s="153"/>
      <c r="EWZ41" s="155"/>
      <c r="EXA41" s="165"/>
      <c r="EXB41" s="153"/>
      <c r="EXC41" s="154"/>
      <c r="EXD41" s="154"/>
      <c r="EXE41" s="153"/>
      <c r="EXF41" s="153"/>
      <c r="EXG41" s="153"/>
      <c r="EXH41" s="153"/>
      <c r="EXI41" s="153"/>
      <c r="EXJ41" s="153"/>
      <c r="EXK41" s="153"/>
      <c r="EXL41" s="153"/>
      <c r="EXM41" s="155"/>
      <c r="EXN41" s="165"/>
      <c r="EXO41" s="153"/>
      <c r="EXP41" s="154"/>
      <c r="EXQ41" s="154"/>
      <c r="EXR41" s="153"/>
      <c r="EXS41" s="153"/>
      <c r="EXT41" s="153"/>
      <c r="EXU41" s="153"/>
      <c r="EXV41" s="153"/>
      <c r="EXW41" s="153"/>
      <c r="EXX41" s="153"/>
      <c r="EXY41" s="153"/>
      <c r="EXZ41" s="155"/>
      <c r="EYA41" s="165"/>
      <c r="EYB41" s="153"/>
      <c r="EYC41" s="154"/>
      <c r="EYD41" s="154"/>
      <c r="EYE41" s="153"/>
      <c r="EYF41" s="153"/>
      <c r="EYG41" s="153"/>
      <c r="EYH41" s="153"/>
      <c r="EYI41" s="153"/>
      <c r="EYJ41" s="153"/>
      <c r="EYK41" s="153"/>
      <c r="EYL41" s="153"/>
      <c r="EYM41" s="155"/>
      <c r="EYN41" s="165"/>
      <c r="EYO41" s="153"/>
      <c r="EYP41" s="154"/>
      <c r="EYQ41" s="154"/>
      <c r="EYR41" s="153"/>
      <c r="EYS41" s="153"/>
      <c r="EYT41" s="153"/>
      <c r="EYU41" s="153"/>
      <c r="EYV41" s="153"/>
      <c r="EYW41" s="153"/>
      <c r="EYX41" s="153"/>
      <c r="EYY41" s="153"/>
      <c r="EYZ41" s="155"/>
      <c r="EZA41" s="165"/>
      <c r="EZB41" s="153"/>
      <c r="EZC41" s="154"/>
      <c r="EZD41" s="154"/>
      <c r="EZE41" s="153"/>
      <c r="EZF41" s="153"/>
      <c r="EZG41" s="153"/>
      <c r="EZH41" s="153"/>
      <c r="EZI41" s="153"/>
      <c r="EZJ41" s="153"/>
      <c r="EZK41" s="153"/>
      <c r="EZL41" s="153"/>
      <c r="EZM41" s="155"/>
      <c r="EZN41" s="165"/>
      <c r="EZO41" s="153"/>
      <c r="EZP41" s="154"/>
      <c r="EZQ41" s="154"/>
      <c r="EZR41" s="153"/>
      <c r="EZS41" s="153"/>
      <c r="EZT41" s="153"/>
      <c r="EZU41" s="153"/>
      <c r="EZV41" s="153"/>
      <c r="EZW41" s="153"/>
      <c r="EZX41" s="153"/>
      <c r="EZY41" s="153"/>
      <c r="EZZ41" s="155"/>
      <c r="FAA41" s="165"/>
      <c r="FAB41" s="153"/>
      <c r="FAC41" s="154"/>
      <c r="FAD41" s="154"/>
      <c r="FAE41" s="153"/>
      <c r="FAF41" s="153"/>
      <c r="FAG41" s="153"/>
      <c r="FAH41" s="153"/>
      <c r="FAI41" s="153"/>
      <c r="FAJ41" s="153"/>
      <c r="FAK41" s="153"/>
      <c r="FAL41" s="153"/>
      <c r="FAM41" s="155"/>
      <c r="FAN41" s="165"/>
      <c r="FAO41" s="153"/>
      <c r="FAP41" s="154"/>
      <c r="FAQ41" s="154"/>
      <c r="FAR41" s="153"/>
      <c r="FAS41" s="153"/>
      <c r="FAT41" s="153"/>
      <c r="FAU41" s="153"/>
      <c r="FAV41" s="153"/>
      <c r="FAW41" s="153"/>
      <c r="FAX41" s="153"/>
      <c r="FAY41" s="153"/>
      <c r="FAZ41" s="155"/>
      <c r="FBA41" s="165"/>
      <c r="FBB41" s="153"/>
      <c r="FBC41" s="154"/>
      <c r="FBD41" s="154"/>
      <c r="FBE41" s="153"/>
      <c r="FBF41" s="153"/>
      <c r="FBG41" s="153"/>
      <c r="FBH41" s="153"/>
      <c r="FBI41" s="153"/>
      <c r="FBJ41" s="153"/>
      <c r="FBK41" s="153"/>
      <c r="FBL41" s="153"/>
      <c r="FBM41" s="155"/>
      <c r="FBN41" s="165"/>
      <c r="FBO41" s="153"/>
      <c r="FBP41" s="154"/>
      <c r="FBQ41" s="154"/>
      <c r="FBR41" s="153"/>
      <c r="FBS41" s="153"/>
      <c r="FBT41" s="153"/>
      <c r="FBU41" s="153"/>
      <c r="FBV41" s="153"/>
      <c r="FBW41" s="153"/>
      <c r="FBX41" s="153"/>
      <c r="FBY41" s="153"/>
      <c r="FBZ41" s="155"/>
      <c r="FCA41" s="165"/>
      <c r="FCB41" s="153"/>
      <c r="FCC41" s="154"/>
      <c r="FCD41" s="154"/>
      <c r="FCE41" s="153"/>
      <c r="FCF41" s="153"/>
      <c r="FCG41" s="153"/>
      <c r="FCH41" s="153"/>
      <c r="FCI41" s="153"/>
      <c r="FCJ41" s="153"/>
      <c r="FCK41" s="153"/>
      <c r="FCL41" s="153"/>
      <c r="FCM41" s="155"/>
      <c r="FCN41" s="165"/>
      <c r="FCO41" s="153"/>
      <c r="FCP41" s="154"/>
      <c r="FCQ41" s="154"/>
      <c r="FCR41" s="153"/>
      <c r="FCS41" s="153"/>
      <c r="FCT41" s="153"/>
      <c r="FCU41" s="153"/>
      <c r="FCV41" s="153"/>
      <c r="FCW41" s="153"/>
      <c r="FCX41" s="153"/>
      <c r="FCY41" s="153"/>
      <c r="FCZ41" s="155"/>
      <c r="FDA41" s="165"/>
      <c r="FDB41" s="153"/>
      <c r="FDC41" s="154"/>
      <c r="FDD41" s="154"/>
      <c r="FDE41" s="153"/>
      <c r="FDF41" s="153"/>
      <c r="FDG41" s="153"/>
      <c r="FDH41" s="153"/>
      <c r="FDI41" s="153"/>
      <c r="FDJ41" s="153"/>
      <c r="FDK41" s="153"/>
      <c r="FDL41" s="153"/>
      <c r="FDM41" s="155"/>
      <c r="FDN41" s="165"/>
      <c r="FDO41" s="153"/>
      <c r="FDP41" s="154"/>
      <c r="FDQ41" s="154"/>
      <c r="FDR41" s="153"/>
      <c r="FDS41" s="153"/>
      <c r="FDT41" s="153"/>
      <c r="FDU41" s="153"/>
      <c r="FDV41" s="153"/>
      <c r="FDW41" s="153"/>
      <c r="FDX41" s="153"/>
      <c r="FDY41" s="153"/>
      <c r="FDZ41" s="155"/>
      <c r="FEA41" s="165"/>
      <c r="FEB41" s="153"/>
      <c r="FEC41" s="154"/>
      <c r="FED41" s="154"/>
      <c r="FEE41" s="153"/>
      <c r="FEF41" s="153"/>
      <c r="FEG41" s="153"/>
      <c r="FEH41" s="153"/>
      <c r="FEI41" s="153"/>
      <c r="FEJ41" s="153"/>
      <c r="FEK41" s="153"/>
      <c r="FEL41" s="153"/>
      <c r="FEM41" s="155"/>
      <c r="FEN41" s="165"/>
      <c r="FEO41" s="153"/>
      <c r="FEP41" s="154"/>
      <c r="FEQ41" s="154"/>
      <c r="FER41" s="153"/>
      <c r="FES41" s="153"/>
      <c r="FET41" s="153"/>
      <c r="FEU41" s="153"/>
      <c r="FEV41" s="153"/>
      <c r="FEW41" s="153"/>
      <c r="FEX41" s="153"/>
      <c r="FEY41" s="153"/>
      <c r="FEZ41" s="155"/>
      <c r="FFA41" s="165"/>
      <c r="FFB41" s="153"/>
      <c r="FFC41" s="154"/>
      <c r="FFD41" s="154"/>
      <c r="FFE41" s="153"/>
      <c r="FFF41" s="153"/>
      <c r="FFG41" s="153"/>
      <c r="FFH41" s="153"/>
      <c r="FFI41" s="153"/>
      <c r="FFJ41" s="153"/>
      <c r="FFK41" s="153"/>
      <c r="FFL41" s="153"/>
      <c r="FFM41" s="155"/>
      <c r="FFN41" s="165"/>
      <c r="FFO41" s="153"/>
      <c r="FFP41" s="154"/>
      <c r="FFQ41" s="154"/>
      <c r="FFR41" s="153"/>
      <c r="FFS41" s="153"/>
      <c r="FFT41" s="153"/>
      <c r="FFU41" s="153"/>
      <c r="FFV41" s="153"/>
      <c r="FFW41" s="153"/>
      <c r="FFX41" s="153"/>
      <c r="FFY41" s="153"/>
      <c r="FFZ41" s="155"/>
      <c r="FGA41" s="165"/>
      <c r="FGB41" s="153"/>
      <c r="FGC41" s="154"/>
      <c r="FGD41" s="154"/>
      <c r="FGE41" s="153"/>
      <c r="FGF41" s="153"/>
      <c r="FGG41" s="153"/>
      <c r="FGH41" s="153"/>
      <c r="FGI41" s="153"/>
      <c r="FGJ41" s="153"/>
      <c r="FGK41" s="153"/>
      <c r="FGL41" s="153"/>
      <c r="FGM41" s="155"/>
      <c r="FGN41" s="165"/>
      <c r="FGO41" s="153"/>
      <c r="FGP41" s="154"/>
      <c r="FGQ41" s="154"/>
      <c r="FGR41" s="153"/>
      <c r="FGS41" s="153"/>
      <c r="FGT41" s="153"/>
      <c r="FGU41" s="153"/>
      <c r="FGV41" s="153"/>
      <c r="FGW41" s="153"/>
      <c r="FGX41" s="153"/>
      <c r="FGY41" s="153"/>
      <c r="FGZ41" s="155"/>
      <c r="FHA41" s="165"/>
      <c r="FHB41" s="153"/>
      <c r="FHC41" s="154"/>
      <c r="FHD41" s="154"/>
      <c r="FHE41" s="153"/>
      <c r="FHF41" s="153"/>
      <c r="FHG41" s="153"/>
      <c r="FHH41" s="153"/>
      <c r="FHI41" s="153"/>
      <c r="FHJ41" s="153"/>
      <c r="FHK41" s="153"/>
      <c r="FHL41" s="153"/>
      <c r="FHM41" s="155"/>
      <c r="FHN41" s="165"/>
      <c r="FHO41" s="153"/>
      <c r="FHP41" s="154"/>
      <c r="FHQ41" s="154"/>
      <c r="FHR41" s="153"/>
      <c r="FHS41" s="153"/>
      <c r="FHT41" s="153"/>
      <c r="FHU41" s="153"/>
      <c r="FHV41" s="153"/>
      <c r="FHW41" s="153"/>
      <c r="FHX41" s="153"/>
      <c r="FHY41" s="153"/>
      <c r="FHZ41" s="155"/>
      <c r="FIA41" s="165"/>
      <c r="FIB41" s="153"/>
      <c r="FIC41" s="154"/>
      <c r="FID41" s="154"/>
      <c r="FIE41" s="153"/>
      <c r="FIF41" s="153"/>
      <c r="FIG41" s="153"/>
      <c r="FIH41" s="153"/>
      <c r="FII41" s="153"/>
      <c r="FIJ41" s="153"/>
      <c r="FIK41" s="153"/>
      <c r="FIL41" s="153"/>
      <c r="FIM41" s="155"/>
      <c r="FIN41" s="165"/>
      <c r="FIO41" s="153"/>
      <c r="FIP41" s="154"/>
      <c r="FIQ41" s="154"/>
      <c r="FIR41" s="153"/>
      <c r="FIS41" s="153"/>
      <c r="FIT41" s="153"/>
      <c r="FIU41" s="153"/>
      <c r="FIV41" s="153"/>
      <c r="FIW41" s="153"/>
      <c r="FIX41" s="153"/>
      <c r="FIY41" s="153"/>
      <c r="FIZ41" s="155"/>
      <c r="FJA41" s="165"/>
      <c r="FJB41" s="153"/>
      <c r="FJC41" s="154"/>
      <c r="FJD41" s="154"/>
      <c r="FJE41" s="153"/>
      <c r="FJF41" s="153"/>
      <c r="FJG41" s="153"/>
      <c r="FJH41" s="153"/>
      <c r="FJI41" s="153"/>
      <c r="FJJ41" s="153"/>
      <c r="FJK41" s="153"/>
      <c r="FJL41" s="153"/>
      <c r="FJM41" s="155"/>
      <c r="FJN41" s="165"/>
      <c r="FJO41" s="153"/>
      <c r="FJP41" s="154"/>
      <c r="FJQ41" s="154"/>
      <c r="FJR41" s="153"/>
      <c r="FJS41" s="153"/>
      <c r="FJT41" s="153"/>
      <c r="FJU41" s="153"/>
      <c r="FJV41" s="153"/>
      <c r="FJW41" s="153"/>
      <c r="FJX41" s="153"/>
      <c r="FJY41" s="153"/>
      <c r="FJZ41" s="155"/>
      <c r="FKA41" s="165"/>
      <c r="FKB41" s="153"/>
      <c r="FKC41" s="154"/>
      <c r="FKD41" s="154"/>
      <c r="FKE41" s="153"/>
      <c r="FKF41" s="153"/>
      <c r="FKG41" s="153"/>
      <c r="FKH41" s="153"/>
      <c r="FKI41" s="153"/>
      <c r="FKJ41" s="153"/>
      <c r="FKK41" s="153"/>
      <c r="FKL41" s="153"/>
      <c r="FKM41" s="155"/>
      <c r="FKN41" s="165"/>
      <c r="FKO41" s="153"/>
      <c r="FKP41" s="154"/>
      <c r="FKQ41" s="154"/>
      <c r="FKR41" s="153"/>
      <c r="FKS41" s="153"/>
      <c r="FKT41" s="153"/>
      <c r="FKU41" s="153"/>
      <c r="FKV41" s="153"/>
      <c r="FKW41" s="153"/>
      <c r="FKX41" s="153"/>
      <c r="FKY41" s="153"/>
      <c r="FKZ41" s="155"/>
      <c r="FLA41" s="165"/>
      <c r="FLB41" s="153"/>
      <c r="FLC41" s="154"/>
      <c r="FLD41" s="154"/>
      <c r="FLE41" s="153"/>
      <c r="FLF41" s="153"/>
      <c r="FLG41" s="153"/>
      <c r="FLH41" s="153"/>
      <c r="FLI41" s="153"/>
      <c r="FLJ41" s="153"/>
      <c r="FLK41" s="153"/>
      <c r="FLL41" s="153"/>
      <c r="FLM41" s="155"/>
      <c r="FLN41" s="165"/>
      <c r="FLO41" s="153"/>
      <c r="FLP41" s="154"/>
      <c r="FLQ41" s="154"/>
      <c r="FLR41" s="153"/>
      <c r="FLS41" s="153"/>
      <c r="FLT41" s="153"/>
      <c r="FLU41" s="153"/>
      <c r="FLV41" s="153"/>
      <c r="FLW41" s="153"/>
      <c r="FLX41" s="153"/>
      <c r="FLY41" s="153"/>
      <c r="FLZ41" s="155"/>
      <c r="FMA41" s="165"/>
      <c r="FMB41" s="153"/>
      <c r="FMC41" s="154"/>
      <c r="FMD41" s="154"/>
      <c r="FME41" s="153"/>
      <c r="FMF41" s="153"/>
      <c r="FMG41" s="153"/>
      <c r="FMH41" s="153"/>
      <c r="FMI41" s="153"/>
      <c r="FMJ41" s="153"/>
      <c r="FMK41" s="153"/>
      <c r="FML41" s="153"/>
      <c r="FMM41" s="155"/>
      <c r="FMN41" s="165"/>
      <c r="FMO41" s="153"/>
      <c r="FMP41" s="154"/>
      <c r="FMQ41" s="154"/>
      <c r="FMR41" s="153"/>
      <c r="FMS41" s="153"/>
      <c r="FMT41" s="153"/>
      <c r="FMU41" s="153"/>
      <c r="FMV41" s="153"/>
      <c r="FMW41" s="153"/>
      <c r="FMX41" s="153"/>
      <c r="FMY41" s="153"/>
      <c r="FMZ41" s="155"/>
      <c r="FNA41" s="165"/>
      <c r="FNB41" s="153"/>
      <c r="FNC41" s="154"/>
      <c r="FND41" s="154"/>
      <c r="FNE41" s="153"/>
      <c r="FNF41" s="153"/>
      <c r="FNG41" s="153"/>
      <c r="FNH41" s="153"/>
      <c r="FNI41" s="153"/>
      <c r="FNJ41" s="153"/>
      <c r="FNK41" s="153"/>
      <c r="FNL41" s="153"/>
      <c r="FNM41" s="155"/>
      <c r="FNN41" s="165"/>
      <c r="FNO41" s="153"/>
      <c r="FNP41" s="154"/>
      <c r="FNQ41" s="154"/>
      <c r="FNR41" s="153"/>
      <c r="FNS41" s="153"/>
      <c r="FNT41" s="153"/>
      <c r="FNU41" s="153"/>
      <c r="FNV41" s="153"/>
      <c r="FNW41" s="153"/>
      <c r="FNX41" s="153"/>
      <c r="FNY41" s="153"/>
      <c r="FNZ41" s="155"/>
      <c r="FOA41" s="165"/>
      <c r="FOB41" s="153"/>
      <c r="FOC41" s="154"/>
      <c r="FOD41" s="154"/>
      <c r="FOE41" s="153"/>
      <c r="FOF41" s="153"/>
      <c r="FOG41" s="153"/>
      <c r="FOH41" s="153"/>
      <c r="FOI41" s="153"/>
      <c r="FOJ41" s="153"/>
      <c r="FOK41" s="153"/>
      <c r="FOL41" s="153"/>
      <c r="FOM41" s="155"/>
      <c r="FON41" s="165"/>
      <c r="FOO41" s="153"/>
      <c r="FOP41" s="154"/>
      <c r="FOQ41" s="154"/>
      <c r="FOR41" s="153"/>
      <c r="FOS41" s="153"/>
      <c r="FOT41" s="153"/>
      <c r="FOU41" s="153"/>
      <c r="FOV41" s="153"/>
      <c r="FOW41" s="153"/>
      <c r="FOX41" s="153"/>
      <c r="FOY41" s="153"/>
      <c r="FOZ41" s="155"/>
      <c r="FPA41" s="165"/>
      <c r="FPB41" s="153"/>
      <c r="FPC41" s="154"/>
      <c r="FPD41" s="154"/>
      <c r="FPE41" s="153"/>
      <c r="FPF41" s="153"/>
      <c r="FPG41" s="153"/>
      <c r="FPH41" s="153"/>
      <c r="FPI41" s="153"/>
      <c r="FPJ41" s="153"/>
      <c r="FPK41" s="153"/>
      <c r="FPL41" s="153"/>
      <c r="FPM41" s="155"/>
      <c r="FPN41" s="165"/>
      <c r="FPO41" s="153"/>
      <c r="FPP41" s="154"/>
      <c r="FPQ41" s="154"/>
      <c r="FPR41" s="153"/>
      <c r="FPS41" s="153"/>
      <c r="FPT41" s="153"/>
      <c r="FPU41" s="153"/>
      <c r="FPV41" s="153"/>
      <c r="FPW41" s="153"/>
      <c r="FPX41" s="153"/>
      <c r="FPY41" s="153"/>
      <c r="FPZ41" s="155"/>
      <c r="FQA41" s="165"/>
      <c r="FQB41" s="153"/>
      <c r="FQC41" s="154"/>
      <c r="FQD41" s="154"/>
      <c r="FQE41" s="153"/>
      <c r="FQF41" s="153"/>
      <c r="FQG41" s="153"/>
      <c r="FQH41" s="153"/>
      <c r="FQI41" s="153"/>
      <c r="FQJ41" s="153"/>
      <c r="FQK41" s="153"/>
      <c r="FQL41" s="153"/>
      <c r="FQM41" s="155"/>
      <c r="FQN41" s="165"/>
      <c r="FQO41" s="153"/>
      <c r="FQP41" s="154"/>
      <c r="FQQ41" s="154"/>
      <c r="FQR41" s="153"/>
      <c r="FQS41" s="153"/>
      <c r="FQT41" s="153"/>
      <c r="FQU41" s="153"/>
      <c r="FQV41" s="153"/>
      <c r="FQW41" s="153"/>
      <c r="FQX41" s="153"/>
      <c r="FQY41" s="153"/>
      <c r="FQZ41" s="155"/>
      <c r="FRA41" s="165"/>
      <c r="FRB41" s="153"/>
      <c r="FRC41" s="154"/>
      <c r="FRD41" s="154"/>
      <c r="FRE41" s="153"/>
      <c r="FRF41" s="153"/>
      <c r="FRG41" s="153"/>
      <c r="FRH41" s="153"/>
      <c r="FRI41" s="153"/>
      <c r="FRJ41" s="153"/>
      <c r="FRK41" s="153"/>
      <c r="FRL41" s="153"/>
      <c r="FRM41" s="155"/>
      <c r="FRN41" s="165"/>
      <c r="FRO41" s="153"/>
      <c r="FRP41" s="154"/>
      <c r="FRQ41" s="154"/>
      <c r="FRR41" s="153"/>
      <c r="FRS41" s="153"/>
      <c r="FRT41" s="153"/>
      <c r="FRU41" s="153"/>
      <c r="FRV41" s="153"/>
      <c r="FRW41" s="153"/>
      <c r="FRX41" s="153"/>
      <c r="FRY41" s="153"/>
      <c r="FRZ41" s="155"/>
      <c r="FSA41" s="165"/>
      <c r="FSB41" s="153"/>
      <c r="FSC41" s="154"/>
      <c r="FSD41" s="154"/>
      <c r="FSE41" s="153"/>
      <c r="FSF41" s="153"/>
      <c r="FSG41" s="153"/>
      <c r="FSH41" s="153"/>
      <c r="FSI41" s="153"/>
      <c r="FSJ41" s="153"/>
      <c r="FSK41" s="153"/>
      <c r="FSL41" s="153"/>
      <c r="FSM41" s="155"/>
      <c r="FSN41" s="165"/>
      <c r="FSO41" s="153"/>
      <c r="FSP41" s="154"/>
      <c r="FSQ41" s="154"/>
      <c r="FSR41" s="153"/>
      <c r="FSS41" s="153"/>
      <c r="FST41" s="153"/>
      <c r="FSU41" s="153"/>
      <c r="FSV41" s="153"/>
      <c r="FSW41" s="153"/>
      <c r="FSX41" s="153"/>
      <c r="FSY41" s="153"/>
      <c r="FSZ41" s="155"/>
      <c r="FTA41" s="165"/>
      <c r="FTB41" s="153"/>
      <c r="FTC41" s="154"/>
      <c r="FTD41" s="154"/>
      <c r="FTE41" s="153"/>
      <c r="FTF41" s="153"/>
      <c r="FTG41" s="153"/>
      <c r="FTH41" s="153"/>
      <c r="FTI41" s="153"/>
      <c r="FTJ41" s="153"/>
      <c r="FTK41" s="153"/>
      <c r="FTL41" s="153"/>
      <c r="FTM41" s="155"/>
      <c r="FTN41" s="165"/>
      <c r="FTO41" s="153"/>
      <c r="FTP41" s="154"/>
      <c r="FTQ41" s="154"/>
      <c r="FTR41" s="153"/>
      <c r="FTS41" s="153"/>
      <c r="FTT41" s="153"/>
      <c r="FTU41" s="153"/>
      <c r="FTV41" s="153"/>
      <c r="FTW41" s="153"/>
      <c r="FTX41" s="153"/>
      <c r="FTY41" s="153"/>
      <c r="FTZ41" s="155"/>
      <c r="FUA41" s="165"/>
      <c r="FUB41" s="153"/>
      <c r="FUC41" s="154"/>
      <c r="FUD41" s="154"/>
      <c r="FUE41" s="153"/>
      <c r="FUF41" s="153"/>
      <c r="FUG41" s="153"/>
      <c r="FUH41" s="153"/>
      <c r="FUI41" s="153"/>
      <c r="FUJ41" s="153"/>
      <c r="FUK41" s="153"/>
      <c r="FUL41" s="153"/>
      <c r="FUM41" s="155"/>
      <c r="FUN41" s="165"/>
      <c r="FUO41" s="153"/>
      <c r="FUP41" s="154"/>
      <c r="FUQ41" s="154"/>
      <c r="FUR41" s="153"/>
      <c r="FUS41" s="153"/>
      <c r="FUT41" s="153"/>
      <c r="FUU41" s="153"/>
      <c r="FUV41" s="153"/>
      <c r="FUW41" s="153"/>
      <c r="FUX41" s="153"/>
      <c r="FUY41" s="153"/>
      <c r="FUZ41" s="155"/>
      <c r="FVA41" s="165"/>
      <c r="FVB41" s="153"/>
      <c r="FVC41" s="154"/>
      <c r="FVD41" s="154"/>
      <c r="FVE41" s="153"/>
      <c r="FVF41" s="153"/>
      <c r="FVG41" s="153"/>
      <c r="FVH41" s="153"/>
      <c r="FVI41" s="153"/>
      <c r="FVJ41" s="153"/>
      <c r="FVK41" s="153"/>
      <c r="FVL41" s="153"/>
      <c r="FVM41" s="155"/>
      <c r="FVN41" s="165"/>
      <c r="FVO41" s="153"/>
      <c r="FVP41" s="154"/>
      <c r="FVQ41" s="154"/>
      <c r="FVR41" s="153"/>
      <c r="FVS41" s="153"/>
      <c r="FVT41" s="153"/>
      <c r="FVU41" s="153"/>
      <c r="FVV41" s="153"/>
      <c r="FVW41" s="153"/>
      <c r="FVX41" s="153"/>
      <c r="FVY41" s="153"/>
      <c r="FVZ41" s="155"/>
      <c r="FWA41" s="165"/>
      <c r="FWB41" s="153"/>
      <c r="FWC41" s="154"/>
      <c r="FWD41" s="154"/>
      <c r="FWE41" s="153"/>
      <c r="FWF41" s="153"/>
      <c r="FWG41" s="153"/>
      <c r="FWH41" s="153"/>
      <c r="FWI41" s="153"/>
      <c r="FWJ41" s="153"/>
      <c r="FWK41" s="153"/>
      <c r="FWL41" s="153"/>
      <c r="FWM41" s="155"/>
      <c r="FWN41" s="165"/>
      <c r="FWO41" s="153"/>
      <c r="FWP41" s="154"/>
      <c r="FWQ41" s="154"/>
      <c r="FWR41" s="153"/>
      <c r="FWS41" s="153"/>
      <c r="FWT41" s="153"/>
      <c r="FWU41" s="153"/>
      <c r="FWV41" s="153"/>
      <c r="FWW41" s="153"/>
      <c r="FWX41" s="153"/>
      <c r="FWY41" s="153"/>
      <c r="FWZ41" s="155"/>
      <c r="FXA41" s="165"/>
      <c r="FXB41" s="153"/>
      <c r="FXC41" s="154"/>
      <c r="FXD41" s="154"/>
      <c r="FXE41" s="153"/>
      <c r="FXF41" s="153"/>
      <c r="FXG41" s="153"/>
      <c r="FXH41" s="153"/>
      <c r="FXI41" s="153"/>
      <c r="FXJ41" s="153"/>
      <c r="FXK41" s="153"/>
      <c r="FXL41" s="153"/>
      <c r="FXM41" s="155"/>
      <c r="FXN41" s="165"/>
      <c r="FXO41" s="153"/>
      <c r="FXP41" s="154"/>
      <c r="FXQ41" s="154"/>
      <c r="FXR41" s="153"/>
      <c r="FXS41" s="153"/>
      <c r="FXT41" s="153"/>
      <c r="FXU41" s="153"/>
      <c r="FXV41" s="153"/>
      <c r="FXW41" s="153"/>
      <c r="FXX41" s="153"/>
      <c r="FXY41" s="153"/>
      <c r="FXZ41" s="155"/>
      <c r="FYA41" s="165"/>
      <c r="FYB41" s="153"/>
      <c r="FYC41" s="154"/>
      <c r="FYD41" s="154"/>
      <c r="FYE41" s="153"/>
      <c r="FYF41" s="153"/>
      <c r="FYG41" s="153"/>
      <c r="FYH41" s="153"/>
      <c r="FYI41" s="153"/>
      <c r="FYJ41" s="153"/>
      <c r="FYK41" s="153"/>
      <c r="FYL41" s="153"/>
      <c r="FYM41" s="155"/>
      <c r="FYN41" s="165"/>
      <c r="FYO41" s="153"/>
      <c r="FYP41" s="154"/>
      <c r="FYQ41" s="154"/>
      <c r="FYR41" s="153"/>
      <c r="FYS41" s="153"/>
      <c r="FYT41" s="153"/>
      <c r="FYU41" s="153"/>
      <c r="FYV41" s="153"/>
      <c r="FYW41" s="153"/>
      <c r="FYX41" s="153"/>
      <c r="FYY41" s="153"/>
      <c r="FYZ41" s="155"/>
      <c r="FZA41" s="165"/>
      <c r="FZB41" s="153"/>
      <c r="FZC41" s="154"/>
      <c r="FZD41" s="154"/>
      <c r="FZE41" s="153"/>
      <c r="FZF41" s="153"/>
      <c r="FZG41" s="153"/>
      <c r="FZH41" s="153"/>
      <c r="FZI41" s="153"/>
      <c r="FZJ41" s="153"/>
      <c r="FZK41" s="153"/>
      <c r="FZL41" s="153"/>
      <c r="FZM41" s="155"/>
      <c r="FZN41" s="165"/>
      <c r="FZO41" s="153"/>
      <c r="FZP41" s="154"/>
      <c r="FZQ41" s="154"/>
      <c r="FZR41" s="153"/>
      <c r="FZS41" s="153"/>
      <c r="FZT41" s="153"/>
      <c r="FZU41" s="153"/>
      <c r="FZV41" s="153"/>
      <c r="FZW41" s="153"/>
      <c r="FZX41" s="153"/>
      <c r="FZY41" s="153"/>
      <c r="FZZ41" s="155"/>
      <c r="GAA41" s="165"/>
      <c r="GAB41" s="153"/>
      <c r="GAC41" s="154"/>
      <c r="GAD41" s="154"/>
      <c r="GAE41" s="153"/>
      <c r="GAF41" s="153"/>
      <c r="GAG41" s="153"/>
      <c r="GAH41" s="153"/>
      <c r="GAI41" s="153"/>
      <c r="GAJ41" s="153"/>
      <c r="GAK41" s="153"/>
      <c r="GAL41" s="153"/>
      <c r="GAM41" s="155"/>
      <c r="GAN41" s="165"/>
      <c r="GAO41" s="153"/>
      <c r="GAP41" s="154"/>
      <c r="GAQ41" s="154"/>
      <c r="GAR41" s="153"/>
      <c r="GAS41" s="153"/>
      <c r="GAT41" s="153"/>
      <c r="GAU41" s="153"/>
      <c r="GAV41" s="153"/>
      <c r="GAW41" s="153"/>
      <c r="GAX41" s="153"/>
      <c r="GAY41" s="153"/>
      <c r="GAZ41" s="155"/>
      <c r="GBA41" s="165"/>
      <c r="GBB41" s="153"/>
      <c r="GBC41" s="154"/>
      <c r="GBD41" s="154"/>
      <c r="GBE41" s="153"/>
      <c r="GBF41" s="153"/>
      <c r="GBG41" s="153"/>
      <c r="GBH41" s="153"/>
      <c r="GBI41" s="153"/>
      <c r="GBJ41" s="153"/>
      <c r="GBK41" s="153"/>
      <c r="GBL41" s="153"/>
      <c r="GBM41" s="155"/>
      <c r="GBN41" s="165"/>
      <c r="GBO41" s="153"/>
      <c r="GBP41" s="154"/>
      <c r="GBQ41" s="154"/>
      <c r="GBR41" s="153"/>
      <c r="GBS41" s="153"/>
      <c r="GBT41" s="153"/>
      <c r="GBU41" s="153"/>
      <c r="GBV41" s="153"/>
      <c r="GBW41" s="153"/>
      <c r="GBX41" s="153"/>
      <c r="GBY41" s="153"/>
      <c r="GBZ41" s="155"/>
      <c r="GCA41" s="165"/>
      <c r="GCB41" s="153"/>
      <c r="GCC41" s="154"/>
      <c r="GCD41" s="154"/>
      <c r="GCE41" s="153"/>
      <c r="GCF41" s="153"/>
      <c r="GCG41" s="153"/>
      <c r="GCH41" s="153"/>
      <c r="GCI41" s="153"/>
      <c r="GCJ41" s="153"/>
      <c r="GCK41" s="153"/>
      <c r="GCL41" s="153"/>
      <c r="GCM41" s="155"/>
      <c r="GCN41" s="165"/>
      <c r="GCO41" s="153"/>
      <c r="GCP41" s="154"/>
      <c r="GCQ41" s="154"/>
      <c r="GCR41" s="153"/>
      <c r="GCS41" s="153"/>
      <c r="GCT41" s="153"/>
      <c r="GCU41" s="153"/>
      <c r="GCV41" s="153"/>
      <c r="GCW41" s="153"/>
      <c r="GCX41" s="153"/>
      <c r="GCY41" s="153"/>
      <c r="GCZ41" s="155"/>
      <c r="GDA41" s="165"/>
      <c r="GDB41" s="153"/>
      <c r="GDC41" s="154"/>
      <c r="GDD41" s="154"/>
      <c r="GDE41" s="153"/>
      <c r="GDF41" s="153"/>
      <c r="GDG41" s="153"/>
      <c r="GDH41" s="153"/>
      <c r="GDI41" s="153"/>
      <c r="GDJ41" s="153"/>
      <c r="GDK41" s="153"/>
      <c r="GDL41" s="153"/>
      <c r="GDM41" s="155"/>
      <c r="GDN41" s="165"/>
      <c r="GDO41" s="153"/>
      <c r="GDP41" s="154"/>
      <c r="GDQ41" s="154"/>
      <c r="GDR41" s="153"/>
      <c r="GDS41" s="153"/>
      <c r="GDT41" s="153"/>
      <c r="GDU41" s="153"/>
      <c r="GDV41" s="153"/>
      <c r="GDW41" s="153"/>
      <c r="GDX41" s="153"/>
      <c r="GDY41" s="153"/>
      <c r="GDZ41" s="155"/>
      <c r="GEA41" s="165"/>
      <c r="GEB41" s="153"/>
      <c r="GEC41" s="154"/>
      <c r="GED41" s="154"/>
      <c r="GEE41" s="153"/>
      <c r="GEF41" s="153"/>
      <c r="GEG41" s="153"/>
      <c r="GEH41" s="153"/>
      <c r="GEI41" s="153"/>
      <c r="GEJ41" s="153"/>
      <c r="GEK41" s="153"/>
      <c r="GEL41" s="153"/>
      <c r="GEM41" s="155"/>
      <c r="GEN41" s="165"/>
      <c r="GEO41" s="153"/>
      <c r="GEP41" s="154"/>
      <c r="GEQ41" s="154"/>
      <c r="GER41" s="153"/>
      <c r="GES41" s="153"/>
      <c r="GET41" s="153"/>
      <c r="GEU41" s="153"/>
      <c r="GEV41" s="153"/>
      <c r="GEW41" s="153"/>
      <c r="GEX41" s="153"/>
      <c r="GEY41" s="153"/>
      <c r="GEZ41" s="155"/>
      <c r="GFA41" s="165"/>
      <c r="GFB41" s="153"/>
      <c r="GFC41" s="154"/>
      <c r="GFD41" s="154"/>
      <c r="GFE41" s="153"/>
      <c r="GFF41" s="153"/>
      <c r="GFG41" s="153"/>
      <c r="GFH41" s="153"/>
      <c r="GFI41" s="153"/>
      <c r="GFJ41" s="153"/>
      <c r="GFK41" s="153"/>
      <c r="GFL41" s="153"/>
      <c r="GFM41" s="155"/>
      <c r="GFN41" s="165"/>
      <c r="GFO41" s="153"/>
      <c r="GFP41" s="154"/>
      <c r="GFQ41" s="154"/>
      <c r="GFR41" s="153"/>
      <c r="GFS41" s="153"/>
      <c r="GFT41" s="153"/>
      <c r="GFU41" s="153"/>
      <c r="GFV41" s="153"/>
      <c r="GFW41" s="153"/>
      <c r="GFX41" s="153"/>
      <c r="GFY41" s="153"/>
      <c r="GFZ41" s="155"/>
      <c r="GGA41" s="165"/>
      <c r="GGB41" s="153"/>
      <c r="GGC41" s="154"/>
      <c r="GGD41" s="154"/>
      <c r="GGE41" s="153"/>
      <c r="GGF41" s="153"/>
      <c r="GGG41" s="153"/>
      <c r="GGH41" s="153"/>
      <c r="GGI41" s="153"/>
      <c r="GGJ41" s="153"/>
      <c r="GGK41" s="153"/>
      <c r="GGL41" s="153"/>
      <c r="GGM41" s="155"/>
      <c r="GGN41" s="165"/>
      <c r="GGO41" s="153"/>
      <c r="GGP41" s="154"/>
      <c r="GGQ41" s="154"/>
      <c r="GGR41" s="153"/>
      <c r="GGS41" s="153"/>
      <c r="GGT41" s="153"/>
      <c r="GGU41" s="153"/>
      <c r="GGV41" s="153"/>
      <c r="GGW41" s="153"/>
      <c r="GGX41" s="153"/>
      <c r="GGY41" s="153"/>
      <c r="GGZ41" s="155"/>
      <c r="GHA41" s="165"/>
      <c r="GHB41" s="153"/>
      <c r="GHC41" s="154"/>
      <c r="GHD41" s="154"/>
      <c r="GHE41" s="153"/>
      <c r="GHF41" s="153"/>
      <c r="GHG41" s="153"/>
      <c r="GHH41" s="153"/>
      <c r="GHI41" s="153"/>
      <c r="GHJ41" s="153"/>
      <c r="GHK41" s="153"/>
      <c r="GHL41" s="153"/>
      <c r="GHM41" s="155"/>
      <c r="GHN41" s="165"/>
      <c r="GHO41" s="153"/>
      <c r="GHP41" s="154"/>
      <c r="GHQ41" s="154"/>
      <c r="GHR41" s="153"/>
      <c r="GHS41" s="153"/>
      <c r="GHT41" s="153"/>
      <c r="GHU41" s="153"/>
      <c r="GHV41" s="153"/>
      <c r="GHW41" s="153"/>
      <c r="GHX41" s="153"/>
      <c r="GHY41" s="153"/>
      <c r="GHZ41" s="155"/>
      <c r="GIA41" s="165"/>
      <c r="GIB41" s="153"/>
      <c r="GIC41" s="154"/>
      <c r="GID41" s="154"/>
      <c r="GIE41" s="153"/>
      <c r="GIF41" s="153"/>
      <c r="GIG41" s="153"/>
      <c r="GIH41" s="153"/>
      <c r="GII41" s="153"/>
      <c r="GIJ41" s="153"/>
      <c r="GIK41" s="153"/>
      <c r="GIL41" s="153"/>
      <c r="GIM41" s="155"/>
      <c r="GIN41" s="165"/>
      <c r="GIO41" s="153"/>
      <c r="GIP41" s="154"/>
      <c r="GIQ41" s="154"/>
      <c r="GIR41" s="153"/>
      <c r="GIS41" s="153"/>
      <c r="GIT41" s="153"/>
      <c r="GIU41" s="153"/>
      <c r="GIV41" s="153"/>
      <c r="GIW41" s="153"/>
      <c r="GIX41" s="153"/>
      <c r="GIY41" s="153"/>
      <c r="GIZ41" s="155"/>
      <c r="GJA41" s="165"/>
      <c r="GJB41" s="153"/>
      <c r="GJC41" s="154"/>
      <c r="GJD41" s="154"/>
      <c r="GJE41" s="153"/>
      <c r="GJF41" s="153"/>
      <c r="GJG41" s="153"/>
      <c r="GJH41" s="153"/>
      <c r="GJI41" s="153"/>
      <c r="GJJ41" s="153"/>
      <c r="GJK41" s="153"/>
      <c r="GJL41" s="153"/>
      <c r="GJM41" s="155"/>
      <c r="GJN41" s="165"/>
      <c r="GJO41" s="153"/>
      <c r="GJP41" s="154"/>
      <c r="GJQ41" s="154"/>
      <c r="GJR41" s="153"/>
      <c r="GJS41" s="153"/>
      <c r="GJT41" s="153"/>
      <c r="GJU41" s="153"/>
      <c r="GJV41" s="153"/>
      <c r="GJW41" s="153"/>
      <c r="GJX41" s="153"/>
      <c r="GJY41" s="153"/>
      <c r="GJZ41" s="155"/>
      <c r="GKA41" s="165"/>
      <c r="GKB41" s="153"/>
      <c r="GKC41" s="154"/>
      <c r="GKD41" s="154"/>
      <c r="GKE41" s="153"/>
      <c r="GKF41" s="153"/>
      <c r="GKG41" s="153"/>
      <c r="GKH41" s="153"/>
      <c r="GKI41" s="153"/>
      <c r="GKJ41" s="153"/>
      <c r="GKK41" s="153"/>
      <c r="GKL41" s="153"/>
      <c r="GKM41" s="155"/>
      <c r="GKN41" s="165"/>
      <c r="GKO41" s="153"/>
      <c r="GKP41" s="154"/>
      <c r="GKQ41" s="154"/>
      <c r="GKR41" s="153"/>
      <c r="GKS41" s="153"/>
      <c r="GKT41" s="153"/>
      <c r="GKU41" s="153"/>
      <c r="GKV41" s="153"/>
      <c r="GKW41" s="153"/>
      <c r="GKX41" s="153"/>
      <c r="GKY41" s="153"/>
      <c r="GKZ41" s="155"/>
      <c r="GLA41" s="165"/>
      <c r="GLB41" s="153"/>
      <c r="GLC41" s="154"/>
      <c r="GLD41" s="154"/>
      <c r="GLE41" s="153"/>
      <c r="GLF41" s="153"/>
      <c r="GLG41" s="153"/>
      <c r="GLH41" s="153"/>
      <c r="GLI41" s="153"/>
      <c r="GLJ41" s="153"/>
      <c r="GLK41" s="153"/>
      <c r="GLL41" s="153"/>
      <c r="GLM41" s="155"/>
      <c r="GLN41" s="165"/>
      <c r="GLO41" s="153"/>
      <c r="GLP41" s="154"/>
      <c r="GLQ41" s="154"/>
      <c r="GLR41" s="153"/>
      <c r="GLS41" s="153"/>
      <c r="GLT41" s="153"/>
      <c r="GLU41" s="153"/>
      <c r="GLV41" s="153"/>
      <c r="GLW41" s="153"/>
      <c r="GLX41" s="153"/>
      <c r="GLY41" s="153"/>
      <c r="GLZ41" s="155"/>
      <c r="GMA41" s="165"/>
      <c r="GMB41" s="153"/>
      <c r="GMC41" s="154"/>
      <c r="GMD41" s="154"/>
      <c r="GME41" s="153"/>
      <c r="GMF41" s="153"/>
      <c r="GMG41" s="153"/>
      <c r="GMH41" s="153"/>
      <c r="GMI41" s="153"/>
      <c r="GMJ41" s="153"/>
      <c r="GMK41" s="153"/>
      <c r="GML41" s="153"/>
      <c r="GMM41" s="155"/>
      <c r="GMN41" s="165"/>
      <c r="GMO41" s="153"/>
      <c r="GMP41" s="154"/>
      <c r="GMQ41" s="154"/>
      <c r="GMR41" s="153"/>
      <c r="GMS41" s="153"/>
      <c r="GMT41" s="153"/>
      <c r="GMU41" s="153"/>
      <c r="GMV41" s="153"/>
      <c r="GMW41" s="153"/>
      <c r="GMX41" s="153"/>
      <c r="GMY41" s="153"/>
      <c r="GMZ41" s="155"/>
      <c r="GNA41" s="165"/>
      <c r="GNB41" s="153"/>
      <c r="GNC41" s="154"/>
      <c r="GND41" s="154"/>
      <c r="GNE41" s="153"/>
      <c r="GNF41" s="153"/>
      <c r="GNG41" s="153"/>
      <c r="GNH41" s="153"/>
      <c r="GNI41" s="153"/>
      <c r="GNJ41" s="153"/>
      <c r="GNK41" s="153"/>
      <c r="GNL41" s="153"/>
      <c r="GNM41" s="155"/>
      <c r="GNN41" s="165"/>
      <c r="GNO41" s="153"/>
      <c r="GNP41" s="154"/>
      <c r="GNQ41" s="154"/>
      <c r="GNR41" s="153"/>
      <c r="GNS41" s="153"/>
      <c r="GNT41" s="153"/>
      <c r="GNU41" s="153"/>
      <c r="GNV41" s="153"/>
      <c r="GNW41" s="153"/>
      <c r="GNX41" s="153"/>
      <c r="GNY41" s="153"/>
      <c r="GNZ41" s="155"/>
      <c r="GOA41" s="165"/>
      <c r="GOB41" s="153"/>
      <c r="GOC41" s="154"/>
      <c r="GOD41" s="154"/>
      <c r="GOE41" s="153"/>
      <c r="GOF41" s="153"/>
      <c r="GOG41" s="153"/>
      <c r="GOH41" s="153"/>
      <c r="GOI41" s="153"/>
      <c r="GOJ41" s="153"/>
      <c r="GOK41" s="153"/>
      <c r="GOL41" s="153"/>
      <c r="GOM41" s="155"/>
      <c r="GON41" s="165"/>
      <c r="GOO41" s="153"/>
      <c r="GOP41" s="154"/>
      <c r="GOQ41" s="154"/>
      <c r="GOR41" s="153"/>
      <c r="GOS41" s="153"/>
      <c r="GOT41" s="153"/>
      <c r="GOU41" s="153"/>
      <c r="GOV41" s="153"/>
      <c r="GOW41" s="153"/>
      <c r="GOX41" s="153"/>
      <c r="GOY41" s="153"/>
      <c r="GOZ41" s="155"/>
      <c r="GPA41" s="165"/>
      <c r="GPB41" s="153"/>
      <c r="GPC41" s="154"/>
      <c r="GPD41" s="154"/>
      <c r="GPE41" s="153"/>
      <c r="GPF41" s="153"/>
      <c r="GPG41" s="153"/>
      <c r="GPH41" s="153"/>
      <c r="GPI41" s="153"/>
      <c r="GPJ41" s="153"/>
      <c r="GPK41" s="153"/>
      <c r="GPL41" s="153"/>
      <c r="GPM41" s="155"/>
      <c r="GPN41" s="165"/>
      <c r="GPO41" s="153"/>
      <c r="GPP41" s="154"/>
      <c r="GPQ41" s="154"/>
      <c r="GPR41" s="153"/>
      <c r="GPS41" s="153"/>
      <c r="GPT41" s="153"/>
      <c r="GPU41" s="153"/>
      <c r="GPV41" s="153"/>
      <c r="GPW41" s="153"/>
      <c r="GPX41" s="153"/>
      <c r="GPY41" s="153"/>
      <c r="GPZ41" s="155"/>
      <c r="GQA41" s="165"/>
      <c r="GQB41" s="153"/>
      <c r="GQC41" s="154"/>
      <c r="GQD41" s="154"/>
      <c r="GQE41" s="153"/>
      <c r="GQF41" s="153"/>
      <c r="GQG41" s="153"/>
      <c r="GQH41" s="153"/>
      <c r="GQI41" s="153"/>
      <c r="GQJ41" s="153"/>
      <c r="GQK41" s="153"/>
      <c r="GQL41" s="153"/>
      <c r="GQM41" s="155"/>
      <c r="GQN41" s="165"/>
      <c r="GQO41" s="153"/>
      <c r="GQP41" s="154"/>
      <c r="GQQ41" s="154"/>
      <c r="GQR41" s="153"/>
      <c r="GQS41" s="153"/>
      <c r="GQT41" s="153"/>
      <c r="GQU41" s="153"/>
      <c r="GQV41" s="153"/>
      <c r="GQW41" s="153"/>
      <c r="GQX41" s="153"/>
      <c r="GQY41" s="153"/>
      <c r="GQZ41" s="155"/>
      <c r="GRA41" s="165"/>
      <c r="GRB41" s="153"/>
      <c r="GRC41" s="154"/>
      <c r="GRD41" s="154"/>
      <c r="GRE41" s="153"/>
      <c r="GRF41" s="153"/>
      <c r="GRG41" s="153"/>
      <c r="GRH41" s="153"/>
      <c r="GRI41" s="153"/>
      <c r="GRJ41" s="153"/>
      <c r="GRK41" s="153"/>
      <c r="GRL41" s="153"/>
      <c r="GRM41" s="155"/>
      <c r="GRN41" s="165"/>
      <c r="GRO41" s="153"/>
      <c r="GRP41" s="154"/>
      <c r="GRQ41" s="154"/>
      <c r="GRR41" s="153"/>
      <c r="GRS41" s="153"/>
      <c r="GRT41" s="153"/>
      <c r="GRU41" s="153"/>
      <c r="GRV41" s="153"/>
      <c r="GRW41" s="153"/>
      <c r="GRX41" s="153"/>
      <c r="GRY41" s="153"/>
      <c r="GRZ41" s="155"/>
      <c r="GSA41" s="165"/>
      <c r="GSB41" s="153"/>
      <c r="GSC41" s="154"/>
      <c r="GSD41" s="154"/>
      <c r="GSE41" s="153"/>
      <c r="GSF41" s="153"/>
      <c r="GSG41" s="153"/>
      <c r="GSH41" s="153"/>
      <c r="GSI41" s="153"/>
      <c r="GSJ41" s="153"/>
      <c r="GSK41" s="153"/>
      <c r="GSL41" s="153"/>
      <c r="GSM41" s="155"/>
      <c r="GSN41" s="165"/>
      <c r="GSO41" s="153"/>
      <c r="GSP41" s="154"/>
      <c r="GSQ41" s="154"/>
      <c r="GSR41" s="153"/>
      <c r="GSS41" s="153"/>
      <c r="GST41" s="153"/>
      <c r="GSU41" s="153"/>
      <c r="GSV41" s="153"/>
      <c r="GSW41" s="153"/>
      <c r="GSX41" s="153"/>
      <c r="GSY41" s="153"/>
      <c r="GSZ41" s="155"/>
      <c r="GTA41" s="165"/>
      <c r="GTB41" s="153"/>
      <c r="GTC41" s="154"/>
      <c r="GTD41" s="154"/>
      <c r="GTE41" s="153"/>
      <c r="GTF41" s="153"/>
      <c r="GTG41" s="153"/>
      <c r="GTH41" s="153"/>
      <c r="GTI41" s="153"/>
      <c r="GTJ41" s="153"/>
      <c r="GTK41" s="153"/>
      <c r="GTL41" s="153"/>
      <c r="GTM41" s="155"/>
      <c r="GTN41" s="165"/>
      <c r="GTO41" s="153"/>
      <c r="GTP41" s="154"/>
      <c r="GTQ41" s="154"/>
      <c r="GTR41" s="153"/>
      <c r="GTS41" s="153"/>
      <c r="GTT41" s="153"/>
      <c r="GTU41" s="153"/>
      <c r="GTV41" s="153"/>
      <c r="GTW41" s="153"/>
      <c r="GTX41" s="153"/>
      <c r="GTY41" s="153"/>
      <c r="GTZ41" s="155"/>
      <c r="GUA41" s="165"/>
      <c r="GUB41" s="153"/>
      <c r="GUC41" s="154"/>
      <c r="GUD41" s="154"/>
      <c r="GUE41" s="153"/>
      <c r="GUF41" s="153"/>
      <c r="GUG41" s="153"/>
      <c r="GUH41" s="153"/>
      <c r="GUI41" s="153"/>
      <c r="GUJ41" s="153"/>
      <c r="GUK41" s="153"/>
      <c r="GUL41" s="153"/>
      <c r="GUM41" s="155"/>
      <c r="GUN41" s="165"/>
      <c r="GUO41" s="153"/>
      <c r="GUP41" s="154"/>
      <c r="GUQ41" s="154"/>
      <c r="GUR41" s="153"/>
      <c r="GUS41" s="153"/>
      <c r="GUT41" s="153"/>
      <c r="GUU41" s="153"/>
      <c r="GUV41" s="153"/>
      <c r="GUW41" s="153"/>
      <c r="GUX41" s="153"/>
      <c r="GUY41" s="153"/>
      <c r="GUZ41" s="155"/>
      <c r="GVA41" s="165"/>
      <c r="GVB41" s="153"/>
      <c r="GVC41" s="154"/>
      <c r="GVD41" s="154"/>
      <c r="GVE41" s="153"/>
      <c r="GVF41" s="153"/>
      <c r="GVG41" s="153"/>
      <c r="GVH41" s="153"/>
      <c r="GVI41" s="153"/>
      <c r="GVJ41" s="153"/>
      <c r="GVK41" s="153"/>
      <c r="GVL41" s="153"/>
      <c r="GVM41" s="155"/>
      <c r="GVN41" s="165"/>
      <c r="GVO41" s="153"/>
      <c r="GVP41" s="154"/>
      <c r="GVQ41" s="154"/>
      <c r="GVR41" s="153"/>
      <c r="GVS41" s="153"/>
      <c r="GVT41" s="153"/>
      <c r="GVU41" s="153"/>
      <c r="GVV41" s="153"/>
      <c r="GVW41" s="153"/>
      <c r="GVX41" s="153"/>
      <c r="GVY41" s="153"/>
      <c r="GVZ41" s="155"/>
      <c r="GWA41" s="165"/>
      <c r="GWB41" s="153"/>
      <c r="GWC41" s="154"/>
      <c r="GWD41" s="154"/>
      <c r="GWE41" s="153"/>
      <c r="GWF41" s="153"/>
      <c r="GWG41" s="153"/>
      <c r="GWH41" s="153"/>
      <c r="GWI41" s="153"/>
      <c r="GWJ41" s="153"/>
      <c r="GWK41" s="153"/>
      <c r="GWL41" s="153"/>
      <c r="GWM41" s="155"/>
      <c r="GWN41" s="165"/>
      <c r="GWO41" s="153"/>
      <c r="GWP41" s="154"/>
      <c r="GWQ41" s="154"/>
      <c r="GWR41" s="153"/>
      <c r="GWS41" s="153"/>
      <c r="GWT41" s="153"/>
      <c r="GWU41" s="153"/>
      <c r="GWV41" s="153"/>
      <c r="GWW41" s="153"/>
      <c r="GWX41" s="153"/>
      <c r="GWY41" s="153"/>
      <c r="GWZ41" s="155"/>
      <c r="GXA41" s="165"/>
      <c r="GXB41" s="153"/>
      <c r="GXC41" s="154"/>
      <c r="GXD41" s="154"/>
      <c r="GXE41" s="153"/>
      <c r="GXF41" s="153"/>
      <c r="GXG41" s="153"/>
      <c r="GXH41" s="153"/>
      <c r="GXI41" s="153"/>
      <c r="GXJ41" s="153"/>
      <c r="GXK41" s="153"/>
      <c r="GXL41" s="153"/>
      <c r="GXM41" s="155"/>
      <c r="GXN41" s="165"/>
      <c r="GXO41" s="153"/>
      <c r="GXP41" s="154"/>
      <c r="GXQ41" s="154"/>
      <c r="GXR41" s="153"/>
      <c r="GXS41" s="153"/>
      <c r="GXT41" s="153"/>
      <c r="GXU41" s="153"/>
      <c r="GXV41" s="153"/>
      <c r="GXW41" s="153"/>
      <c r="GXX41" s="153"/>
      <c r="GXY41" s="153"/>
      <c r="GXZ41" s="155"/>
      <c r="GYA41" s="165"/>
      <c r="GYB41" s="153"/>
      <c r="GYC41" s="154"/>
      <c r="GYD41" s="154"/>
      <c r="GYE41" s="153"/>
      <c r="GYF41" s="153"/>
      <c r="GYG41" s="153"/>
      <c r="GYH41" s="153"/>
      <c r="GYI41" s="153"/>
      <c r="GYJ41" s="153"/>
      <c r="GYK41" s="153"/>
      <c r="GYL41" s="153"/>
      <c r="GYM41" s="155"/>
      <c r="GYN41" s="165"/>
      <c r="GYO41" s="153"/>
      <c r="GYP41" s="154"/>
      <c r="GYQ41" s="154"/>
      <c r="GYR41" s="153"/>
      <c r="GYS41" s="153"/>
      <c r="GYT41" s="153"/>
      <c r="GYU41" s="153"/>
      <c r="GYV41" s="153"/>
      <c r="GYW41" s="153"/>
      <c r="GYX41" s="153"/>
      <c r="GYY41" s="153"/>
      <c r="GYZ41" s="155"/>
      <c r="GZA41" s="165"/>
      <c r="GZB41" s="153"/>
      <c r="GZC41" s="154"/>
      <c r="GZD41" s="154"/>
      <c r="GZE41" s="153"/>
      <c r="GZF41" s="153"/>
      <c r="GZG41" s="153"/>
      <c r="GZH41" s="153"/>
      <c r="GZI41" s="153"/>
      <c r="GZJ41" s="153"/>
      <c r="GZK41" s="153"/>
      <c r="GZL41" s="153"/>
      <c r="GZM41" s="155"/>
      <c r="GZN41" s="165"/>
      <c r="GZO41" s="153"/>
      <c r="GZP41" s="154"/>
      <c r="GZQ41" s="154"/>
      <c r="GZR41" s="153"/>
      <c r="GZS41" s="153"/>
      <c r="GZT41" s="153"/>
      <c r="GZU41" s="153"/>
      <c r="GZV41" s="153"/>
      <c r="GZW41" s="153"/>
      <c r="GZX41" s="153"/>
      <c r="GZY41" s="153"/>
      <c r="GZZ41" s="155"/>
      <c r="HAA41" s="165"/>
      <c r="HAB41" s="153"/>
      <c r="HAC41" s="154"/>
      <c r="HAD41" s="154"/>
      <c r="HAE41" s="153"/>
      <c r="HAF41" s="153"/>
      <c r="HAG41" s="153"/>
      <c r="HAH41" s="153"/>
      <c r="HAI41" s="153"/>
      <c r="HAJ41" s="153"/>
      <c r="HAK41" s="153"/>
      <c r="HAL41" s="153"/>
      <c r="HAM41" s="155"/>
      <c r="HAN41" s="165"/>
      <c r="HAO41" s="153"/>
      <c r="HAP41" s="154"/>
      <c r="HAQ41" s="154"/>
      <c r="HAR41" s="153"/>
      <c r="HAS41" s="153"/>
      <c r="HAT41" s="153"/>
      <c r="HAU41" s="153"/>
      <c r="HAV41" s="153"/>
      <c r="HAW41" s="153"/>
      <c r="HAX41" s="153"/>
      <c r="HAY41" s="153"/>
      <c r="HAZ41" s="155"/>
      <c r="HBA41" s="165"/>
      <c r="HBB41" s="153"/>
      <c r="HBC41" s="154"/>
      <c r="HBD41" s="154"/>
      <c r="HBE41" s="153"/>
      <c r="HBF41" s="153"/>
      <c r="HBG41" s="153"/>
      <c r="HBH41" s="153"/>
      <c r="HBI41" s="153"/>
      <c r="HBJ41" s="153"/>
      <c r="HBK41" s="153"/>
      <c r="HBL41" s="153"/>
      <c r="HBM41" s="155"/>
      <c r="HBN41" s="165"/>
      <c r="HBO41" s="153"/>
      <c r="HBP41" s="154"/>
      <c r="HBQ41" s="154"/>
      <c r="HBR41" s="153"/>
      <c r="HBS41" s="153"/>
      <c r="HBT41" s="153"/>
      <c r="HBU41" s="153"/>
      <c r="HBV41" s="153"/>
      <c r="HBW41" s="153"/>
      <c r="HBX41" s="153"/>
      <c r="HBY41" s="153"/>
      <c r="HBZ41" s="155"/>
      <c r="HCA41" s="165"/>
      <c r="HCB41" s="153"/>
      <c r="HCC41" s="154"/>
      <c r="HCD41" s="154"/>
      <c r="HCE41" s="153"/>
      <c r="HCF41" s="153"/>
      <c r="HCG41" s="153"/>
      <c r="HCH41" s="153"/>
      <c r="HCI41" s="153"/>
      <c r="HCJ41" s="153"/>
      <c r="HCK41" s="153"/>
      <c r="HCL41" s="153"/>
      <c r="HCM41" s="155"/>
      <c r="HCN41" s="165"/>
      <c r="HCO41" s="153"/>
      <c r="HCP41" s="154"/>
      <c r="HCQ41" s="154"/>
      <c r="HCR41" s="153"/>
      <c r="HCS41" s="153"/>
      <c r="HCT41" s="153"/>
      <c r="HCU41" s="153"/>
      <c r="HCV41" s="153"/>
      <c r="HCW41" s="153"/>
      <c r="HCX41" s="153"/>
      <c r="HCY41" s="153"/>
      <c r="HCZ41" s="155"/>
      <c r="HDA41" s="165"/>
      <c r="HDB41" s="153"/>
      <c r="HDC41" s="154"/>
      <c r="HDD41" s="154"/>
      <c r="HDE41" s="153"/>
      <c r="HDF41" s="153"/>
      <c r="HDG41" s="153"/>
      <c r="HDH41" s="153"/>
      <c r="HDI41" s="153"/>
      <c r="HDJ41" s="153"/>
      <c r="HDK41" s="153"/>
      <c r="HDL41" s="153"/>
      <c r="HDM41" s="155"/>
      <c r="HDN41" s="165"/>
      <c r="HDO41" s="153"/>
      <c r="HDP41" s="154"/>
      <c r="HDQ41" s="154"/>
      <c r="HDR41" s="153"/>
      <c r="HDS41" s="153"/>
      <c r="HDT41" s="153"/>
      <c r="HDU41" s="153"/>
      <c r="HDV41" s="153"/>
      <c r="HDW41" s="153"/>
      <c r="HDX41" s="153"/>
      <c r="HDY41" s="153"/>
      <c r="HDZ41" s="155"/>
      <c r="HEA41" s="165"/>
      <c r="HEB41" s="153"/>
      <c r="HEC41" s="154"/>
      <c r="HED41" s="154"/>
      <c r="HEE41" s="153"/>
      <c r="HEF41" s="153"/>
      <c r="HEG41" s="153"/>
      <c r="HEH41" s="153"/>
      <c r="HEI41" s="153"/>
      <c r="HEJ41" s="153"/>
      <c r="HEK41" s="153"/>
      <c r="HEL41" s="153"/>
      <c r="HEM41" s="155"/>
      <c r="HEN41" s="165"/>
      <c r="HEO41" s="153"/>
      <c r="HEP41" s="154"/>
      <c r="HEQ41" s="154"/>
      <c r="HER41" s="153"/>
      <c r="HES41" s="153"/>
      <c r="HET41" s="153"/>
      <c r="HEU41" s="153"/>
      <c r="HEV41" s="153"/>
      <c r="HEW41" s="153"/>
      <c r="HEX41" s="153"/>
      <c r="HEY41" s="153"/>
      <c r="HEZ41" s="155"/>
      <c r="HFA41" s="165"/>
      <c r="HFB41" s="153"/>
      <c r="HFC41" s="154"/>
      <c r="HFD41" s="154"/>
      <c r="HFE41" s="153"/>
      <c r="HFF41" s="153"/>
      <c r="HFG41" s="153"/>
      <c r="HFH41" s="153"/>
      <c r="HFI41" s="153"/>
      <c r="HFJ41" s="153"/>
      <c r="HFK41" s="153"/>
      <c r="HFL41" s="153"/>
      <c r="HFM41" s="155"/>
      <c r="HFN41" s="165"/>
      <c r="HFO41" s="153"/>
      <c r="HFP41" s="154"/>
      <c r="HFQ41" s="154"/>
      <c r="HFR41" s="153"/>
      <c r="HFS41" s="153"/>
      <c r="HFT41" s="153"/>
      <c r="HFU41" s="153"/>
      <c r="HFV41" s="153"/>
      <c r="HFW41" s="153"/>
      <c r="HFX41" s="153"/>
      <c r="HFY41" s="153"/>
      <c r="HFZ41" s="155"/>
      <c r="HGA41" s="165"/>
      <c r="HGB41" s="153"/>
      <c r="HGC41" s="154"/>
      <c r="HGD41" s="154"/>
      <c r="HGE41" s="153"/>
      <c r="HGF41" s="153"/>
      <c r="HGG41" s="153"/>
      <c r="HGH41" s="153"/>
      <c r="HGI41" s="153"/>
      <c r="HGJ41" s="153"/>
      <c r="HGK41" s="153"/>
      <c r="HGL41" s="153"/>
      <c r="HGM41" s="155"/>
      <c r="HGN41" s="165"/>
      <c r="HGO41" s="153"/>
      <c r="HGP41" s="154"/>
      <c r="HGQ41" s="154"/>
      <c r="HGR41" s="153"/>
      <c r="HGS41" s="153"/>
      <c r="HGT41" s="153"/>
      <c r="HGU41" s="153"/>
      <c r="HGV41" s="153"/>
      <c r="HGW41" s="153"/>
      <c r="HGX41" s="153"/>
      <c r="HGY41" s="153"/>
      <c r="HGZ41" s="155"/>
      <c r="HHA41" s="165"/>
      <c r="HHB41" s="153"/>
      <c r="HHC41" s="154"/>
      <c r="HHD41" s="154"/>
      <c r="HHE41" s="153"/>
      <c r="HHF41" s="153"/>
      <c r="HHG41" s="153"/>
      <c r="HHH41" s="153"/>
      <c r="HHI41" s="153"/>
      <c r="HHJ41" s="153"/>
      <c r="HHK41" s="153"/>
      <c r="HHL41" s="153"/>
      <c r="HHM41" s="155"/>
      <c r="HHN41" s="165"/>
      <c r="HHO41" s="153"/>
      <c r="HHP41" s="154"/>
      <c r="HHQ41" s="154"/>
      <c r="HHR41" s="153"/>
      <c r="HHS41" s="153"/>
      <c r="HHT41" s="153"/>
      <c r="HHU41" s="153"/>
      <c r="HHV41" s="153"/>
      <c r="HHW41" s="153"/>
      <c r="HHX41" s="153"/>
      <c r="HHY41" s="153"/>
      <c r="HHZ41" s="155"/>
      <c r="HIA41" s="165"/>
      <c r="HIB41" s="153"/>
      <c r="HIC41" s="154"/>
      <c r="HID41" s="154"/>
      <c r="HIE41" s="153"/>
      <c r="HIF41" s="153"/>
      <c r="HIG41" s="153"/>
      <c r="HIH41" s="153"/>
      <c r="HII41" s="153"/>
      <c r="HIJ41" s="153"/>
      <c r="HIK41" s="153"/>
      <c r="HIL41" s="153"/>
      <c r="HIM41" s="155"/>
      <c r="HIN41" s="165"/>
      <c r="HIO41" s="153"/>
      <c r="HIP41" s="154"/>
      <c r="HIQ41" s="154"/>
      <c r="HIR41" s="153"/>
      <c r="HIS41" s="153"/>
      <c r="HIT41" s="153"/>
      <c r="HIU41" s="153"/>
      <c r="HIV41" s="153"/>
      <c r="HIW41" s="153"/>
      <c r="HIX41" s="153"/>
      <c r="HIY41" s="153"/>
      <c r="HIZ41" s="155"/>
      <c r="HJA41" s="165"/>
      <c r="HJB41" s="153"/>
      <c r="HJC41" s="154"/>
      <c r="HJD41" s="154"/>
      <c r="HJE41" s="153"/>
      <c r="HJF41" s="153"/>
      <c r="HJG41" s="153"/>
      <c r="HJH41" s="153"/>
      <c r="HJI41" s="153"/>
      <c r="HJJ41" s="153"/>
      <c r="HJK41" s="153"/>
      <c r="HJL41" s="153"/>
      <c r="HJM41" s="155"/>
      <c r="HJN41" s="165"/>
      <c r="HJO41" s="153"/>
      <c r="HJP41" s="154"/>
      <c r="HJQ41" s="154"/>
      <c r="HJR41" s="153"/>
      <c r="HJS41" s="153"/>
      <c r="HJT41" s="153"/>
      <c r="HJU41" s="153"/>
      <c r="HJV41" s="153"/>
      <c r="HJW41" s="153"/>
      <c r="HJX41" s="153"/>
      <c r="HJY41" s="153"/>
      <c r="HJZ41" s="155"/>
      <c r="HKA41" s="165"/>
      <c r="HKB41" s="153"/>
      <c r="HKC41" s="154"/>
      <c r="HKD41" s="154"/>
      <c r="HKE41" s="153"/>
      <c r="HKF41" s="153"/>
      <c r="HKG41" s="153"/>
      <c r="HKH41" s="153"/>
      <c r="HKI41" s="153"/>
      <c r="HKJ41" s="153"/>
      <c r="HKK41" s="153"/>
      <c r="HKL41" s="153"/>
      <c r="HKM41" s="155"/>
      <c r="HKN41" s="165"/>
      <c r="HKO41" s="153"/>
      <c r="HKP41" s="154"/>
      <c r="HKQ41" s="154"/>
      <c r="HKR41" s="153"/>
      <c r="HKS41" s="153"/>
      <c r="HKT41" s="153"/>
      <c r="HKU41" s="153"/>
      <c r="HKV41" s="153"/>
      <c r="HKW41" s="153"/>
      <c r="HKX41" s="153"/>
      <c r="HKY41" s="153"/>
      <c r="HKZ41" s="155"/>
      <c r="HLA41" s="165"/>
      <c r="HLB41" s="153"/>
      <c r="HLC41" s="154"/>
      <c r="HLD41" s="154"/>
      <c r="HLE41" s="153"/>
      <c r="HLF41" s="153"/>
      <c r="HLG41" s="153"/>
      <c r="HLH41" s="153"/>
      <c r="HLI41" s="153"/>
      <c r="HLJ41" s="153"/>
      <c r="HLK41" s="153"/>
      <c r="HLL41" s="153"/>
      <c r="HLM41" s="155"/>
      <c r="HLN41" s="165"/>
      <c r="HLO41" s="153"/>
      <c r="HLP41" s="154"/>
      <c r="HLQ41" s="154"/>
      <c r="HLR41" s="153"/>
      <c r="HLS41" s="153"/>
      <c r="HLT41" s="153"/>
      <c r="HLU41" s="153"/>
      <c r="HLV41" s="153"/>
      <c r="HLW41" s="153"/>
      <c r="HLX41" s="153"/>
      <c r="HLY41" s="153"/>
      <c r="HLZ41" s="155"/>
      <c r="HMA41" s="165"/>
      <c r="HMB41" s="153"/>
      <c r="HMC41" s="154"/>
      <c r="HMD41" s="154"/>
      <c r="HME41" s="153"/>
      <c r="HMF41" s="153"/>
      <c r="HMG41" s="153"/>
      <c r="HMH41" s="153"/>
      <c r="HMI41" s="153"/>
      <c r="HMJ41" s="153"/>
      <c r="HMK41" s="153"/>
      <c r="HML41" s="153"/>
      <c r="HMM41" s="155"/>
      <c r="HMN41" s="165"/>
      <c r="HMO41" s="153"/>
      <c r="HMP41" s="154"/>
      <c r="HMQ41" s="154"/>
      <c r="HMR41" s="153"/>
      <c r="HMS41" s="153"/>
      <c r="HMT41" s="153"/>
      <c r="HMU41" s="153"/>
      <c r="HMV41" s="153"/>
      <c r="HMW41" s="153"/>
      <c r="HMX41" s="153"/>
      <c r="HMY41" s="153"/>
      <c r="HMZ41" s="155"/>
      <c r="HNA41" s="165"/>
      <c r="HNB41" s="153"/>
      <c r="HNC41" s="154"/>
      <c r="HND41" s="154"/>
      <c r="HNE41" s="153"/>
      <c r="HNF41" s="153"/>
      <c r="HNG41" s="153"/>
      <c r="HNH41" s="153"/>
      <c r="HNI41" s="153"/>
      <c r="HNJ41" s="153"/>
      <c r="HNK41" s="153"/>
      <c r="HNL41" s="153"/>
      <c r="HNM41" s="155"/>
      <c r="HNN41" s="165"/>
      <c r="HNO41" s="153"/>
      <c r="HNP41" s="154"/>
      <c r="HNQ41" s="154"/>
      <c r="HNR41" s="153"/>
      <c r="HNS41" s="153"/>
      <c r="HNT41" s="153"/>
      <c r="HNU41" s="153"/>
      <c r="HNV41" s="153"/>
      <c r="HNW41" s="153"/>
      <c r="HNX41" s="153"/>
      <c r="HNY41" s="153"/>
      <c r="HNZ41" s="155"/>
      <c r="HOA41" s="165"/>
      <c r="HOB41" s="153"/>
      <c r="HOC41" s="154"/>
      <c r="HOD41" s="154"/>
      <c r="HOE41" s="153"/>
      <c r="HOF41" s="153"/>
      <c r="HOG41" s="153"/>
      <c r="HOH41" s="153"/>
      <c r="HOI41" s="153"/>
      <c r="HOJ41" s="153"/>
      <c r="HOK41" s="153"/>
      <c r="HOL41" s="153"/>
      <c r="HOM41" s="155"/>
      <c r="HON41" s="165"/>
      <c r="HOO41" s="153"/>
      <c r="HOP41" s="154"/>
      <c r="HOQ41" s="154"/>
      <c r="HOR41" s="153"/>
      <c r="HOS41" s="153"/>
      <c r="HOT41" s="153"/>
      <c r="HOU41" s="153"/>
      <c r="HOV41" s="153"/>
      <c r="HOW41" s="153"/>
      <c r="HOX41" s="153"/>
      <c r="HOY41" s="153"/>
      <c r="HOZ41" s="155"/>
      <c r="HPA41" s="165"/>
      <c r="HPB41" s="153"/>
      <c r="HPC41" s="154"/>
      <c r="HPD41" s="154"/>
      <c r="HPE41" s="153"/>
      <c r="HPF41" s="153"/>
      <c r="HPG41" s="153"/>
      <c r="HPH41" s="153"/>
      <c r="HPI41" s="153"/>
      <c r="HPJ41" s="153"/>
      <c r="HPK41" s="153"/>
      <c r="HPL41" s="153"/>
      <c r="HPM41" s="155"/>
      <c r="HPN41" s="165"/>
      <c r="HPO41" s="153"/>
      <c r="HPP41" s="154"/>
      <c r="HPQ41" s="154"/>
      <c r="HPR41" s="153"/>
      <c r="HPS41" s="153"/>
      <c r="HPT41" s="153"/>
      <c r="HPU41" s="153"/>
      <c r="HPV41" s="153"/>
      <c r="HPW41" s="153"/>
      <c r="HPX41" s="153"/>
      <c r="HPY41" s="153"/>
      <c r="HPZ41" s="155"/>
      <c r="HQA41" s="165"/>
      <c r="HQB41" s="153"/>
      <c r="HQC41" s="154"/>
      <c r="HQD41" s="154"/>
      <c r="HQE41" s="153"/>
      <c r="HQF41" s="153"/>
      <c r="HQG41" s="153"/>
      <c r="HQH41" s="153"/>
      <c r="HQI41" s="153"/>
      <c r="HQJ41" s="153"/>
      <c r="HQK41" s="153"/>
      <c r="HQL41" s="153"/>
      <c r="HQM41" s="155"/>
      <c r="HQN41" s="165"/>
      <c r="HQO41" s="153"/>
      <c r="HQP41" s="154"/>
      <c r="HQQ41" s="154"/>
      <c r="HQR41" s="153"/>
      <c r="HQS41" s="153"/>
      <c r="HQT41" s="153"/>
      <c r="HQU41" s="153"/>
      <c r="HQV41" s="153"/>
      <c r="HQW41" s="153"/>
      <c r="HQX41" s="153"/>
      <c r="HQY41" s="153"/>
      <c r="HQZ41" s="155"/>
      <c r="HRA41" s="165"/>
      <c r="HRB41" s="153"/>
      <c r="HRC41" s="154"/>
      <c r="HRD41" s="154"/>
      <c r="HRE41" s="153"/>
      <c r="HRF41" s="153"/>
      <c r="HRG41" s="153"/>
      <c r="HRH41" s="153"/>
      <c r="HRI41" s="153"/>
      <c r="HRJ41" s="153"/>
      <c r="HRK41" s="153"/>
      <c r="HRL41" s="153"/>
      <c r="HRM41" s="155"/>
      <c r="HRN41" s="165"/>
      <c r="HRO41" s="153"/>
      <c r="HRP41" s="154"/>
      <c r="HRQ41" s="154"/>
      <c r="HRR41" s="153"/>
      <c r="HRS41" s="153"/>
      <c r="HRT41" s="153"/>
      <c r="HRU41" s="153"/>
      <c r="HRV41" s="153"/>
      <c r="HRW41" s="153"/>
      <c r="HRX41" s="153"/>
      <c r="HRY41" s="153"/>
      <c r="HRZ41" s="155"/>
      <c r="HSA41" s="165"/>
      <c r="HSB41" s="153"/>
      <c r="HSC41" s="154"/>
      <c r="HSD41" s="154"/>
      <c r="HSE41" s="153"/>
      <c r="HSF41" s="153"/>
      <c r="HSG41" s="153"/>
      <c r="HSH41" s="153"/>
      <c r="HSI41" s="153"/>
      <c r="HSJ41" s="153"/>
      <c r="HSK41" s="153"/>
      <c r="HSL41" s="153"/>
      <c r="HSM41" s="155"/>
      <c r="HSN41" s="165"/>
      <c r="HSO41" s="153"/>
      <c r="HSP41" s="154"/>
      <c r="HSQ41" s="154"/>
      <c r="HSR41" s="153"/>
      <c r="HSS41" s="153"/>
      <c r="HST41" s="153"/>
      <c r="HSU41" s="153"/>
      <c r="HSV41" s="153"/>
      <c r="HSW41" s="153"/>
      <c r="HSX41" s="153"/>
      <c r="HSY41" s="153"/>
      <c r="HSZ41" s="155"/>
      <c r="HTA41" s="165"/>
      <c r="HTB41" s="153"/>
      <c r="HTC41" s="154"/>
      <c r="HTD41" s="154"/>
      <c r="HTE41" s="153"/>
      <c r="HTF41" s="153"/>
      <c r="HTG41" s="153"/>
      <c r="HTH41" s="153"/>
      <c r="HTI41" s="153"/>
      <c r="HTJ41" s="153"/>
      <c r="HTK41" s="153"/>
      <c r="HTL41" s="153"/>
      <c r="HTM41" s="155"/>
      <c r="HTN41" s="165"/>
      <c r="HTO41" s="153"/>
      <c r="HTP41" s="154"/>
      <c r="HTQ41" s="154"/>
      <c r="HTR41" s="153"/>
      <c r="HTS41" s="153"/>
      <c r="HTT41" s="153"/>
      <c r="HTU41" s="153"/>
      <c r="HTV41" s="153"/>
      <c r="HTW41" s="153"/>
      <c r="HTX41" s="153"/>
      <c r="HTY41" s="153"/>
      <c r="HTZ41" s="155"/>
      <c r="HUA41" s="165"/>
      <c r="HUB41" s="153"/>
      <c r="HUC41" s="154"/>
      <c r="HUD41" s="154"/>
      <c r="HUE41" s="153"/>
      <c r="HUF41" s="153"/>
      <c r="HUG41" s="153"/>
      <c r="HUH41" s="153"/>
      <c r="HUI41" s="153"/>
      <c r="HUJ41" s="153"/>
      <c r="HUK41" s="153"/>
      <c r="HUL41" s="153"/>
      <c r="HUM41" s="155"/>
      <c r="HUN41" s="165"/>
      <c r="HUO41" s="153"/>
      <c r="HUP41" s="154"/>
      <c r="HUQ41" s="154"/>
      <c r="HUR41" s="153"/>
      <c r="HUS41" s="153"/>
      <c r="HUT41" s="153"/>
      <c r="HUU41" s="153"/>
      <c r="HUV41" s="153"/>
      <c r="HUW41" s="153"/>
      <c r="HUX41" s="153"/>
      <c r="HUY41" s="153"/>
      <c r="HUZ41" s="155"/>
      <c r="HVA41" s="165"/>
      <c r="HVB41" s="153"/>
      <c r="HVC41" s="154"/>
      <c r="HVD41" s="154"/>
      <c r="HVE41" s="153"/>
      <c r="HVF41" s="153"/>
      <c r="HVG41" s="153"/>
      <c r="HVH41" s="153"/>
      <c r="HVI41" s="153"/>
      <c r="HVJ41" s="153"/>
      <c r="HVK41" s="153"/>
      <c r="HVL41" s="153"/>
      <c r="HVM41" s="155"/>
      <c r="HVN41" s="165"/>
      <c r="HVO41" s="153"/>
      <c r="HVP41" s="154"/>
      <c r="HVQ41" s="154"/>
      <c r="HVR41" s="153"/>
      <c r="HVS41" s="153"/>
      <c r="HVT41" s="153"/>
      <c r="HVU41" s="153"/>
      <c r="HVV41" s="153"/>
      <c r="HVW41" s="153"/>
      <c r="HVX41" s="153"/>
      <c r="HVY41" s="153"/>
      <c r="HVZ41" s="155"/>
      <c r="HWA41" s="165"/>
      <c r="HWB41" s="153"/>
      <c r="HWC41" s="154"/>
      <c r="HWD41" s="154"/>
      <c r="HWE41" s="153"/>
      <c r="HWF41" s="153"/>
      <c r="HWG41" s="153"/>
      <c r="HWH41" s="153"/>
      <c r="HWI41" s="153"/>
      <c r="HWJ41" s="153"/>
      <c r="HWK41" s="153"/>
      <c r="HWL41" s="153"/>
      <c r="HWM41" s="155"/>
      <c r="HWN41" s="165"/>
      <c r="HWO41" s="153"/>
      <c r="HWP41" s="154"/>
      <c r="HWQ41" s="154"/>
      <c r="HWR41" s="153"/>
      <c r="HWS41" s="153"/>
      <c r="HWT41" s="153"/>
      <c r="HWU41" s="153"/>
      <c r="HWV41" s="153"/>
      <c r="HWW41" s="153"/>
      <c r="HWX41" s="153"/>
      <c r="HWY41" s="153"/>
      <c r="HWZ41" s="155"/>
      <c r="HXA41" s="165"/>
      <c r="HXB41" s="153"/>
      <c r="HXC41" s="154"/>
      <c r="HXD41" s="154"/>
      <c r="HXE41" s="153"/>
      <c r="HXF41" s="153"/>
      <c r="HXG41" s="153"/>
      <c r="HXH41" s="153"/>
      <c r="HXI41" s="153"/>
      <c r="HXJ41" s="153"/>
      <c r="HXK41" s="153"/>
      <c r="HXL41" s="153"/>
      <c r="HXM41" s="155"/>
      <c r="HXN41" s="165"/>
      <c r="HXO41" s="153"/>
      <c r="HXP41" s="154"/>
      <c r="HXQ41" s="154"/>
      <c r="HXR41" s="153"/>
      <c r="HXS41" s="153"/>
      <c r="HXT41" s="153"/>
      <c r="HXU41" s="153"/>
      <c r="HXV41" s="153"/>
      <c r="HXW41" s="153"/>
      <c r="HXX41" s="153"/>
      <c r="HXY41" s="153"/>
      <c r="HXZ41" s="155"/>
      <c r="HYA41" s="165"/>
      <c r="HYB41" s="153"/>
      <c r="HYC41" s="154"/>
      <c r="HYD41" s="154"/>
      <c r="HYE41" s="153"/>
      <c r="HYF41" s="153"/>
      <c r="HYG41" s="153"/>
      <c r="HYH41" s="153"/>
      <c r="HYI41" s="153"/>
      <c r="HYJ41" s="153"/>
      <c r="HYK41" s="153"/>
      <c r="HYL41" s="153"/>
      <c r="HYM41" s="155"/>
      <c r="HYN41" s="165"/>
      <c r="HYO41" s="153"/>
      <c r="HYP41" s="154"/>
      <c r="HYQ41" s="154"/>
      <c r="HYR41" s="153"/>
      <c r="HYS41" s="153"/>
      <c r="HYT41" s="153"/>
      <c r="HYU41" s="153"/>
      <c r="HYV41" s="153"/>
      <c r="HYW41" s="153"/>
      <c r="HYX41" s="153"/>
      <c r="HYY41" s="153"/>
      <c r="HYZ41" s="155"/>
      <c r="HZA41" s="165"/>
      <c r="HZB41" s="153"/>
      <c r="HZC41" s="154"/>
      <c r="HZD41" s="154"/>
      <c r="HZE41" s="153"/>
      <c r="HZF41" s="153"/>
      <c r="HZG41" s="153"/>
      <c r="HZH41" s="153"/>
      <c r="HZI41" s="153"/>
      <c r="HZJ41" s="153"/>
      <c r="HZK41" s="153"/>
      <c r="HZL41" s="153"/>
      <c r="HZM41" s="155"/>
      <c r="HZN41" s="165"/>
      <c r="HZO41" s="153"/>
      <c r="HZP41" s="154"/>
      <c r="HZQ41" s="154"/>
      <c r="HZR41" s="153"/>
      <c r="HZS41" s="153"/>
      <c r="HZT41" s="153"/>
      <c r="HZU41" s="153"/>
      <c r="HZV41" s="153"/>
      <c r="HZW41" s="153"/>
      <c r="HZX41" s="153"/>
      <c r="HZY41" s="153"/>
      <c r="HZZ41" s="155"/>
      <c r="IAA41" s="165"/>
      <c r="IAB41" s="153"/>
      <c r="IAC41" s="154"/>
      <c r="IAD41" s="154"/>
      <c r="IAE41" s="153"/>
      <c r="IAF41" s="153"/>
      <c r="IAG41" s="153"/>
      <c r="IAH41" s="153"/>
      <c r="IAI41" s="153"/>
      <c r="IAJ41" s="153"/>
      <c r="IAK41" s="153"/>
      <c r="IAL41" s="153"/>
      <c r="IAM41" s="155"/>
      <c r="IAN41" s="165"/>
      <c r="IAO41" s="153"/>
      <c r="IAP41" s="154"/>
      <c r="IAQ41" s="154"/>
      <c r="IAR41" s="153"/>
      <c r="IAS41" s="153"/>
      <c r="IAT41" s="153"/>
      <c r="IAU41" s="153"/>
      <c r="IAV41" s="153"/>
      <c r="IAW41" s="153"/>
      <c r="IAX41" s="153"/>
      <c r="IAY41" s="153"/>
      <c r="IAZ41" s="155"/>
      <c r="IBA41" s="165"/>
      <c r="IBB41" s="153"/>
      <c r="IBC41" s="154"/>
      <c r="IBD41" s="154"/>
      <c r="IBE41" s="153"/>
      <c r="IBF41" s="153"/>
      <c r="IBG41" s="153"/>
      <c r="IBH41" s="153"/>
      <c r="IBI41" s="153"/>
      <c r="IBJ41" s="153"/>
      <c r="IBK41" s="153"/>
      <c r="IBL41" s="153"/>
      <c r="IBM41" s="155"/>
      <c r="IBN41" s="165"/>
      <c r="IBO41" s="153"/>
      <c r="IBP41" s="154"/>
      <c r="IBQ41" s="154"/>
      <c r="IBR41" s="153"/>
      <c r="IBS41" s="153"/>
      <c r="IBT41" s="153"/>
      <c r="IBU41" s="153"/>
      <c r="IBV41" s="153"/>
      <c r="IBW41" s="153"/>
      <c r="IBX41" s="153"/>
      <c r="IBY41" s="153"/>
      <c r="IBZ41" s="155"/>
      <c r="ICA41" s="165"/>
      <c r="ICB41" s="153"/>
      <c r="ICC41" s="154"/>
      <c r="ICD41" s="154"/>
      <c r="ICE41" s="153"/>
      <c r="ICF41" s="153"/>
      <c r="ICG41" s="153"/>
      <c r="ICH41" s="153"/>
      <c r="ICI41" s="153"/>
      <c r="ICJ41" s="153"/>
      <c r="ICK41" s="153"/>
      <c r="ICL41" s="153"/>
      <c r="ICM41" s="155"/>
      <c r="ICN41" s="165"/>
      <c r="ICO41" s="153"/>
      <c r="ICP41" s="154"/>
      <c r="ICQ41" s="154"/>
      <c r="ICR41" s="153"/>
      <c r="ICS41" s="153"/>
      <c r="ICT41" s="153"/>
      <c r="ICU41" s="153"/>
      <c r="ICV41" s="153"/>
      <c r="ICW41" s="153"/>
      <c r="ICX41" s="153"/>
      <c r="ICY41" s="153"/>
      <c r="ICZ41" s="155"/>
      <c r="IDA41" s="165"/>
      <c r="IDB41" s="153"/>
      <c r="IDC41" s="154"/>
      <c r="IDD41" s="154"/>
      <c r="IDE41" s="153"/>
      <c r="IDF41" s="153"/>
      <c r="IDG41" s="153"/>
      <c r="IDH41" s="153"/>
      <c r="IDI41" s="153"/>
      <c r="IDJ41" s="153"/>
      <c r="IDK41" s="153"/>
      <c r="IDL41" s="153"/>
      <c r="IDM41" s="155"/>
      <c r="IDN41" s="165"/>
      <c r="IDO41" s="153"/>
      <c r="IDP41" s="154"/>
      <c r="IDQ41" s="154"/>
      <c r="IDR41" s="153"/>
      <c r="IDS41" s="153"/>
      <c r="IDT41" s="153"/>
      <c r="IDU41" s="153"/>
      <c r="IDV41" s="153"/>
      <c r="IDW41" s="153"/>
      <c r="IDX41" s="153"/>
      <c r="IDY41" s="153"/>
      <c r="IDZ41" s="155"/>
      <c r="IEA41" s="165"/>
      <c r="IEB41" s="153"/>
      <c r="IEC41" s="154"/>
      <c r="IED41" s="154"/>
      <c r="IEE41" s="153"/>
      <c r="IEF41" s="153"/>
      <c r="IEG41" s="153"/>
      <c r="IEH41" s="153"/>
      <c r="IEI41" s="153"/>
      <c r="IEJ41" s="153"/>
      <c r="IEK41" s="153"/>
      <c r="IEL41" s="153"/>
      <c r="IEM41" s="155"/>
      <c r="IEN41" s="165"/>
      <c r="IEO41" s="153"/>
      <c r="IEP41" s="154"/>
      <c r="IEQ41" s="154"/>
      <c r="IER41" s="153"/>
      <c r="IES41" s="153"/>
      <c r="IET41" s="153"/>
      <c r="IEU41" s="153"/>
      <c r="IEV41" s="153"/>
      <c r="IEW41" s="153"/>
      <c r="IEX41" s="153"/>
      <c r="IEY41" s="153"/>
      <c r="IEZ41" s="155"/>
      <c r="IFA41" s="165"/>
      <c r="IFB41" s="153"/>
      <c r="IFC41" s="154"/>
      <c r="IFD41" s="154"/>
      <c r="IFE41" s="153"/>
      <c r="IFF41" s="153"/>
      <c r="IFG41" s="153"/>
      <c r="IFH41" s="153"/>
      <c r="IFI41" s="153"/>
      <c r="IFJ41" s="153"/>
      <c r="IFK41" s="153"/>
      <c r="IFL41" s="153"/>
      <c r="IFM41" s="155"/>
      <c r="IFN41" s="165"/>
      <c r="IFO41" s="153"/>
      <c r="IFP41" s="154"/>
      <c r="IFQ41" s="154"/>
      <c r="IFR41" s="153"/>
      <c r="IFS41" s="153"/>
      <c r="IFT41" s="153"/>
      <c r="IFU41" s="153"/>
      <c r="IFV41" s="153"/>
      <c r="IFW41" s="153"/>
      <c r="IFX41" s="153"/>
      <c r="IFY41" s="153"/>
      <c r="IFZ41" s="155"/>
      <c r="IGA41" s="165"/>
      <c r="IGB41" s="153"/>
      <c r="IGC41" s="154"/>
      <c r="IGD41" s="154"/>
      <c r="IGE41" s="153"/>
      <c r="IGF41" s="153"/>
      <c r="IGG41" s="153"/>
      <c r="IGH41" s="153"/>
      <c r="IGI41" s="153"/>
      <c r="IGJ41" s="153"/>
      <c r="IGK41" s="153"/>
      <c r="IGL41" s="153"/>
      <c r="IGM41" s="155"/>
      <c r="IGN41" s="165"/>
      <c r="IGO41" s="153"/>
      <c r="IGP41" s="154"/>
      <c r="IGQ41" s="154"/>
      <c r="IGR41" s="153"/>
      <c r="IGS41" s="153"/>
      <c r="IGT41" s="153"/>
      <c r="IGU41" s="153"/>
      <c r="IGV41" s="153"/>
      <c r="IGW41" s="153"/>
      <c r="IGX41" s="153"/>
      <c r="IGY41" s="153"/>
      <c r="IGZ41" s="155"/>
      <c r="IHA41" s="165"/>
      <c r="IHB41" s="153"/>
      <c r="IHC41" s="154"/>
      <c r="IHD41" s="154"/>
      <c r="IHE41" s="153"/>
      <c r="IHF41" s="153"/>
      <c r="IHG41" s="153"/>
      <c r="IHH41" s="153"/>
      <c r="IHI41" s="153"/>
      <c r="IHJ41" s="153"/>
      <c r="IHK41" s="153"/>
      <c r="IHL41" s="153"/>
      <c r="IHM41" s="155"/>
      <c r="IHN41" s="165"/>
      <c r="IHO41" s="153"/>
      <c r="IHP41" s="154"/>
      <c r="IHQ41" s="154"/>
      <c r="IHR41" s="153"/>
      <c r="IHS41" s="153"/>
      <c r="IHT41" s="153"/>
      <c r="IHU41" s="153"/>
      <c r="IHV41" s="153"/>
      <c r="IHW41" s="153"/>
      <c r="IHX41" s="153"/>
      <c r="IHY41" s="153"/>
      <c r="IHZ41" s="155"/>
      <c r="IIA41" s="165"/>
      <c r="IIB41" s="153"/>
      <c r="IIC41" s="154"/>
      <c r="IID41" s="154"/>
      <c r="IIE41" s="153"/>
      <c r="IIF41" s="153"/>
      <c r="IIG41" s="153"/>
      <c r="IIH41" s="153"/>
      <c r="III41" s="153"/>
      <c r="IIJ41" s="153"/>
      <c r="IIK41" s="153"/>
      <c r="IIL41" s="153"/>
      <c r="IIM41" s="155"/>
      <c r="IIN41" s="165"/>
      <c r="IIO41" s="153"/>
      <c r="IIP41" s="154"/>
      <c r="IIQ41" s="154"/>
      <c r="IIR41" s="153"/>
      <c r="IIS41" s="153"/>
      <c r="IIT41" s="153"/>
      <c r="IIU41" s="153"/>
      <c r="IIV41" s="153"/>
      <c r="IIW41" s="153"/>
      <c r="IIX41" s="153"/>
      <c r="IIY41" s="153"/>
      <c r="IIZ41" s="155"/>
      <c r="IJA41" s="165"/>
      <c r="IJB41" s="153"/>
      <c r="IJC41" s="154"/>
      <c r="IJD41" s="154"/>
      <c r="IJE41" s="153"/>
      <c r="IJF41" s="153"/>
      <c r="IJG41" s="153"/>
      <c r="IJH41" s="153"/>
      <c r="IJI41" s="153"/>
      <c r="IJJ41" s="153"/>
      <c r="IJK41" s="153"/>
      <c r="IJL41" s="153"/>
      <c r="IJM41" s="155"/>
      <c r="IJN41" s="165"/>
      <c r="IJO41" s="153"/>
      <c r="IJP41" s="154"/>
      <c r="IJQ41" s="154"/>
      <c r="IJR41" s="153"/>
      <c r="IJS41" s="153"/>
      <c r="IJT41" s="153"/>
      <c r="IJU41" s="153"/>
      <c r="IJV41" s="153"/>
      <c r="IJW41" s="153"/>
      <c r="IJX41" s="153"/>
      <c r="IJY41" s="153"/>
      <c r="IJZ41" s="155"/>
      <c r="IKA41" s="165"/>
      <c r="IKB41" s="153"/>
      <c r="IKC41" s="154"/>
      <c r="IKD41" s="154"/>
      <c r="IKE41" s="153"/>
      <c r="IKF41" s="153"/>
      <c r="IKG41" s="153"/>
      <c r="IKH41" s="153"/>
      <c r="IKI41" s="153"/>
      <c r="IKJ41" s="153"/>
      <c r="IKK41" s="153"/>
      <c r="IKL41" s="153"/>
      <c r="IKM41" s="155"/>
      <c r="IKN41" s="165"/>
      <c r="IKO41" s="153"/>
      <c r="IKP41" s="154"/>
      <c r="IKQ41" s="154"/>
      <c r="IKR41" s="153"/>
      <c r="IKS41" s="153"/>
      <c r="IKT41" s="153"/>
      <c r="IKU41" s="153"/>
      <c r="IKV41" s="153"/>
      <c r="IKW41" s="153"/>
      <c r="IKX41" s="153"/>
      <c r="IKY41" s="153"/>
      <c r="IKZ41" s="155"/>
      <c r="ILA41" s="165"/>
      <c r="ILB41" s="153"/>
      <c r="ILC41" s="154"/>
      <c r="ILD41" s="154"/>
      <c r="ILE41" s="153"/>
      <c r="ILF41" s="153"/>
      <c r="ILG41" s="153"/>
      <c r="ILH41" s="153"/>
      <c r="ILI41" s="153"/>
      <c r="ILJ41" s="153"/>
      <c r="ILK41" s="153"/>
      <c r="ILL41" s="153"/>
      <c r="ILM41" s="155"/>
      <c r="ILN41" s="165"/>
      <c r="ILO41" s="153"/>
      <c r="ILP41" s="154"/>
      <c r="ILQ41" s="154"/>
      <c r="ILR41" s="153"/>
      <c r="ILS41" s="153"/>
      <c r="ILT41" s="153"/>
      <c r="ILU41" s="153"/>
      <c r="ILV41" s="153"/>
      <c r="ILW41" s="153"/>
      <c r="ILX41" s="153"/>
      <c r="ILY41" s="153"/>
      <c r="ILZ41" s="155"/>
      <c r="IMA41" s="165"/>
      <c r="IMB41" s="153"/>
      <c r="IMC41" s="154"/>
      <c r="IMD41" s="154"/>
      <c r="IME41" s="153"/>
      <c r="IMF41" s="153"/>
      <c r="IMG41" s="153"/>
      <c r="IMH41" s="153"/>
      <c r="IMI41" s="153"/>
      <c r="IMJ41" s="153"/>
      <c r="IMK41" s="153"/>
      <c r="IML41" s="153"/>
      <c r="IMM41" s="155"/>
      <c r="IMN41" s="165"/>
      <c r="IMO41" s="153"/>
      <c r="IMP41" s="154"/>
      <c r="IMQ41" s="154"/>
      <c r="IMR41" s="153"/>
      <c r="IMS41" s="153"/>
      <c r="IMT41" s="153"/>
      <c r="IMU41" s="153"/>
      <c r="IMV41" s="153"/>
      <c r="IMW41" s="153"/>
      <c r="IMX41" s="153"/>
      <c r="IMY41" s="153"/>
      <c r="IMZ41" s="155"/>
      <c r="INA41" s="165"/>
      <c r="INB41" s="153"/>
      <c r="INC41" s="154"/>
      <c r="IND41" s="154"/>
      <c r="INE41" s="153"/>
      <c r="INF41" s="153"/>
      <c r="ING41" s="153"/>
      <c r="INH41" s="153"/>
      <c r="INI41" s="153"/>
      <c r="INJ41" s="153"/>
      <c r="INK41" s="153"/>
      <c r="INL41" s="153"/>
      <c r="INM41" s="155"/>
      <c r="INN41" s="165"/>
      <c r="INO41" s="153"/>
      <c r="INP41" s="154"/>
      <c r="INQ41" s="154"/>
      <c r="INR41" s="153"/>
      <c r="INS41" s="153"/>
      <c r="INT41" s="153"/>
      <c r="INU41" s="153"/>
      <c r="INV41" s="153"/>
      <c r="INW41" s="153"/>
      <c r="INX41" s="153"/>
      <c r="INY41" s="153"/>
      <c r="INZ41" s="155"/>
      <c r="IOA41" s="165"/>
      <c r="IOB41" s="153"/>
      <c r="IOC41" s="154"/>
      <c r="IOD41" s="154"/>
      <c r="IOE41" s="153"/>
      <c r="IOF41" s="153"/>
      <c r="IOG41" s="153"/>
      <c r="IOH41" s="153"/>
      <c r="IOI41" s="153"/>
      <c r="IOJ41" s="153"/>
      <c r="IOK41" s="153"/>
      <c r="IOL41" s="153"/>
      <c r="IOM41" s="155"/>
      <c r="ION41" s="165"/>
      <c r="IOO41" s="153"/>
      <c r="IOP41" s="154"/>
      <c r="IOQ41" s="154"/>
      <c r="IOR41" s="153"/>
      <c r="IOS41" s="153"/>
      <c r="IOT41" s="153"/>
      <c r="IOU41" s="153"/>
      <c r="IOV41" s="153"/>
      <c r="IOW41" s="153"/>
      <c r="IOX41" s="153"/>
      <c r="IOY41" s="153"/>
      <c r="IOZ41" s="155"/>
      <c r="IPA41" s="165"/>
      <c r="IPB41" s="153"/>
      <c r="IPC41" s="154"/>
      <c r="IPD41" s="154"/>
      <c r="IPE41" s="153"/>
      <c r="IPF41" s="153"/>
      <c r="IPG41" s="153"/>
      <c r="IPH41" s="153"/>
      <c r="IPI41" s="153"/>
      <c r="IPJ41" s="153"/>
      <c r="IPK41" s="153"/>
      <c r="IPL41" s="153"/>
      <c r="IPM41" s="155"/>
      <c r="IPN41" s="165"/>
      <c r="IPO41" s="153"/>
      <c r="IPP41" s="154"/>
      <c r="IPQ41" s="154"/>
      <c r="IPR41" s="153"/>
      <c r="IPS41" s="153"/>
      <c r="IPT41" s="153"/>
      <c r="IPU41" s="153"/>
      <c r="IPV41" s="153"/>
      <c r="IPW41" s="153"/>
      <c r="IPX41" s="153"/>
      <c r="IPY41" s="153"/>
      <c r="IPZ41" s="155"/>
      <c r="IQA41" s="165"/>
      <c r="IQB41" s="153"/>
      <c r="IQC41" s="154"/>
      <c r="IQD41" s="154"/>
      <c r="IQE41" s="153"/>
      <c r="IQF41" s="153"/>
      <c r="IQG41" s="153"/>
      <c r="IQH41" s="153"/>
      <c r="IQI41" s="153"/>
      <c r="IQJ41" s="153"/>
      <c r="IQK41" s="153"/>
      <c r="IQL41" s="153"/>
      <c r="IQM41" s="155"/>
      <c r="IQN41" s="165"/>
      <c r="IQO41" s="153"/>
      <c r="IQP41" s="154"/>
      <c r="IQQ41" s="154"/>
      <c r="IQR41" s="153"/>
      <c r="IQS41" s="153"/>
      <c r="IQT41" s="153"/>
      <c r="IQU41" s="153"/>
      <c r="IQV41" s="153"/>
      <c r="IQW41" s="153"/>
      <c r="IQX41" s="153"/>
      <c r="IQY41" s="153"/>
      <c r="IQZ41" s="155"/>
      <c r="IRA41" s="165"/>
      <c r="IRB41" s="153"/>
      <c r="IRC41" s="154"/>
      <c r="IRD41" s="154"/>
      <c r="IRE41" s="153"/>
      <c r="IRF41" s="153"/>
      <c r="IRG41" s="153"/>
      <c r="IRH41" s="153"/>
      <c r="IRI41" s="153"/>
      <c r="IRJ41" s="153"/>
      <c r="IRK41" s="153"/>
      <c r="IRL41" s="153"/>
      <c r="IRM41" s="155"/>
      <c r="IRN41" s="165"/>
      <c r="IRO41" s="153"/>
      <c r="IRP41" s="154"/>
      <c r="IRQ41" s="154"/>
      <c r="IRR41" s="153"/>
      <c r="IRS41" s="153"/>
      <c r="IRT41" s="153"/>
      <c r="IRU41" s="153"/>
      <c r="IRV41" s="153"/>
      <c r="IRW41" s="153"/>
      <c r="IRX41" s="153"/>
      <c r="IRY41" s="153"/>
      <c r="IRZ41" s="155"/>
      <c r="ISA41" s="165"/>
      <c r="ISB41" s="153"/>
      <c r="ISC41" s="154"/>
      <c r="ISD41" s="154"/>
      <c r="ISE41" s="153"/>
      <c r="ISF41" s="153"/>
      <c r="ISG41" s="153"/>
      <c r="ISH41" s="153"/>
      <c r="ISI41" s="153"/>
      <c r="ISJ41" s="153"/>
      <c r="ISK41" s="153"/>
      <c r="ISL41" s="153"/>
      <c r="ISM41" s="155"/>
      <c r="ISN41" s="165"/>
      <c r="ISO41" s="153"/>
      <c r="ISP41" s="154"/>
      <c r="ISQ41" s="154"/>
      <c r="ISR41" s="153"/>
      <c r="ISS41" s="153"/>
      <c r="IST41" s="153"/>
      <c r="ISU41" s="153"/>
      <c r="ISV41" s="153"/>
      <c r="ISW41" s="153"/>
      <c r="ISX41" s="153"/>
      <c r="ISY41" s="153"/>
      <c r="ISZ41" s="155"/>
      <c r="ITA41" s="165"/>
      <c r="ITB41" s="153"/>
      <c r="ITC41" s="154"/>
      <c r="ITD41" s="154"/>
      <c r="ITE41" s="153"/>
      <c r="ITF41" s="153"/>
      <c r="ITG41" s="153"/>
      <c r="ITH41" s="153"/>
      <c r="ITI41" s="153"/>
      <c r="ITJ41" s="153"/>
      <c r="ITK41" s="153"/>
      <c r="ITL41" s="153"/>
      <c r="ITM41" s="155"/>
      <c r="ITN41" s="165"/>
      <c r="ITO41" s="153"/>
      <c r="ITP41" s="154"/>
      <c r="ITQ41" s="154"/>
      <c r="ITR41" s="153"/>
      <c r="ITS41" s="153"/>
      <c r="ITT41" s="153"/>
      <c r="ITU41" s="153"/>
      <c r="ITV41" s="153"/>
      <c r="ITW41" s="153"/>
      <c r="ITX41" s="153"/>
      <c r="ITY41" s="153"/>
      <c r="ITZ41" s="155"/>
      <c r="IUA41" s="165"/>
      <c r="IUB41" s="153"/>
      <c r="IUC41" s="154"/>
      <c r="IUD41" s="154"/>
      <c r="IUE41" s="153"/>
      <c r="IUF41" s="153"/>
      <c r="IUG41" s="153"/>
      <c r="IUH41" s="153"/>
      <c r="IUI41" s="153"/>
      <c r="IUJ41" s="153"/>
      <c r="IUK41" s="153"/>
      <c r="IUL41" s="153"/>
      <c r="IUM41" s="155"/>
      <c r="IUN41" s="165"/>
      <c r="IUO41" s="153"/>
      <c r="IUP41" s="154"/>
      <c r="IUQ41" s="154"/>
      <c r="IUR41" s="153"/>
      <c r="IUS41" s="153"/>
      <c r="IUT41" s="153"/>
      <c r="IUU41" s="153"/>
      <c r="IUV41" s="153"/>
      <c r="IUW41" s="153"/>
      <c r="IUX41" s="153"/>
      <c r="IUY41" s="153"/>
      <c r="IUZ41" s="155"/>
      <c r="IVA41" s="165"/>
      <c r="IVB41" s="153"/>
      <c r="IVC41" s="154"/>
      <c r="IVD41" s="154"/>
      <c r="IVE41" s="153"/>
      <c r="IVF41" s="153"/>
      <c r="IVG41" s="153"/>
      <c r="IVH41" s="153"/>
      <c r="IVI41" s="153"/>
      <c r="IVJ41" s="153"/>
      <c r="IVK41" s="153"/>
      <c r="IVL41" s="153"/>
      <c r="IVM41" s="155"/>
      <c r="IVN41" s="165"/>
      <c r="IVO41" s="153"/>
      <c r="IVP41" s="154"/>
      <c r="IVQ41" s="154"/>
      <c r="IVR41" s="153"/>
      <c r="IVS41" s="153"/>
      <c r="IVT41" s="153"/>
      <c r="IVU41" s="153"/>
      <c r="IVV41" s="153"/>
      <c r="IVW41" s="153"/>
      <c r="IVX41" s="153"/>
      <c r="IVY41" s="153"/>
      <c r="IVZ41" s="155"/>
      <c r="IWA41" s="165"/>
      <c r="IWB41" s="153"/>
      <c r="IWC41" s="154"/>
      <c r="IWD41" s="154"/>
      <c r="IWE41" s="153"/>
      <c r="IWF41" s="153"/>
      <c r="IWG41" s="153"/>
      <c r="IWH41" s="153"/>
      <c r="IWI41" s="153"/>
      <c r="IWJ41" s="153"/>
      <c r="IWK41" s="153"/>
      <c r="IWL41" s="153"/>
      <c r="IWM41" s="155"/>
      <c r="IWN41" s="165"/>
      <c r="IWO41" s="153"/>
      <c r="IWP41" s="154"/>
      <c r="IWQ41" s="154"/>
      <c r="IWR41" s="153"/>
      <c r="IWS41" s="153"/>
      <c r="IWT41" s="153"/>
      <c r="IWU41" s="153"/>
      <c r="IWV41" s="153"/>
      <c r="IWW41" s="153"/>
      <c r="IWX41" s="153"/>
      <c r="IWY41" s="153"/>
      <c r="IWZ41" s="155"/>
      <c r="IXA41" s="165"/>
      <c r="IXB41" s="153"/>
      <c r="IXC41" s="154"/>
      <c r="IXD41" s="154"/>
      <c r="IXE41" s="153"/>
      <c r="IXF41" s="153"/>
      <c r="IXG41" s="153"/>
      <c r="IXH41" s="153"/>
      <c r="IXI41" s="153"/>
      <c r="IXJ41" s="153"/>
      <c r="IXK41" s="153"/>
      <c r="IXL41" s="153"/>
      <c r="IXM41" s="155"/>
      <c r="IXN41" s="165"/>
      <c r="IXO41" s="153"/>
      <c r="IXP41" s="154"/>
      <c r="IXQ41" s="154"/>
      <c r="IXR41" s="153"/>
      <c r="IXS41" s="153"/>
      <c r="IXT41" s="153"/>
      <c r="IXU41" s="153"/>
      <c r="IXV41" s="153"/>
      <c r="IXW41" s="153"/>
      <c r="IXX41" s="153"/>
      <c r="IXY41" s="153"/>
      <c r="IXZ41" s="155"/>
      <c r="IYA41" s="165"/>
      <c r="IYB41" s="153"/>
      <c r="IYC41" s="154"/>
      <c r="IYD41" s="154"/>
      <c r="IYE41" s="153"/>
      <c r="IYF41" s="153"/>
      <c r="IYG41" s="153"/>
      <c r="IYH41" s="153"/>
      <c r="IYI41" s="153"/>
      <c r="IYJ41" s="153"/>
      <c r="IYK41" s="153"/>
      <c r="IYL41" s="153"/>
      <c r="IYM41" s="155"/>
      <c r="IYN41" s="165"/>
      <c r="IYO41" s="153"/>
      <c r="IYP41" s="154"/>
      <c r="IYQ41" s="154"/>
      <c r="IYR41" s="153"/>
      <c r="IYS41" s="153"/>
      <c r="IYT41" s="153"/>
      <c r="IYU41" s="153"/>
      <c r="IYV41" s="153"/>
      <c r="IYW41" s="153"/>
      <c r="IYX41" s="153"/>
      <c r="IYY41" s="153"/>
      <c r="IYZ41" s="155"/>
      <c r="IZA41" s="165"/>
      <c r="IZB41" s="153"/>
      <c r="IZC41" s="154"/>
      <c r="IZD41" s="154"/>
      <c r="IZE41" s="153"/>
      <c r="IZF41" s="153"/>
      <c r="IZG41" s="153"/>
      <c r="IZH41" s="153"/>
      <c r="IZI41" s="153"/>
      <c r="IZJ41" s="153"/>
      <c r="IZK41" s="153"/>
      <c r="IZL41" s="153"/>
      <c r="IZM41" s="155"/>
      <c r="IZN41" s="165"/>
      <c r="IZO41" s="153"/>
      <c r="IZP41" s="154"/>
      <c r="IZQ41" s="154"/>
      <c r="IZR41" s="153"/>
      <c r="IZS41" s="153"/>
      <c r="IZT41" s="153"/>
      <c r="IZU41" s="153"/>
      <c r="IZV41" s="153"/>
      <c r="IZW41" s="153"/>
      <c r="IZX41" s="153"/>
      <c r="IZY41" s="153"/>
      <c r="IZZ41" s="155"/>
      <c r="JAA41" s="165"/>
      <c r="JAB41" s="153"/>
      <c r="JAC41" s="154"/>
      <c r="JAD41" s="154"/>
      <c r="JAE41" s="153"/>
      <c r="JAF41" s="153"/>
      <c r="JAG41" s="153"/>
      <c r="JAH41" s="153"/>
      <c r="JAI41" s="153"/>
      <c r="JAJ41" s="153"/>
      <c r="JAK41" s="153"/>
      <c r="JAL41" s="153"/>
      <c r="JAM41" s="155"/>
      <c r="JAN41" s="165"/>
      <c r="JAO41" s="153"/>
      <c r="JAP41" s="154"/>
      <c r="JAQ41" s="154"/>
      <c r="JAR41" s="153"/>
      <c r="JAS41" s="153"/>
      <c r="JAT41" s="153"/>
      <c r="JAU41" s="153"/>
      <c r="JAV41" s="153"/>
      <c r="JAW41" s="153"/>
      <c r="JAX41" s="153"/>
      <c r="JAY41" s="153"/>
      <c r="JAZ41" s="155"/>
      <c r="JBA41" s="165"/>
      <c r="JBB41" s="153"/>
      <c r="JBC41" s="154"/>
      <c r="JBD41" s="154"/>
      <c r="JBE41" s="153"/>
      <c r="JBF41" s="153"/>
      <c r="JBG41" s="153"/>
      <c r="JBH41" s="153"/>
      <c r="JBI41" s="153"/>
      <c r="JBJ41" s="153"/>
      <c r="JBK41" s="153"/>
      <c r="JBL41" s="153"/>
      <c r="JBM41" s="155"/>
      <c r="JBN41" s="165"/>
      <c r="JBO41" s="153"/>
      <c r="JBP41" s="154"/>
      <c r="JBQ41" s="154"/>
      <c r="JBR41" s="153"/>
      <c r="JBS41" s="153"/>
      <c r="JBT41" s="153"/>
      <c r="JBU41" s="153"/>
      <c r="JBV41" s="153"/>
      <c r="JBW41" s="153"/>
      <c r="JBX41" s="153"/>
      <c r="JBY41" s="153"/>
      <c r="JBZ41" s="155"/>
      <c r="JCA41" s="165"/>
      <c r="JCB41" s="153"/>
      <c r="JCC41" s="154"/>
      <c r="JCD41" s="154"/>
      <c r="JCE41" s="153"/>
      <c r="JCF41" s="153"/>
      <c r="JCG41" s="153"/>
      <c r="JCH41" s="153"/>
      <c r="JCI41" s="153"/>
      <c r="JCJ41" s="153"/>
      <c r="JCK41" s="153"/>
      <c r="JCL41" s="153"/>
      <c r="JCM41" s="155"/>
      <c r="JCN41" s="165"/>
      <c r="JCO41" s="153"/>
      <c r="JCP41" s="154"/>
      <c r="JCQ41" s="154"/>
      <c r="JCR41" s="153"/>
      <c r="JCS41" s="153"/>
      <c r="JCT41" s="153"/>
      <c r="JCU41" s="153"/>
      <c r="JCV41" s="153"/>
      <c r="JCW41" s="153"/>
      <c r="JCX41" s="153"/>
      <c r="JCY41" s="153"/>
      <c r="JCZ41" s="155"/>
      <c r="JDA41" s="165"/>
      <c r="JDB41" s="153"/>
      <c r="JDC41" s="154"/>
      <c r="JDD41" s="154"/>
      <c r="JDE41" s="153"/>
      <c r="JDF41" s="153"/>
      <c r="JDG41" s="153"/>
      <c r="JDH41" s="153"/>
      <c r="JDI41" s="153"/>
      <c r="JDJ41" s="153"/>
      <c r="JDK41" s="153"/>
      <c r="JDL41" s="153"/>
      <c r="JDM41" s="155"/>
      <c r="JDN41" s="165"/>
      <c r="JDO41" s="153"/>
      <c r="JDP41" s="154"/>
      <c r="JDQ41" s="154"/>
      <c r="JDR41" s="153"/>
      <c r="JDS41" s="153"/>
      <c r="JDT41" s="153"/>
      <c r="JDU41" s="153"/>
      <c r="JDV41" s="153"/>
      <c r="JDW41" s="153"/>
      <c r="JDX41" s="153"/>
      <c r="JDY41" s="153"/>
      <c r="JDZ41" s="155"/>
      <c r="JEA41" s="165"/>
      <c r="JEB41" s="153"/>
      <c r="JEC41" s="154"/>
      <c r="JED41" s="154"/>
      <c r="JEE41" s="153"/>
      <c r="JEF41" s="153"/>
      <c r="JEG41" s="153"/>
      <c r="JEH41" s="153"/>
      <c r="JEI41" s="153"/>
      <c r="JEJ41" s="153"/>
      <c r="JEK41" s="153"/>
      <c r="JEL41" s="153"/>
      <c r="JEM41" s="155"/>
      <c r="JEN41" s="165"/>
      <c r="JEO41" s="153"/>
      <c r="JEP41" s="154"/>
      <c r="JEQ41" s="154"/>
      <c r="JER41" s="153"/>
      <c r="JES41" s="153"/>
      <c r="JET41" s="153"/>
      <c r="JEU41" s="153"/>
      <c r="JEV41" s="153"/>
      <c r="JEW41" s="153"/>
      <c r="JEX41" s="153"/>
      <c r="JEY41" s="153"/>
      <c r="JEZ41" s="155"/>
      <c r="JFA41" s="165"/>
      <c r="JFB41" s="153"/>
      <c r="JFC41" s="154"/>
      <c r="JFD41" s="154"/>
      <c r="JFE41" s="153"/>
      <c r="JFF41" s="153"/>
      <c r="JFG41" s="153"/>
      <c r="JFH41" s="153"/>
      <c r="JFI41" s="153"/>
      <c r="JFJ41" s="153"/>
      <c r="JFK41" s="153"/>
      <c r="JFL41" s="153"/>
      <c r="JFM41" s="155"/>
      <c r="JFN41" s="165"/>
      <c r="JFO41" s="153"/>
      <c r="JFP41" s="154"/>
      <c r="JFQ41" s="154"/>
      <c r="JFR41" s="153"/>
      <c r="JFS41" s="153"/>
      <c r="JFT41" s="153"/>
      <c r="JFU41" s="153"/>
      <c r="JFV41" s="153"/>
      <c r="JFW41" s="153"/>
      <c r="JFX41" s="153"/>
      <c r="JFY41" s="153"/>
      <c r="JFZ41" s="155"/>
      <c r="JGA41" s="165"/>
      <c r="JGB41" s="153"/>
      <c r="JGC41" s="154"/>
      <c r="JGD41" s="154"/>
      <c r="JGE41" s="153"/>
      <c r="JGF41" s="153"/>
      <c r="JGG41" s="153"/>
      <c r="JGH41" s="153"/>
      <c r="JGI41" s="153"/>
      <c r="JGJ41" s="153"/>
      <c r="JGK41" s="153"/>
      <c r="JGL41" s="153"/>
      <c r="JGM41" s="155"/>
      <c r="JGN41" s="165"/>
      <c r="JGO41" s="153"/>
      <c r="JGP41" s="154"/>
      <c r="JGQ41" s="154"/>
      <c r="JGR41" s="153"/>
      <c r="JGS41" s="153"/>
      <c r="JGT41" s="153"/>
      <c r="JGU41" s="153"/>
      <c r="JGV41" s="153"/>
      <c r="JGW41" s="153"/>
      <c r="JGX41" s="153"/>
      <c r="JGY41" s="153"/>
      <c r="JGZ41" s="155"/>
      <c r="JHA41" s="165"/>
      <c r="JHB41" s="153"/>
      <c r="JHC41" s="154"/>
      <c r="JHD41" s="154"/>
      <c r="JHE41" s="153"/>
      <c r="JHF41" s="153"/>
      <c r="JHG41" s="153"/>
      <c r="JHH41" s="153"/>
      <c r="JHI41" s="153"/>
      <c r="JHJ41" s="153"/>
      <c r="JHK41" s="153"/>
      <c r="JHL41" s="153"/>
      <c r="JHM41" s="155"/>
      <c r="JHN41" s="165"/>
      <c r="JHO41" s="153"/>
      <c r="JHP41" s="154"/>
      <c r="JHQ41" s="154"/>
      <c r="JHR41" s="153"/>
      <c r="JHS41" s="153"/>
      <c r="JHT41" s="153"/>
      <c r="JHU41" s="153"/>
      <c r="JHV41" s="153"/>
      <c r="JHW41" s="153"/>
      <c r="JHX41" s="153"/>
      <c r="JHY41" s="153"/>
      <c r="JHZ41" s="155"/>
      <c r="JIA41" s="165"/>
      <c r="JIB41" s="153"/>
      <c r="JIC41" s="154"/>
      <c r="JID41" s="154"/>
      <c r="JIE41" s="153"/>
      <c r="JIF41" s="153"/>
      <c r="JIG41" s="153"/>
      <c r="JIH41" s="153"/>
      <c r="JII41" s="153"/>
      <c r="JIJ41" s="153"/>
      <c r="JIK41" s="153"/>
      <c r="JIL41" s="153"/>
      <c r="JIM41" s="155"/>
      <c r="JIN41" s="165"/>
      <c r="JIO41" s="153"/>
      <c r="JIP41" s="154"/>
      <c r="JIQ41" s="154"/>
      <c r="JIR41" s="153"/>
      <c r="JIS41" s="153"/>
      <c r="JIT41" s="153"/>
      <c r="JIU41" s="153"/>
      <c r="JIV41" s="153"/>
      <c r="JIW41" s="153"/>
      <c r="JIX41" s="153"/>
      <c r="JIY41" s="153"/>
      <c r="JIZ41" s="155"/>
      <c r="JJA41" s="165"/>
      <c r="JJB41" s="153"/>
      <c r="JJC41" s="154"/>
      <c r="JJD41" s="154"/>
      <c r="JJE41" s="153"/>
      <c r="JJF41" s="153"/>
      <c r="JJG41" s="153"/>
      <c r="JJH41" s="153"/>
      <c r="JJI41" s="153"/>
      <c r="JJJ41" s="153"/>
      <c r="JJK41" s="153"/>
      <c r="JJL41" s="153"/>
      <c r="JJM41" s="155"/>
      <c r="JJN41" s="165"/>
      <c r="JJO41" s="153"/>
      <c r="JJP41" s="154"/>
      <c r="JJQ41" s="154"/>
      <c r="JJR41" s="153"/>
      <c r="JJS41" s="153"/>
      <c r="JJT41" s="153"/>
      <c r="JJU41" s="153"/>
      <c r="JJV41" s="153"/>
      <c r="JJW41" s="153"/>
      <c r="JJX41" s="153"/>
      <c r="JJY41" s="153"/>
      <c r="JJZ41" s="155"/>
      <c r="JKA41" s="165"/>
      <c r="JKB41" s="153"/>
      <c r="JKC41" s="154"/>
      <c r="JKD41" s="154"/>
      <c r="JKE41" s="153"/>
      <c r="JKF41" s="153"/>
      <c r="JKG41" s="153"/>
      <c r="JKH41" s="153"/>
      <c r="JKI41" s="153"/>
      <c r="JKJ41" s="153"/>
      <c r="JKK41" s="153"/>
      <c r="JKL41" s="153"/>
      <c r="JKM41" s="155"/>
      <c r="JKN41" s="165"/>
      <c r="JKO41" s="153"/>
      <c r="JKP41" s="154"/>
      <c r="JKQ41" s="154"/>
      <c r="JKR41" s="153"/>
      <c r="JKS41" s="153"/>
      <c r="JKT41" s="153"/>
      <c r="JKU41" s="153"/>
      <c r="JKV41" s="153"/>
      <c r="JKW41" s="153"/>
      <c r="JKX41" s="153"/>
      <c r="JKY41" s="153"/>
      <c r="JKZ41" s="155"/>
      <c r="JLA41" s="165"/>
      <c r="JLB41" s="153"/>
      <c r="JLC41" s="154"/>
      <c r="JLD41" s="154"/>
      <c r="JLE41" s="153"/>
      <c r="JLF41" s="153"/>
      <c r="JLG41" s="153"/>
      <c r="JLH41" s="153"/>
      <c r="JLI41" s="153"/>
      <c r="JLJ41" s="153"/>
      <c r="JLK41" s="153"/>
      <c r="JLL41" s="153"/>
      <c r="JLM41" s="155"/>
      <c r="JLN41" s="165"/>
      <c r="JLO41" s="153"/>
      <c r="JLP41" s="154"/>
      <c r="JLQ41" s="154"/>
      <c r="JLR41" s="153"/>
      <c r="JLS41" s="153"/>
      <c r="JLT41" s="153"/>
      <c r="JLU41" s="153"/>
      <c r="JLV41" s="153"/>
      <c r="JLW41" s="153"/>
      <c r="JLX41" s="153"/>
      <c r="JLY41" s="153"/>
      <c r="JLZ41" s="155"/>
      <c r="JMA41" s="165"/>
      <c r="JMB41" s="153"/>
      <c r="JMC41" s="154"/>
      <c r="JMD41" s="154"/>
      <c r="JME41" s="153"/>
      <c r="JMF41" s="153"/>
      <c r="JMG41" s="153"/>
      <c r="JMH41" s="153"/>
      <c r="JMI41" s="153"/>
      <c r="JMJ41" s="153"/>
      <c r="JMK41" s="153"/>
      <c r="JML41" s="153"/>
      <c r="JMM41" s="155"/>
      <c r="JMN41" s="165"/>
      <c r="JMO41" s="153"/>
      <c r="JMP41" s="154"/>
      <c r="JMQ41" s="154"/>
      <c r="JMR41" s="153"/>
      <c r="JMS41" s="153"/>
      <c r="JMT41" s="153"/>
      <c r="JMU41" s="153"/>
      <c r="JMV41" s="153"/>
      <c r="JMW41" s="153"/>
      <c r="JMX41" s="153"/>
      <c r="JMY41" s="153"/>
      <c r="JMZ41" s="155"/>
      <c r="JNA41" s="165"/>
      <c r="JNB41" s="153"/>
      <c r="JNC41" s="154"/>
      <c r="JND41" s="154"/>
      <c r="JNE41" s="153"/>
      <c r="JNF41" s="153"/>
      <c r="JNG41" s="153"/>
      <c r="JNH41" s="153"/>
      <c r="JNI41" s="153"/>
      <c r="JNJ41" s="153"/>
      <c r="JNK41" s="153"/>
      <c r="JNL41" s="153"/>
      <c r="JNM41" s="155"/>
      <c r="JNN41" s="165"/>
      <c r="JNO41" s="153"/>
      <c r="JNP41" s="154"/>
      <c r="JNQ41" s="154"/>
      <c r="JNR41" s="153"/>
      <c r="JNS41" s="153"/>
      <c r="JNT41" s="153"/>
      <c r="JNU41" s="153"/>
      <c r="JNV41" s="153"/>
      <c r="JNW41" s="153"/>
      <c r="JNX41" s="153"/>
      <c r="JNY41" s="153"/>
      <c r="JNZ41" s="155"/>
      <c r="JOA41" s="165"/>
      <c r="JOB41" s="153"/>
      <c r="JOC41" s="154"/>
      <c r="JOD41" s="154"/>
      <c r="JOE41" s="153"/>
      <c r="JOF41" s="153"/>
      <c r="JOG41" s="153"/>
      <c r="JOH41" s="153"/>
      <c r="JOI41" s="153"/>
      <c r="JOJ41" s="153"/>
      <c r="JOK41" s="153"/>
      <c r="JOL41" s="153"/>
      <c r="JOM41" s="155"/>
      <c r="JON41" s="165"/>
      <c r="JOO41" s="153"/>
      <c r="JOP41" s="154"/>
      <c r="JOQ41" s="154"/>
      <c r="JOR41" s="153"/>
      <c r="JOS41" s="153"/>
      <c r="JOT41" s="153"/>
      <c r="JOU41" s="153"/>
      <c r="JOV41" s="153"/>
      <c r="JOW41" s="153"/>
      <c r="JOX41" s="153"/>
      <c r="JOY41" s="153"/>
      <c r="JOZ41" s="155"/>
      <c r="JPA41" s="165"/>
      <c r="JPB41" s="153"/>
      <c r="JPC41" s="154"/>
      <c r="JPD41" s="154"/>
      <c r="JPE41" s="153"/>
      <c r="JPF41" s="153"/>
      <c r="JPG41" s="153"/>
      <c r="JPH41" s="153"/>
      <c r="JPI41" s="153"/>
      <c r="JPJ41" s="153"/>
      <c r="JPK41" s="153"/>
      <c r="JPL41" s="153"/>
      <c r="JPM41" s="155"/>
      <c r="JPN41" s="165"/>
      <c r="JPO41" s="153"/>
      <c r="JPP41" s="154"/>
      <c r="JPQ41" s="154"/>
      <c r="JPR41" s="153"/>
      <c r="JPS41" s="153"/>
      <c r="JPT41" s="153"/>
      <c r="JPU41" s="153"/>
      <c r="JPV41" s="153"/>
      <c r="JPW41" s="153"/>
      <c r="JPX41" s="153"/>
      <c r="JPY41" s="153"/>
      <c r="JPZ41" s="155"/>
      <c r="JQA41" s="165"/>
      <c r="JQB41" s="153"/>
      <c r="JQC41" s="154"/>
      <c r="JQD41" s="154"/>
      <c r="JQE41" s="153"/>
      <c r="JQF41" s="153"/>
      <c r="JQG41" s="153"/>
      <c r="JQH41" s="153"/>
      <c r="JQI41" s="153"/>
      <c r="JQJ41" s="153"/>
      <c r="JQK41" s="153"/>
      <c r="JQL41" s="153"/>
      <c r="JQM41" s="155"/>
      <c r="JQN41" s="165"/>
      <c r="JQO41" s="153"/>
      <c r="JQP41" s="154"/>
      <c r="JQQ41" s="154"/>
      <c r="JQR41" s="153"/>
      <c r="JQS41" s="153"/>
      <c r="JQT41" s="153"/>
      <c r="JQU41" s="153"/>
      <c r="JQV41" s="153"/>
      <c r="JQW41" s="153"/>
      <c r="JQX41" s="153"/>
      <c r="JQY41" s="153"/>
      <c r="JQZ41" s="155"/>
      <c r="JRA41" s="165"/>
      <c r="JRB41" s="153"/>
      <c r="JRC41" s="154"/>
      <c r="JRD41" s="154"/>
      <c r="JRE41" s="153"/>
      <c r="JRF41" s="153"/>
      <c r="JRG41" s="153"/>
      <c r="JRH41" s="153"/>
      <c r="JRI41" s="153"/>
      <c r="JRJ41" s="153"/>
      <c r="JRK41" s="153"/>
      <c r="JRL41" s="153"/>
      <c r="JRM41" s="155"/>
      <c r="JRN41" s="165"/>
      <c r="JRO41" s="153"/>
      <c r="JRP41" s="154"/>
      <c r="JRQ41" s="154"/>
      <c r="JRR41" s="153"/>
      <c r="JRS41" s="153"/>
      <c r="JRT41" s="153"/>
      <c r="JRU41" s="153"/>
      <c r="JRV41" s="153"/>
      <c r="JRW41" s="153"/>
      <c r="JRX41" s="153"/>
      <c r="JRY41" s="153"/>
      <c r="JRZ41" s="155"/>
      <c r="JSA41" s="165"/>
      <c r="JSB41" s="153"/>
      <c r="JSC41" s="154"/>
      <c r="JSD41" s="154"/>
      <c r="JSE41" s="153"/>
      <c r="JSF41" s="153"/>
      <c r="JSG41" s="153"/>
      <c r="JSH41" s="153"/>
      <c r="JSI41" s="153"/>
      <c r="JSJ41" s="153"/>
      <c r="JSK41" s="153"/>
      <c r="JSL41" s="153"/>
      <c r="JSM41" s="155"/>
      <c r="JSN41" s="165"/>
      <c r="JSO41" s="153"/>
      <c r="JSP41" s="154"/>
      <c r="JSQ41" s="154"/>
      <c r="JSR41" s="153"/>
      <c r="JSS41" s="153"/>
      <c r="JST41" s="153"/>
      <c r="JSU41" s="153"/>
      <c r="JSV41" s="153"/>
      <c r="JSW41" s="153"/>
      <c r="JSX41" s="153"/>
      <c r="JSY41" s="153"/>
      <c r="JSZ41" s="155"/>
      <c r="JTA41" s="165"/>
      <c r="JTB41" s="153"/>
      <c r="JTC41" s="154"/>
      <c r="JTD41" s="154"/>
      <c r="JTE41" s="153"/>
      <c r="JTF41" s="153"/>
      <c r="JTG41" s="153"/>
      <c r="JTH41" s="153"/>
      <c r="JTI41" s="153"/>
      <c r="JTJ41" s="153"/>
      <c r="JTK41" s="153"/>
      <c r="JTL41" s="153"/>
      <c r="JTM41" s="155"/>
      <c r="JTN41" s="165"/>
      <c r="JTO41" s="153"/>
      <c r="JTP41" s="154"/>
      <c r="JTQ41" s="154"/>
      <c r="JTR41" s="153"/>
      <c r="JTS41" s="153"/>
      <c r="JTT41" s="153"/>
      <c r="JTU41" s="153"/>
      <c r="JTV41" s="153"/>
      <c r="JTW41" s="153"/>
      <c r="JTX41" s="153"/>
      <c r="JTY41" s="153"/>
      <c r="JTZ41" s="155"/>
      <c r="JUA41" s="165"/>
      <c r="JUB41" s="153"/>
      <c r="JUC41" s="154"/>
      <c r="JUD41" s="154"/>
      <c r="JUE41" s="153"/>
      <c r="JUF41" s="153"/>
      <c r="JUG41" s="153"/>
      <c r="JUH41" s="153"/>
      <c r="JUI41" s="153"/>
      <c r="JUJ41" s="153"/>
      <c r="JUK41" s="153"/>
      <c r="JUL41" s="153"/>
      <c r="JUM41" s="155"/>
      <c r="JUN41" s="165"/>
      <c r="JUO41" s="153"/>
      <c r="JUP41" s="154"/>
      <c r="JUQ41" s="154"/>
      <c r="JUR41" s="153"/>
      <c r="JUS41" s="153"/>
      <c r="JUT41" s="153"/>
      <c r="JUU41" s="153"/>
      <c r="JUV41" s="153"/>
      <c r="JUW41" s="153"/>
      <c r="JUX41" s="153"/>
      <c r="JUY41" s="153"/>
      <c r="JUZ41" s="155"/>
      <c r="JVA41" s="165"/>
      <c r="JVB41" s="153"/>
      <c r="JVC41" s="154"/>
      <c r="JVD41" s="154"/>
      <c r="JVE41" s="153"/>
      <c r="JVF41" s="153"/>
      <c r="JVG41" s="153"/>
      <c r="JVH41" s="153"/>
      <c r="JVI41" s="153"/>
      <c r="JVJ41" s="153"/>
      <c r="JVK41" s="153"/>
      <c r="JVL41" s="153"/>
      <c r="JVM41" s="155"/>
      <c r="JVN41" s="165"/>
      <c r="JVO41" s="153"/>
      <c r="JVP41" s="154"/>
      <c r="JVQ41" s="154"/>
      <c r="JVR41" s="153"/>
      <c r="JVS41" s="153"/>
      <c r="JVT41" s="153"/>
      <c r="JVU41" s="153"/>
      <c r="JVV41" s="153"/>
      <c r="JVW41" s="153"/>
      <c r="JVX41" s="153"/>
      <c r="JVY41" s="153"/>
      <c r="JVZ41" s="155"/>
      <c r="JWA41" s="165"/>
      <c r="JWB41" s="153"/>
      <c r="JWC41" s="154"/>
      <c r="JWD41" s="154"/>
      <c r="JWE41" s="153"/>
      <c r="JWF41" s="153"/>
      <c r="JWG41" s="153"/>
      <c r="JWH41" s="153"/>
      <c r="JWI41" s="153"/>
      <c r="JWJ41" s="153"/>
      <c r="JWK41" s="153"/>
      <c r="JWL41" s="153"/>
      <c r="JWM41" s="155"/>
      <c r="JWN41" s="165"/>
      <c r="JWO41" s="153"/>
      <c r="JWP41" s="154"/>
      <c r="JWQ41" s="154"/>
      <c r="JWR41" s="153"/>
      <c r="JWS41" s="153"/>
      <c r="JWT41" s="153"/>
      <c r="JWU41" s="153"/>
      <c r="JWV41" s="153"/>
      <c r="JWW41" s="153"/>
      <c r="JWX41" s="153"/>
      <c r="JWY41" s="153"/>
      <c r="JWZ41" s="155"/>
      <c r="JXA41" s="165"/>
      <c r="JXB41" s="153"/>
      <c r="JXC41" s="154"/>
      <c r="JXD41" s="154"/>
      <c r="JXE41" s="153"/>
      <c r="JXF41" s="153"/>
      <c r="JXG41" s="153"/>
      <c r="JXH41" s="153"/>
      <c r="JXI41" s="153"/>
      <c r="JXJ41" s="153"/>
      <c r="JXK41" s="153"/>
      <c r="JXL41" s="153"/>
      <c r="JXM41" s="155"/>
      <c r="JXN41" s="165"/>
      <c r="JXO41" s="153"/>
      <c r="JXP41" s="154"/>
      <c r="JXQ41" s="154"/>
      <c r="JXR41" s="153"/>
      <c r="JXS41" s="153"/>
      <c r="JXT41" s="153"/>
      <c r="JXU41" s="153"/>
      <c r="JXV41" s="153"/>
      <c r="JXW41" s="153"/>
      <c r="JXX41" s="153"/>
      <c r="JXY41" s="153"/>
      <c r="JXZ41" s="155"/>
      <c r="JYA41" s="165"/>
      <c r="JYB41" s="153"/>
      <c r="JYC41" s="154"/>
      <c r="JYD41" s="154"/>
      <c r="JYE41" s="153"/>
      <c r="JYF41" s="153"/>
      <c r="JYG41" s="153"/>
      <c r="JYH41" s="153"/>
      <c r="JYI41" s="153"/>
      <c r="JYJ41" s="153"/>
      <c r="JYK41" s="153"/>
      <c r="JYL41" s="153"/>
      <c r="JYM41" s="155"/>
      <c r="JYN41" s="165"/>
      <c r="JYO41" s="153"/>
      <c r="JYP41" s="154"/>
      <c r="JYQ41" s="154"/>
      <c r="JYR41" s="153"/>
      <c r="JYS41" s="153"/>
      <c r="JYT41" s="153"/>
      <c r="JYU41" s="153"/>
      <c r="JYV41" s="153"/>
      <c r="JYW41" s="153"/>
      <c r="JYX41" s="153"/>
      <c r="JYY41" s="153"/>
      <c r="JYZ41" s="155"/>
      <c r="JZA41" s="165"/>
      <c r="JZB41" s="153"/>
      <c r="JZC41" s="154"/>
      <c r="JZD41" s="154"/>
      <c r="JZE41" s="153"/>
      <c r="JZF41" s="153"/>
      <c r="JZG41" s="153"/>
      <c r="JZH41" s="153"/>
      <c r="JZI41" s="153"/>
      <c r="JZJ41" s="153"/>
      <c r="JZK41" s="153"/>
      <c r="JZL41" s="153"/>
      <c r="JZM41" s="155"/>
      <c r="JZN41" s="165"/>
      <c r="JZO41" s="153"/>
      <c r="JZP41" s="154"/>
      <c r="JZQ41" s="154"/>
      <c r="JZR41" s="153"/>
      <c r="JZS41" s="153"/>
      <c r="JZT41" s="153"/>
      <c r="JZU41" s="153"/>
      <c r="JZV41" s="153"/>
      <c r="JZW41" s="153"/>
      <c r="JZX41" s="153"/>
      <c r="JZY41" s="153"/>
      <c r="JZZ41" s="155"/>
      <c r="KAA41" s="165"/>
      <c r="KAB41" s="153"/>
      <c r="KAC41" s="154"/>
      <c r="KAD41" s="154"/>
      <c r="KAE41" s="153"/>
      <c r="KAF41" s="153"/>
      <c r="KAG41" s="153"/>
      <c r="KAH41" s="153"/>
      <c r="KAI41" s="153"/>
      <c r="KAJ41" s="153"/>
      <c r="KAK41" s="153"/>
      <c r="KAL41" s="153"/>
      <c r="KAM41" s="155"/>
      <c r="KAN41" s="165"/>
      <c r="KAO41" s="153"/>
      <c r="KAP41" s="154"/>
      <c r="KAQ41" s="154"/>
      <c r="KAR41" s="153"/>
      <c r="KAS41" s="153"/>
      <c r="KAT41" s="153"/>
      <c r="KAU41" s="153"/>
      <c r="KAV41" s="153"/>
      <c r="KAW41" s="153"/>
      <c r="KAX41" s="153"/>
      <c r="KAY41" s="153"/>
      <c r="KAZ41" s="155"/>
      <c r="KBA41" s="165"/>
      <c r="KBB41" s="153"/>
      <c r="KBC41" s="154"/>
      <c r="KBD41" s="154"/>
      <c r="KBE41" s="153"/>
      <c r="KBF41" s="153"/>
      <c r="KBG41" s="153"/>
      <c r="KBH41" s="153"/>
      <c r="KBI41" s="153"/>
      <c r="KBJ41" s="153"/>
      <c r="KBK41" s="153"/>
      <c r="KBL41" s="153"/>
      <c r="KBM41" s="155"/>
      <c r="KBN41" s="165"/>
      <c r="KBO41" s="153"/>
      <c r="KBP41" s="154"/>
      <c r="KBQ41" s="154"/>
      <c r="KBR41" s="153"/>
      <c r="KBS41" s="153"/>
      <c r="KBT41" s="153"/>
      <c r="KBU41" s="153"/>
      <c r="KBV41" s="153"/>
      <c r="KBW41" s="153"/>
      <c r="KBX41" s="153"/>
      <c r="KBY41" s="153"/>
      <c r="KBZ41" s="155"/>
      <c r="KCA41" s="165"/>
      <c r="KCB41" s="153"/>
      <c r="KCC41" s="154"/>
      <c r="KCD41" s="154"/>
      <c r="KCE41" s="153"/>
      <c r="KCF41" s="153"/>
      <c r="KCG41" s="153"/>
      <c r="KCH41" s="153"/>
      <c r="KCI41" s="153"/>
      <c r="KCJ41" s="153"/>
      <c r="KCK41" s="153"/>
      <c r="KCL41" s="153"/>
      <c r="KCM41" s="155"/>
      <c r="KCN41" s="165"/>
      <c r="KCO41" s="153"/>
      <c r="KCP41" s="154"/>
      <c r="KCQ41" s="154"/>
      <c r="KCR41" s="153"/>
      <c r="KCS41" s="153"/>
      <c r="KCT41" s="153"/>
      <c r="KCU41" s="153"/>
      <c r="KCV41" s="153"/>
      <c r="KCW41" s="153"/>
      <c r="KCX41" s="153"/>
      <c r="KCY41" s="153"/>
      <c r="KCZ41" s="155"/>
      <c r="KDA41" s="165"/>
      <c r="KDB41" s="153"/>
      <c r="KDC41" s="154"/>
      <c r="KDD41" s="154"/>
      <c r="KDE41" s="153"/>
      <c r="KDF41" s="153"/>
      <c r="KDG41" s="153"/>
      <c r="KDH41" s="153"/>
      <c r="KDI41" s="153"/>
      <c r="KDJ41" s="153"/>
      <c r="KDK41" s="153"/>
      <c r="KDL41" s="153"/>
      <c r="KDM41" s="155"/>
      <c r="KDN41" s="165"/>
      <c r="KDO41" s="153"/>
      <c r="KDP41" s="154"/>
      <c r="KDQ41" s="154"/>
      <c r="KDR41" s="153"/>
      <c r="KDS41" s="153"/>
      <c r="KDT41" s="153"/>
      <c r="KDU41" s="153"/>
      <c r="KDV41" s="153"/>
      <c r="KDW41" s="153"/>
      <c r="KDX41" s="153"/>
      <c r="KDY41" s="153"/>
      <c r="KDZ41" s="155"/>
      <c r="KEA41" s="165"/>
      <c r="KEB41" s="153"/>
      <c r="KEC41" s="154"/>
      <c r="KED41" s="154"/>
      <c r="KEE41" s="153"/>
      <c r="KEF41" s="153"/>
      <c r="KEG41" s="153"/>
      <c r="KEH41" s="153"/>
      <c r="KEI41" s="153"/>
      <c r="KEJ41" s="153"/>
      <c r="KEK41" s="153"/>
      <c r="KEL41" s="153"/>
      <c r="KEM41" s="155"/>
      <c r="KEN41" s="165"/>
      <c r="KEO41" s="153"/>
      <c r="KEP41" s="154"/>
      <c r="KEQ41" s="154"/>
      <c r="KER41" s="153"/>
      <c r="KES41" s="153"/>
      <c r="KET41" s="153"/>
      <c r="KEU41" s="153"/>
      <c r="KEV41" s="153"/>
      <c r="KEW41" s="153"/>
      <c r="KEX41" s="153"/>
      <c r="KEY41" s="153"/>
      <c r="KEZ41" s="155"/>
      <c r="KFA41" s="165"/>
      <c r="KFB41" s="153"/>
      <c r="KFC41" s="154"/>
      <c r="KFD41" s="154"/>
      <c r="KFE41" s="153"/>
      <c r="KFF41" s="153"/>
      <c r="KFG41" s="153"/>
      <c r="KFH41" s="153"/>
      <c r="KFI41" s="153"/>
      <c r="KFJ41" s="153"/>
      <c r="KFK41" s="153"/>
      <c r="KFL41" s="153"/>
      <c r="KFM41" s="155"/>
      <c r="KFN41" s="165"/>
      <c r="KFO41" s="153"/>
      <c r="KFP41" s="154"/>
      <c r="KFQ41" s="154"/>
      <c r="KFR41" s="153"/>
      <c r="KFS41" s="153"/>
      <c r="KFT41" s="153"/>
      <c r="KFU41" s="153"/>
      <c r="KFV41" s="153"/>
      <c r="KFW41" s="153"/>
      <c r="KFX41" s="153"/>
      <c r="KFY41" s="153"/>
      <c r="KFZ41" s="155"/>
      <c r="KGA41" s="165"/>
      <c r="KGB41" s="153"/>
      <c r="KGC41" s="154"/>
      <c r="KGD41" s="154"/>
      <c r="KGE41" s="153"/>
      <c r="KGF41" s="153"/>
      <c r="KGG41" s="153"/>
      <c r="KGH41" s="153"/>
      <c r="KGI41" s="153"/>
      <c r="KGJ41" s="153"/>
      <c r="KGK41" s="153"/>
      <c r="KGL41" s="153"/>
      <c r="KGM41" s="155"/>
      <c r="KGN41" s="165"/>
      <c r="KGO41" s="153"/>
      <c r="KGP41" s="154"/>
      <c r="KGQ41" s="154"/>
      <c r="KGR41" s="153"/>
      <c r="KGS41" s="153"/>
      <c r="KGT41" s="153"/>
      <c r="KGU41" s="153"/>
      <c r="KGV41" s="153"/>
      <c r="KGW41" s="153"/>
      <c r="KGX41" s="153"/>
      <c r="KGY41" s="153"/>
      <c r="KGZ41" s="155"/>
      <c r="KHA41" s="165"/>
      <c r="KHB41" s="153"/>
      <c r="KHC41" s="154"/>
      <c r="KHD41" s="154"/>
      <c r="KHE41" s="153"/>
      <c r="KHF41" s="153"/>
      <c r="KHG41" s="153"/>
      <c r="KHH41" s="153"/>
      <c r="KHI41" s="153"/>
      <c r="KHJ41" s="153"/>
      <c r="KHK41" s="153"/>
      <c r="KHL41" s="153"/>
      <c r="KHM41" s="155"/>
      <c r="KHN41" s="165"/>
      <c r="KHO41" s="153"/>
      <c r="KHP41" s="154"/>
      <c r="KHQ41" s="154"/>
      <c r="KHR41" s="153"/>
      <c r="KHS41" s="153"/>
      <c r="KHT41" s="153"/>
      <c r="KHU41" s="153"/>
      <c r="KHV41" s="153"/>
      <c r="KHW41" s="153"/>
      <c r="KHX41" s="153"/>
      <c r="KHY41" s="153"/>
      <c r="KHZ41" s="155"/>
      <c r="KIA41" s="165"/>
      <c r="KIB41" s="153"/>
      <c r="KIC41" s="154"/>
      <c r="KID41" s="154"/>
      <c r="KIE41" s="153"/>
      <c r="KIF41" s="153"/>
      <c r="KIG41" s="153"/>
      <c r="KIH41" s="153"/>
      <c r="KII41" s="153"/>
      <c r="KIJ41" s="153"/>
      <c r="KIK41" s="153"/>
      <c r="KIL41" s="153"/>
      <c r="KIM41" s="155"/>
      <c r="KIN41" s="165"/>
      <c r="KIO41" s="153"/>
      <c r="KIP41" s="154"/>
      <c r="KIQ41" s="154"/>
      <c r="KIR41" s="153"/>
      <c r="KIS41" s="153"/>
      <c r="KIT41" s="153"/>
      <c r="KIU41" s="153"/>
      <c r="KIV41" s="153"/>
      <c r="KIW41" s="153"/>
      <c r="KIX41" s="153"/>
      <c r="KIY41" s="153"/>
      <c r="KIZ41" s="155"/>
      <c r="KJA41" s="165"/>
      <c r="KJB41" s="153"/>
      <c r="KJC41" s="154"/>
      <c r="KJD41" s="154"/>
      <c r="KJE41" s="153"/>
      <c r="KJF41" s="153"/>
      <c r="KJG41" s="153"/>
      <c r="KJH41" s="153"/>
      <c r="KJI41" s="153"/>
      <c r="KJJ41" s="153"/>
      <c r="KJK41" s="153"/>
      <c r="KJL41" s="153"/>
      <c r="KJM41" s="155"/>
      <c r="KJN41" s="165"/>
      <c r="KJO41" s="153"/>
      <c r="KJP41" s="154"/>
      <c r="KJQ41" s="154"/>
      <c r="KJR41" s="153"/>
      <c r="KJS41" s="153"/>
      <c r="KJT41" s="153"/>
      <c r="KJU41" s="153"/>
      <c r="KJV41" s="153"/>
      <c r="KJW41" s="153"/>
      <c r="KJX41" s="153"/>
      <c r="KJY41" s="153"/>
      <c r="KJZ41" s="155"/>
      <c r="KKA41" s="165"/>
      <c r="KKB41" s="153"/>
      <c r="KKC41" s="154"/>
      <c r="KKD41" s="154"/>
      <c r="KKE41" s="153"/>
      <c r="KKF41" s="153"/>
      <c r="KKG41" s="153"/>
      <c r="KKH41" s="153"/>
      <c r="KKI41" s="153"/>
      <c r="KKJ41" s="153"/>
      <c r="KKK41" s="153"/>
      <c r="KKL41" s="153"/>
      <c r="KKM41" s="155"/>
      <c r="KKN41" s="165"/>
      <c r="KKO41" s="153"/>
      <c r="KKP41" s="154"/>
      <c r="KKQ41" s="154"/>
      <c r="KKR41" s="153"/>
      <c r="KKS41" s="153"/>
      <c r="KKT41" s="153"/>
      <c r="KKU41" s="153"/>
      <c r="KKV41" s="153"/>
      <c r="KKW41" s="153"/>
      <c r="KKX41" s="153"/>
      <c r="KKY41" s="153"/>
      <c r="KKZ41" s="155"/>
      <c r="KLA41" s="165"/>
      <c r="KLB41" s="153"/>
      <c r="KLC41" s="154"/>
      <c r="KLD41" s="154"/>
      <c r="KLE41" s="153"/>
      <c r="KLF41" s="153"/>
      <c r="KLG41" s="153"/>
      <c r="KLH41" s="153"/>
      <c r="KLI41" s="153"/>
      <c r="KLJ41" s="153"/>
      <c r="KLK41" s="153"/>
      <c r="KLL41" s="153"/>
      <c r="KLM41" s="155"/>
      <c r="KLN41" s="165"/>
      <c r="KLO41" s="153"/>
      <c r="KLP41" s="154"/>
      <c r="KLQ41" s="154"/>
      <c r="KLR41" s="153"/>
      <c r="KLS41" s="153"/>
      <c r="KLT41" s="153"/>
      <c r="KLU41" s="153"/>
      <c r="KLV41" s="153"/>
      <c r="KLW41" s="153"/>
      <c r="KLX41" s="153"/>
      <c r="KLY41" s="153"/>
      <c r="KLZ41" s="155"/>
      <c r="KMA41" s="165"/>
      <c r="KMB41" s="153"/>
      <c r="KMC41" s="154"/>
      <c r="KMD41" s="154"/>
      <c r="KME41" s="153"/>
      <c r="KMF41" s="153"/>
      <c r="KMG41" s="153"/>
      <c r="KMH41" s="153"/>
      <c r="KMI41" s="153"/>
      <c r="KMJ41" s="153"/>
      <c r="KMK41" s="153"/>
      <c r="KML41" s="153"/>
      <c r="KMM41" s="155"/>
      <c r="KMN41" s="165"/>
      <c r="KMO41" s="153"/>
      <c r="KMP41" s="154"/>
      <c r="KMQ41" s="154"/>
      <c r="KMR41" s="153"/>
      <c r="KMS41" s="153"/>
      <c r="KMT41" s="153"/>
      <c r="KMU41" s="153"/>
      <c r="KMV41" s="153"/>
      <c r="KMW41" s="153"/>
      <c r="KMX41" s="153"/>
      <c r="KMY41" s="153"/>
      <c r="KMZ41" s="155"/>
      <c r="KNA41" s="165"/>
      <c r="KNB41" s="153"/>
      <c r="KNC41" s="154"/>
      <c r="KND41" s="154"/>
      <c r="KNE41" s="153"/>
      <c r="KNF41" s="153"/>
      <c r="KNG41" s="153"/>
      <c r="KNH41" s="153"/>
      <c r="KNI41" s="153"/>
      <c r="KNJ41" s="153"/>
      <c r="KNK41" s="153"/>
      <c r="KNL41" s="153"/>
      <c r="KNM41" s="155"/>
      <c r="KNN41" s="165"/>
      <c r="KNO41" s="153"/>
      <c r="KNP41" s="154"/>
      <c r="KNQ41" s="154"/>
      <c r="KNR41" s="153"/>
      <c r="KNS41" s="153"/>
      <c r="KNT41" s="153"/>
      <c r="KNU41" s="153"/>
      <c r="KNV41" s="153"/>
      <c r="KNW41" s="153"/>
      <c r="KNX41" s="153"/>
      <c r="KNY41" s="153"/>
      <c r="KNZ41" s="155"/>
      <c r="KOA41" s="165"/>
      <c r="KOB41" s="153"/>
      <c r="KOC41" s="154"/>
      <c r="KOD41" s="154"/>
      <c r="KOE41" s="153"/>
      <c r="KOF41" s="153"/>
      <c r="KOG41" s="153"/>
      <c r="KOH41" s="153"/>
      <c r="KOI41" s="153"/>
      <c r="KOJ41" s="153"/>
      <c r="KOK41" s="153"/>
      <c r="KOL41" s="153"/>
      <c r="KOM41" s="155"/>
      <c r="KON41" s="165"/>
      <c r="KOO41" s="153"/>
      <c r="KOP41" s="154"/>
      <c r="KOQ41" s="154"/>
      <c r="KOR41" s="153"/>
      <c r="KOS41" s="153"/>
      <c r="KOT41" s="153"/>
      <c r="KOU41" s="153"/>
      <c r="KOV41" s="153"/>
      <c r="KOW41" s="153"/>
      <c r="KOX41" s="153"/>
      <c r="KOY41" s="153"/>
      <c r="KOZ41" s="155"/>
      <c r="KPA41" s="165"/>
      <c r="KPB41" s="153"/>
      <c r="KPC41" s="154"/>
      <c r="KPD41" s="154"/>
      <c r="KPE41" s="153"/>
      <c r="KPF41" s="153"/>
      <c r="KPG41" s="153"/>
      <c r="KPH41" s="153"/>
      <c r="KPI41" s="153"/>
      <c r="KPJ41" s="153"/>
      <c r="KPK41" s="153"/>
      <c r="KPL41" s="153"/>
      <c r="KPM41" s="155"/>
      <c r="KPN41" s="165"/>
      <c r="KPO41" s="153"/>
      <c r="KPP41" s="154"/>
      <c r="KPQ41" s="154"/>
      <c r="KPR41" s="153"/>
      <c r="KPS41" s="153"/>
      <c r="KPT41" s="153"/>
      <c r="KPU41" s="153"/>
      <c r="KPV41" s="153"/>
      <c r="KPW41" s="153"/>
      <c r="KPX41" s="153"/>
      <c r="KPY41" s="153"/>
      <c r="KPZ41" s="155"/>
      <c r="KQA41" s="165"/>
      <c r="KQB41" s="153"/>
      <c r="KQC41" s="154"/>
      <c r="KQD41" s="154"/>
      <c r="KQE41" s="153"/>
      <c r="KQF41" s="153"/>
      <c r="KQG41" s="153"/>
      <c r="KQH41" s="153"/>
      <c r="KQI41" s="153"/>
      <c r="KQJ41" s="153"/>
      <c r="KQK41" s="153"/>
      <c r="KQL41" s="153"/>
      <c r="KQM41" s="155"/>
      <c r="KQN41" s="165"/>
      <c r="KQO41" s="153"/>
      <c r="KQP41" s="154"/>
      <c r="KQQ41" s="154"/>
      <c r="KQR41" s="153"/>
      <c r="KQS41" s="153"/>
      <c r="KQT41" s="153"/>
      <c r="KQU41" s="153"/>
      <c r="KQV41" s="153"/>
      <c r="KQW41" s="153"/>
      <c r="KQX41" s="153"/>
      <c r="KQY41" s="153"/>
      <c r="KQZ41" s="155"/>
      <c r="KRA41" s="165"/>
      <c r="KRB41" s="153"/>
      <c r="KRC41" s="154"/>
      <c r="KRD41" s="154"/>
      <c r="KRE41" s="153"/>
      <c r="KRF41" s="153"/>
      <c r="KRG41" s="153"/>
      <c r="KRH41" s="153"/>
      <c r="KRI41" s="153"/>
      <c r="KRJ41" s="153"/>
      <c r="KRK41" s="153"/>
      <c r="KRL41" s="153"/>
      <c r="KRM41" s="155"/>
      <c r="KRN41" s="165"/>
      <c r="KRO41" s="153"/>
      <c r="KRP41" s="154"/>
      <c r="KRQ41" s="154"/>
      <c r="KRR41" s="153"/>
      <c r="KRS41" s="153"/>
      <c r="KRT41" s="153"/>
      <c r="KRU41" s="153"/>
      <c r="KRV41" s="153"/>
      <c r="KRW41" s="153"/>
      <c r="KRX41" s="153"/>
      <c r="KRY41" s="153"/>
      <c r="KRZ41" s="155"/>
      <c r="KSA41" s="165"/>
      <c r="KSB41" s="153"/>
      <c r="KSC41" s="154"/>
      <c r="KSD41" s="154"/>
      <c r="KSE41" s="153"/>
      <c r="KSF41" s="153"/>
      <c r="KSG41" s="153"/>
      <c r="KSH41" s="153"/>
      <c r="KSI41" s="153"/>
      <c r="KSJ41" s="153"/>
      <c r="KSK41" s="153"/>
      <c r="KSL41" s="153"/>
      <c r="KSM41" s="155"/>
      <c r="KSN41" s="165"/>
      <c r="KSO41" s="153"/>
      <c r="KSP41" s="154"/>
      <c r="KSQ41" s="154"/>
      <c r="KSR41" s="153"/>
      <c r="KSS41" s="153"/>
      <c r="KST41" s="153"/>
      <c r="KSU41" s="153"/>
      <c r="KSV41" s="153"/>
      <c r="KSW41" s="153"/>
      <c r="KSX41" s="153"/>
      <c r="KSY41" s="153"/>
      <c r="KSZ41" s="155"/>
      <c r="KTA41" s="165"/>
      <c r="KTB41" s="153"/>
      <c r="KTC41" s="154"/>
      <c r="KTD41" s="154"/>
      <c r="KTE41" s="153"/>
      <c r="KTF41" s="153"/>
      <c r="KTG41" s="153"/>
      <c r="KTH41" s="153"/>
      <c r="KTI41" s="153"/>
      <c r="KTJ41" s="153"/>
      <c r="KTK41" s="153"/>
      <c r="KTL41" s="153"/>
      <c r="KTM41" s="155"/>
      <c r="KTN41" s="165"/>
      <c r="KTO41" s="153"/>
      <c r="KTP41" s="154"/>
      <c r="KTQ41" s="154"/>
      <c r="KTR41" s="153"/>
      <c r="KTS41" s="153"/>
      <c r="KTT41" s="153"/>
      <c r="KTU41" s="153"/>
      <c r="KTV41" s="153"/>
      <c r="KTW41" s="153"/>
      <c r="KTX41" s="153"/>
      <c r="KTY41" s="153"/>
      <c r="KTZ41" s="155"/>
      <c r="KUA41" s="165"/>
      <c r="KUB41" s="153"/>
      <c r="KUC41" s="154"/>
      <c r="KUD41" s="154"/>
      <c r="KUE41" s="153"/>
      <c r="KUF41" s="153"/>
      <c r="KUG41" s="153"/>
      <c r="KUH41" s="153"/>
      <c r="KUI41" s="153"/>
      <c r="KUJ41" s="153"/>
      <c r="KUK41" s="153"/>
      <c r="KUL41" s="153"/>
      <c r="KUM41" s="155"/>
      <c r="KUN41" s="165"/>
      <c r="KUO41" s="153"/>
      <c r="KUP41" s="154"/>
      <c r="KUQ41" s="154"/>
      <c r="KUR41" s="153"/>
      <c r="KUS41" s="153"/>
      <c r="KUT41" s="153"/>
      <c r="KUU41" s="153"/>
      <c r="KUV41" s="153"/>
      <c r="KUW41" s="153"/>
      <c r="KUX41" s="153"/>
      <c r="KUY41" s="153"/>
      <c r="KUZ41" s="155"/>
      <c r="KVA41" s="165"/>
      <c r="KVB41" s="153"/>
      <c r="KVC41" s="154"/>
      <c r="KVD41" s="154"/>
      <c r="KVE41" s="153"/>
      <c r="KVF41" s="153"/>
      <c r="KVG41" s="153"/>
      <c r="KVH41" s="153"/>
      <c r="KVI41" s="153"/>
      <c r="KVJ41" s="153"/>
      <c r="KVK41" s="153"/>
      <c r="KVL41" s="153"/>
      <c r="KVM41" s="155"/>
      <c r="KVN41" s="165"/>
      <c r="KVO41" s="153"/>
      <c r="KVP41" s="154"/>
      <c r="KVQ41" s="154"/>
      <c r="KVR41" s="153"/>
      <c r="KVS41" s="153"/>
      <c r="KVT41" s="153"/>
      <c r="KVU41" s="153"/>
      <c r="KVV41" s="153"/>
      <c r="KVW41" s="153"/>
      <c r="KVX41" s="153"/>
      <c r="KVY41" s="153"/>
      <c r="KVZ41" s="155"/>
      <c r="KWA41" s="165"/>
      <c r="KWB41" s="153"/>
      <c r="KWC41" s="154"/>
      <c r="KWD41" s="154"/>
      <c r="KWE41" s="153"/>
      <c r="KWF41" s="153"/>
      <c r="KWG41" s="153"/>
      <c r="KWH41" s="153"/>
      <c r="KWI41" s="153"/>
      <c r="KWJ41" s="153"/>
      <c r="KWK41" s="153"/>
      <c r="KWL41" s="153"/>
      <c r="KWM41" s="155"/>
      <c r="KWN41" s="165"/>
      <c r="KWO41" s="153"/>
      <c r="KWP41" s="154"/>
      <c r="KWQ41" s="154"/>
      <c r="KWR41" s="153"/>
      <c r="KWS41" s="153"/>
      <c r="KWT41" s="153"/>
      <c r="KWU41" s="153"/>
      <c r="KWV41" s="153"/>
      <c r="KWW41" s="153"/>
      <c r="KWX41" s="153"/>
      <c r="KWY41" s="153"/>
      <c r="KWZ41" s="155"/>
      <c r="KXA41" s="165"/>
      <c r="KXB41" s="153"/>
      <c r="KXC41" s="154"/>
      <c r="KXD41" s="154"/>
      <c r="KXE41" s="153"/>
      <c r="KXF41" s="153"/>
      <c r="KXG41" s="153"/>
      <c r="KXH41" s="153"/>
      <c r="KXI41" s="153"/>
      <c r="KXJ41" s="153"/>
      <c r="KXK41" s="153"/>
      <c r="KXL41" s="153"/>
      <c r="KXM41" s="155"/>
      <c r="KXN41" s="165"/>
      <c r="KXO41" s="153"/>
      <c r="KXP41" s="154"/>
      <c r="KXQ41" s="154"/>
      <c r="KXR41" s="153"/>
      <c r="KXS41" s="153"/>
      <c r="KXT41" s="153"/>
      <c r="KXU41" s="153"/>
      <c r="KXV41" s="153"/>
      <c r="KXW41" s="153"/>
      <c r="KXX41" s="153"/>
      <c r="KXY41" s="153"/>
      <c r="KXZ41" s="155"/>
      <c r="KYA41" s="165"/>
      <c r="KYB41" s="153"/>
      <c r="KYC41" s="154"/>
      <c r="KYD41" s="154"/>
      <c r="KYE41" s="153"/>
      <c r="KYF41" s="153"/>
      <c r="KYG41" s="153"/>
      <c r="KYH41" s="153"/>
      <c r="KYI41" s="153"/>
      <c r="KYJ41" s="153"/>
      <c r="KYK41" s="153"/>
      <c r="KYL41" s="153"/>
      <c r="KYM41" s="155"/>
      <c r="KYN41" s="165"/>
      <c r="KYO41" s="153"/>
      <c r="KYP41" s="154"/>
      <c r="KYQ41" s="154"/>
      <c r="KYR41" s="153"/>
      <c r="KYS41" s="153"/>
      <c r="KYT41" s="153"/>
      <c r="KYU41" s="153"/>
      <c r="KYV41" s="153"/>
      <c r="KYW41" s="153"/>
      <c r="KYX41" s="153"/>
      <c r="KYY41" s="153"/>
      <c r="KYZ41" s="155"/>
      <c r="KZA41" s="165"/>
      <c r="KZB41" s="153"/>
      <c r="KZC41" s="154"/>
      <c r="KZD41" s="154"/>
      <c r="KZE41" s="153"/>
      <c r="KZF41" s="153"/>
      <c r="KZG41" s="153"/>
      <c r="KZH41" s="153"/>
      <c r="KZI41" s="153"/>
      <c r="KZJ41" s="153"/>
      <c r="KZK41" s="153"/>
      <c r="KZL41" s="153"/>
      <c r="KZM41" s="155"/>
      <c r="KZN41" s="165"/>
      <c r="KZO41" s="153"/>
      <c r="KZP41" s="154"/>
      <c r="KZQ41" s="154"/>
      <c r="KZR41" s="153"/>
      <c r="KZS41" s="153"/>
      <c r="KZT41" s="153"/>
      <c r="KZU41" s="153"/>
      <c r="KZV41" s="153"/>
      <c r="KZW41" s="153"/>
      <c r="KZX41" s="153"/>
      <c r="KZY41" s="153"/>
      <c r="KZZ41" s="155"/>
      <c r="LAA41" s="165"/>
      <c r="LAB41" s="153"/>
      <c r="LAC41" s="154"/>
      <c r="LAD41" s="154"/>
      <c r="LAE41" s="153"/>
      <c r="LAF41" s="153"/>
      <c r="LAG41" s="153"/>
      <c r="LAH41" s="153"/>
      <c r="LAI41" s="153"/>
      <c r="LAJ41" s="153"/>
      <c r="LAK41" s="153"/>
      <c r="LAL41" s="153"/>
      <c r="LAM41" s="155"/>
      <c r="LAN41" s="165"/>
      <c r="LAO41" s="153"/>
      <c r="LAP41" s="154"/>
      <c r="LAQ41" s="154"/>
      <c r="LAR41" s="153"/>
      <c r="LAS41" s="153"/>
      <c r="LAT41" s="153"/>
      <c r="LAU41" s="153"/>
      <c r="LAV41" s="153"/>
      <c r="LAW41" s="153"/>
      <c r="LAX41" s="153"/>
      <c r="LAY41" s="153"/>
      <c r="LAZ41" s="155"/>
      <c r="LBA41" s="165"/>
      <c r="LBB41" s="153"/>
      <c r="LBC41" s="154"/>
      <c r="LBD41" s="154"/>
      <c r="LBE41" s="153"/>
      <c r="LBF41" s="153"/>
      <c r="LBG41" s="153"/>
      <c r="LBH41" s="153"/>
      <c r="LBI41" s="153"/>
      <c r="LBJ41" s="153"/>
      <c r="LBK41" s="153"/>
      <c r="LBL41" s="153"/>
      <c r="LBM41" s="155"/>
      <c r="LBN41" s="165"/>
      <c r="LBO41" s="153"/>
      <c r="LBP41" s="154"/>
      <c r="LBQ41" s="154"/>
      <c r="LBR41" s="153"/>
      <c r="LBS41" s="153"/>
      <c r="LBT41" s="153"/>
      <c r="LBU41" s="153"/>
      <c r="LBV41" s="153"/>
      <c r="LBW41" s="153"/>
      <c r="LBX41" s="153"/>
      <c r="LBY41" s="153"/>
      <c r="LBZ41" s="155"/>
      <c r="LCA41" s="165"/>
      <c r="LCB41" s="153"/>
      <c r="LCC41" s="154"/>
      <c r="LCD41" s="154"/>
      <c r="LCE41" s="153"/>
      <c r="LCF41" s="153"/>
      <c r="LCG41" s="153"/>
      <c r="LCH41" s="153"/>
      <c r="LCI41" s="153"/>
      <c r="LCJ41" s="153"/>
      <c r="LCK41" s="153"/>
      <c r="LCL41" s="153"/>
      <c r="LCM41" s="155"/>
      <c r="LCN41" s="165"/>
      <c r="LCO41" s="153"/>
      <c r="LCP41" s="154"/>
      <c r="LCQ41" s="154"/>
      <c r="LCR41" s="153"/>
      <c r="LCS41" s="153"/>
      <c r="LCT41" s="153"/>
      <c r="LCU41" s="153"/>
      <c r="LCV41" s="153"/>
      <c r="LCW41" s="153"/>
      <c r="LCX41" s="153"/>
      <c r="LCY41" s="153"/>
      <c r="LCZ41" s="155"/>
      <c r="LDA41" s="165"/>
      <c r="LDB41" s="153"/>
      <c r="LDC41" s="154"/>
      <c r="LDD41" s="154"/>
      <c r="LDE41" s="153"/>
      <c r="LDF41" s="153"/>
      <c r="LDG41" s="153"/>
      <c r="LDH41" s="153"/>
      <c r="LDI41" s="153"/>
      <c r="LDJ41" s="153"/>
      <c r="LDK41" s="153"/>
      <c r="LDL41" s="153"/>
      <c r="LDM41" s="155"/>
      <c r="LDN41" s="165"/>
      <c r="LDO41" s="153"/>
      <c r="LDP41" s="154"/>
      <c r="LDQ41" s="154"/>
      <c r="LDR41" s="153"/>
      <c r="LDS41" s="153"/>
      <c r="LDT41" s="153"/>
      <c r="LDU41" s="153"/>
      <c r="LDV41" s="153"/>
      <c r="LDW41" s="153"/>
      <c r="LDX41" s="153"/>
      <c r="LDY41" s="153"/>
      <c r="LDZ41" s="155"/>
      <c r="LEA41" s="165"/>
      <c r="LEB41" s="153"/>
      <c r="LEC41" s="154"/>
      <c r="LED41" s="154"/>
      <c r="LEE41" s="153"/>
      <c r="LEF41" s="153"/>
      <c r="LEG41" s="153"/>
      <c r="LEH41" s="153"/>
      <c r="LEI41" s="153"/>
      <c r="LEJ41" s="153"/>
      <c r="LEK41" s="153"/>
      <c r="LEL41" s="153"/>
      <c r="LEM41" s="155"/>
      <c r="LEN41" s="165"/>
      <c r="LEO41" s="153"/>
      <c r="LEP41" s="154"/>
      <c r="LEQ41" s="154"/>
      <c r="LER41" s="153"/>
      <c r="LES41" s="153"/>
      <c r="LET41" s="153"/>
      <c r="LEU41" s="153"/>
      <c r="LEV41" s="153"/>
      <c r="LEW41" s="153"/>
      <c r="LEX41" s="153"/>
      <c r="LEY41" s="153"/>
      <c r="LEZ41" s="155"/>
      <c r="LFA41" s="165"/>
      <c r="LFB41" s="153"/>
      <c r="LFC41" s="154"/>
      <c r="LFD41" s="154"/>
      <c r="LFE41" s="153"/>
      <c r="LFF41" s="153"/>
      <c r="LFG41" s="153"/>
      <c r="LFH41" s="153"/>
      <c r="LFI41" s="153"/>
      <c r="LFJ41" s="153"/>
      <c r="LFK41" s="153"/>
      <c r="LFL41" s="153"/>
      <c r="LFM41" s="155"/>
      <c r="LFN41" s="165"/>
      <c r="LFO41" s="153"/>
      <c r="LFP41" s="154"/>
      <c r="LFQ41" s="154"/>
      <c r="LFR41" s="153"/>
      <c r="LFS41" s="153"/>
      <c r="LFT41" s="153"/>
      <c r="LFU41" s="153"/>
      <c r="LFV41" s="153"/>
      <c r="LFW41" s="153"/>
      <c r="LFX41" s="153"/>
      <c r="LFY41" s="153"/>
      <c r="LFZ41" s="155"/>
      <c r="LGA41" s="165"/>
      <c r="LGB41" s="153"/>
      <c r="LGC41" s="154"/>
      <c r="LGD41" s="154"/>
      <c r="LGE41" s="153"/>
      <c r="LGF41" s="153"/>
      <c r="LGG41" s="153"/>
      <c r="LGH41" s="153"/>
      <c r="LGI41" s="153"/>
      <c r="LGJ41" s="153"/>
      <c r="LGK41" s="153"/>
      <c r="LGL41" s="153"/>
      <c r="LGM41" s="155"/>
      <c r="LGN41" s="165"/>
      <c r="LGO41" s="153"/>
      <c r="LGP41" s="154"/>
      <c r="LGQ41" s="154"/>
      <c r="LGR41" s="153"/>
      <c r="LGS41" s="153"/>
      <c r="LGT41" s="153"/>
      <c r="LGU41" s="153"/>
      <c r="LGV41" s="153"/>
      <c r="LGW41" s="153"/>
      <c r="LGX41" s="153"/>
      <c r="LGY41" s="153"/>
      <c r="LGZ41" s="155"/>
      <c r="LHA41" s="165"/>
      <c r="LHB41" s="153"/>
      <c r="LHC41" s="154"/>
      <c r="LHD41" s="154"/>
      <c r="LHE41" s="153"/>
      <c r="LHF41" s="153"/>
      <c r="LHG41" s="153"/>
      <c r="LHH41" s="153"/>
      <c r="LHI41" s="153"/>
      <c r="LHJ41" s="153"/>
      <c r="LHK41" s="153"/>
      <c r="LHL41" s="153"/>
      <c r="LHM41" s="155"/>
      <c r="LHN41" s="165"/>
      <c r="LHO41" s="153"/>
      <c r="LHP41" s="154"/>
      <c r="LHQ41" s="154"/>
      <c r="LHR41" s="153"/>
      <c r="LHS41" s="153"/>
      <c r="LHT41" s="153"/>
      <c r="LHU41" s="153"/>
      <c r="LHV41" s="153"/>
      <c r="LHW41" s="153"/>
      <c r="LHX41" s="153"/>
      <c r="LHY41" s="153"/>
      <c r="LHZ41" s="155"/>
      <c r="LIA41" s="165"/>
      <c r="LIB41" s="153"/>
      <c r="LIC41" s="154"/>
      <c r="LID41" s="154"/>
      <c r="LIE41" s="153"/>
      <c r="LIF41" s="153"/>
      <c r="LIG41" s="153"/>
      <c r="LIH41" s="153"/>
      <c r="LII41" s="153"/>
      <c r="LIJ41" s="153"/>
      <c r="LIK41" s="153"/>
      <c r="LIL41" s="153"/>
      <c r="LIM41" s="155"/>
      <c r="LIN41" s="165"/>
      <c r="LIO41" s="153"/>
      <c r="LIP41" s="154"/>
      <c r="LIQ41" s="154"/>
      <c r="LIR41" s="153"/>
      <c r="LIS41" s="153"/>
      <c r="LIT41" s="153"/>
      <c r="LIU41" s="153"/>
      <c r="LIV41" s="153"/>
      <c r="LIW41" s="153"/>
      <c r="LIX41" s="153"/>
      <c r="LIY41" s="153"/>
      <c r="LIZ41" s="155"/>
      <c r="LJA41" s="165"/>
      <c r="LJB41" s="153"/>
      <c r="LJC41" s="154"/>
      <c r="LJD41" s="154"/>
      <c r="LJE41" s="153"/>
      <c r="LJF41" s="153"/>
      <c r="LJG41" s="153"/>
      <c r="LJH41" s="153"/>
      <c r="LJI41" s="153"/>
      <c r="LJJ41" s="153"/>
      <c r="LJK41" s="153"/>
      <c r="LJL41" s="153"/>
      <c r="LJM41" s="155"/>
      <c r="LJN41" s="165"/>
      <c r="LJO41" s="153"/>
      <c r="LJP41" s="154"/>
      <c r="LJQ41" s="154"/>
      <c r="LJR41" s="153"/>
      <c r="LJS41" s="153"/>
      <c r="LJT41" s="153"/>
      <c r="LJU41" s="153"/>
      <c r="LJV41" s="153"/>
      <c r="LJW41" s="153"/>
      <c r="LJX41" s="153"/>
      <c r="LJY41" s="153"/>
      <c r="LJZ41" s="155"/>
      <c r="LKA41" s="165"/>
      <c r="LKB41" s="153"/>
      <c r="LKC41" s="154"/>
      <c r="LKD41" s="154"/>
      <c r="LKE41" s="153"/>
      <c r="LKF41" s="153"/>
      <c r="LKG41" s="153"/>
      <c r="LKH41" s="153"/>
      <c r="LKI41" s="153"/>
      <c r="LKJ41" s="153"/>
      <c r="LKK41" s="153"/>
      <c r="LKL41" s="153"/>
      <c r="LKM41" s="155"/>
      <c r="LKN41" s="165"/>
      <c r="LKO41" s="153"/>
      <c r="LKP41" s="154"/>
      <c r="LKQ41" s="154"/>
      <c r="LKR41" s="153"/>
      <c r="LKS41" s="153"/>
      <c r="LKT41" s="153"/>
      <c r="LKU41" s="153"/>
      <c r="LKV41" s="153"/>
      <c r="LKW41" s="153"/>
      <c r="LKX41" s="153"/>
      <c r="LKY41" s="153"/>
      <c r="LKZ41" s="155"/>
      <c r="LLA41" s="165"/>
      <c r="LLB41" s="153"/>
      <c r="LLC41" s="154"/>
      <c r="LLD41" s="154"/>
      <c r="LLE41" s="153"/>
      <c r="LLF41" s="153"/>
      <c r="LLG41" s="153"/>
      <c r="LLH41" s="153"/>
      <c r="LLI41" s="153"/>
      <c r="LLJ41" s="153"/>
      <c r="LLK41" s="153"/>
      <c r="LLL41" s="153"/>
      <c r="LLM41" s="155"/>
      <c r="LLN41" s="165"/>
      <c r="LLO41" s="153"/>
      <c r="LLP41" s="154"/>
      <c r="LLQ41" s="154"/>
      <c r="LLR41" s="153"/>
      <c r="LLS41" s="153"/>
      <c r="LLT41" s="153"/>
      <c r="LLU41" s="153"/>
      <c r="LLV41" s="153"/>
      <c r="LLW41" s="153"/>
      <c r="LLX41" s="153"/>
      <c r="LLY41" s="153"/>
      <c r="LLZ41" s="155"/>
      <c r="LMA41" s="165"/>
      <c r="LMB41" s="153"/>
      <c r="LMC41" s="154"/>
      <c r="LMD41" s="154"/>
      <c r="LME41" s="153"/>
      <c r="LMF41" s="153"/>
      <c r="LMG41" s="153"/>
      <c r="LMH41" s="153"/>
      <c r="LMI41" s="153"/>
      <c r="LMJ41" s="153"/>
      <c r="LMK41" s="153"/>
      <c r="LML41" s="153"/>
      <c r="LMM41" s="155"/>
      <c r="LMN41" s="165"/>
      <c r="LMO41" s="153"/>
      <c r="LMP41" s="154"/>
      <c r="LMQ41" s="154"/>
      <c r="LMR41" s="153"/>
      <c r="LMS41" s="153"/>
      <c r="LMT41" s="153"/>
      <c r="LMU41" s="153"/>
      <c r="LMV41" s="153"/>
      <c r="LMW41" s="153"/>
      <c r="LMX41" s="153"/>
      <c r="LMY41" s="153"/>
      <c r="LMZ41" s="155"/>
      <c r="LNA41" s="165"/>
      <c r="LNB41" s="153"/>
      <c r="LNC41" s="154"/>
      <c r="LND41" s="154"/>
      <c r="LNE41" s="153"/>
      <c r="LNF41" s="153"/>
      <c r="LNG41" s="153"/>
      <c r="LNH41" s="153"/>
      <c r="LNI41" s="153"/>
      <c r="LNJ41" s="153"/>
      <c r="LNK41" s="153"/>
      <c r="LNL41" s="153"/>
      <c r="LNM41" s="155"/>
      <c r="LNN41" s="165"/>
      <c r="LNO41" s="153"/>
      <c r="LNP41" s="154"/>
      <c r="LNQ41" s="154"/>
      <c r="LNR41" s="153"/>
      <c r="LNS41" s="153"/>
      <c r="LNT41" s="153"/>
      <c r="LNU41" s="153"/>
      <c r="LNV41" s="153"/>
      <c r="LNW41" s="153"/>
      <c r="LNX41" s="153"/>
      <c r="LNY41" s="153"/>
      <c r="LNZ41" s="155"/>
      <c r="LOA41" s="165"/>
      <c r="LOB41" s="153"/>
      <c r="LOC41" s="154"/>
      <c r="LOD41" s="154"/>
      <c r="LOE41" s="153"/>
      <c r="LOF41" s="153"/>
      <c r="LOG41" s="153"/>
      <c r="LOH41" s="153"/>
      <c r="LOI41" s="153"/>
      <c r="LOJ41" s="153"/>
      <c r="LOK41" s="153"/>
      <c r="LOL41" s="153"/>
      <c r="LOM41" s="155"/>
      <c r="LON41" s="165"/>
      <c r="LOO41" s="153"/>
      <c r="LOP41" s="154"/>
      <c r="LOQ41" s="154"/>
      <c r="LOR41" s="153"/>
      <c r="LOS41" s="153"/>
      <c r="LOT41" s="153"/>
      <c r="LOU41" s="153"/>
      <c r="LOV41" s="153"/>
      <c r="LOW41" s="153"/>
      <c r="LOX41" s="153"/>
      <c r="LOY41" s="153"/>
      <c r="LOZ41" s="155"/>
      <c r="LPA41" s="165"/>
      <c r="LPB41" s="153"/>
      <c r="LPC41" s="154"/>
      <c r="LPD41" s="154"/>
      <c r="LPE41" s="153"/>
      <c r="LPF41" s="153"/>
      <c r="LPG41" s="153"/>
      <c r="LPH41" s="153"/>
      <c r="LPI41" s="153"/>
      <c r="LPJ41" s="153"/>
      <c r="LPK41" s="153"/>
      <c r="LPL41" s="153"/>
      <c r="LPM41" s="155"/>
      <c r="LPN41" s="165"/>
      <c r="LPO41" s="153"/>
      <c r="LPP41" s="154"/>
      <c r="LPQ41" s="154"/>
      <c r="LPR41" s="153"/>
      <c r="LPS41" s="153"/>
      <c r="LPT41" s="153"/>
      <c r="LPU41" s="153"/>
      <c r="LPV41" s="153"/>
      <c r="LPW41" s="153"/>
      <c r="LPX41" s="153"/>
      <c r="LPY41" s="153"/>
      <c r="LPZ41" s="155"/>
      <c r="LQA41" s="165"/>
      <c r="LQB41" s="153"/>
      <c r="LQC41" s="154"/>
      <c r="LQD41" s="154"/>
      <c r="LQE41" s="153"/>
      <c r="LQF41" s="153"/>
      <c r="LQG41" s="153"/>
      <c r="LQH41" s="153"/>
      <c r="LQI41" s="153"/>
      <c r="LQJ41" s="153"/>
      <c r="LQK41" s="153"/>
      <c r="LQL41" s="153"/>
      <c r="LQM41" s="155"/>
      <c r="LQN41" s="165"/>
      <c r="LQO41" s="153"/>
      <c r="LQP41" s="154"/>
      <c r="LQQ41" s="154"/>
      <c r="LQR41" s="153"/>
      <c r="LQS41" s="153"/>
      <c r="LQT41" s="153"/>
      <c r="LQU41" s="153"/>
      <c r="LQV41" s="153"/>
      <c r="LQW41" s="153"/>
      <c r="LQX41" s="153"/>
      <c r="LQY41" s="153"/>
      <c r="LQZ41" s="155"/>
      <c r="LRA41" s="165"/>
      <c r="LRB41" s="153"/>
      <c r="LRC41" s="154"/>
      <c r="LRD41" s="154"/>
      <c r="LRE41" s="153"/>
      <c r="LRF41" s="153"/>
      <c r="LRG41" s="153"/>
      <c r="LRH41" s="153"/>
      <c r="LRI41" s="153"/>
      <c r="LRJ41" s="153"/>
      <c r="LRK41" s="153"/>
      <c r="LRL41" s="153"/>
      <c r="LRM41" s="155"/>
      <c r="LRN41" s="165"/>
      <c r="LRO41" s="153"/>
      <c r="LRP41" s="154"/>
      <c r="LRQ41" s="154"/>
      <c r="LRR41" s="153"/>
      <c r="LRS41" s="153"/>
      <c r="LRT41" s="153"/>
      <c r="LRU41" s="153"/>
      <c r="LRV41" s="153"/>
      <c r="LRW41" s="153"/>
      <c r="LRX41" s="153"/>
      <c r="LRY41" s="153"/>
      <c r="LRZ41" s="155"/>
      <c r="LSA41" s="165"/>
      <c r="LSB41" s="153"/>
      <c r="LSC41" s="154"/>
      <c r="LSD41" s="154"/>
      <c r="LSE41" s="153"/>
      <c r="LSF41" s="153"/>
      <c r="LSG41" s="153"/>
      <c r="LSH41" s="153"/>
      <c r="LSI41" s="153"/>
      <c r="LSJ41" s="153"/>
      <c r="LSK41" s="153"/>
      <c r="LSL41" s="153"/>
      <c r="LSM41" s="155"/>
      <c r="LSN41" s="165"/>
      <c r="LSO41" s="153"/>
      <c r="LSP41" s="154"/>
      <c r="LSQ41" s="154"/>
      <c r="LSR41" s="153"/>
      <c r="LSS41" s="153"/>
      <c r="LST41" s="153"/>
      <c r="LSU41" s="153"/>
      <c r="LSV41" s="153"/>
      <c r="LSW41" s="153"/>
      <c r="LSX41" s="153"/>
      <c r="LSY41" s="153"/>
      <c r="LSZ41" s="155"/>
      <c r="LTA41" s="165"/>
      <c r="LTB41" s="153"/>
      <c r="LTC41" s="154"/>
      <c r="LTD41" s="154"/>
      <c r="LTE41" s="153"/>
      <c r="LTF41" s="153"/>
      <c r="LTG41" s="153"/>
      <c r="LTH41" s="153"/>
      <c r="LTI41" s="153"/>
      <c r="LTJ41" s="153"/>
      <c r="LTK41" s="153"/>
      <c r="LTL41" s="153"/>
      <c r="LTM41" s="155"/>
      <c r="LTN41" s="165"/>
      <c r="LTO41" s="153"/>
      <c r="LTP41" s="154"/>
      <c r="LTQ41" s="154"/>
      <c r="LTR41" s="153"/>
      <c r="LTS41" s="153"/>
      <c r="LTT41" s="153"/>
      <c r="LTU41" s="153"/>
      <c r="LTV41" s="153"/>
      <c r="LTW41" s="153"/>
      <c r="LTX41" s="153"/>
      <c r="LTY41" s="153"/>
      <c r="LTZ41" s="155"/>
      <c r="LUA41" s="165"/>
      <c r="LUB41" s="153"/>
      <c r="LUC41" s="154"/>
      <c r="LUD41" s="154"/>
      <c r="LUE41" s="153"/>
      <c r="LUF41" s="153"/>
      <c r="LUG41" s="153"/>
      <c r="LUH41" s="153"/>
      <c r="LUI41" s="153"/>
      <c r="LUJ41" s="153"/>
      <c r="LUK41" s="153"/>
      <c r="LUL41" s="153"/>
      <c r="LUM41" s="155"/>
      <c r="LUN41" s="165"/>
      <c r="LUO41" s="153"/>
      <c r="LUP41" s="154"/>
      <c r="LUQ41" s="154"/>
      <c r="LUR41" s="153"/>
      <c r="LUS41" s="153"/>
      <c r="LUT41" s="153"/>
      <c r="LUU41" s="153"/>
      <c r="LUV41" s="153"/>
      <c r="LUW41" s="153"/>
      <c r="LUX41" s="153"/>
      <c r="LUY41" s="153"/>
      <c r="LUZ41" s="155"/>
      <c r="LVA41" s="165"/>
      <c r="LVB41" s="153"/>
      <c r="LVC41" s="154"/>
      <c r="LVD41" s="154"/>
      <c r="LVE41" s="153"/>
      <c r="LVF41" s="153"/>
      <c r="LVG41" s="153"/>
      <c r="LVH41" s="153"/>
      <c r="LVI41" s="153"/>
      <c r="LVJ41" s="153"/>
      <c r="LVK41" s="153"/>
      <c r="LVL41" s="153"/>
      <c r="LVM41" s="155"/>
      <c r="LVN41" s="165"/>
      <c r="LVO41" s="153"/>
      <c r="LVP41" s="154"/>
      <c r="LVQ41" s="154"/>
      <c r="LVR41" s="153"/>
      <c r="LVS41" s="153"/>
      <c r="LVT41" s="153"/>
      <c r="LVU41" s="153"/>
      <c r="LVV41" s="153"/>
      <c r="LVW41" s="153"/>
      <c r="LVX41" s="153"/>
      <c r="LVY41" s="153"/>
      <c r="LVZ41" s="155"/>
      <c r="LWA41" s="165"/>
      <c r="LWB41" s="153"/>
      <c r="LWC41" s="154"/>
      <c r="LWD41" s="154"/>
      <c r="LWE41" s="153"/>
      <c r="LWF41" s="153"/>
      <c r="LWG41" s="153"/>
      <c r="LWH41" s="153"/>
      <c r="LWI41" s="153"/>
      <c r="LWJ41" s="153"/>
      <c r="LWK41" s="153"/>
      <c r="LWL41" s="153"/>
      <c r="LWM41" s="155"/>
      <c r="LWN41" s="165"/>
      <c r="LWO41" s="153"/>
      <c r="LWP41" s="154"/>
      <c r="LWQ41" s="154"/>
      <c r="LWR41" s="153"/>
      <c r="LWS41" s="153"/>
      <c r="LWT41" s="153"/>
      <c r="LWU41" s="153"/>
      <c r="LWV41" s="153"/>
      <c r="LWW41" s="153"/>
      <c r="LWX41" s="153"/>
      <c r="LWY41" s="153"/>
      <c r="LWZ41" s="155"/>
      <c r="LXA41" s="165"/>
      <c r="LXB41" s="153"/>
      <c r="LXC41" s="154"/>
      <c r="LXD41" s="154"/>
      <c r="LXE41" s="153"/>
      <c r="LXF41" s="153"/>
      <c r="LXG41" s="153"/>
      <c r="LXH41" s="153"/>
      <c r="LXI41" s="153"/>
      <c r="LXJ41" s="153"/>
      <c r="LXK41" s="153"/>
      <c r="LXL41" s="153"/>
      <c r="LXM41" s="155"/>
      <c r="LXN41" s="165"/>
      <c r="LXO41" s="153"/>
      <c r="LXP41" s="154"/>
      <c r="LXQ41" s="154"/>
      <c r="LXR41" s="153"/>
      <c r="LXS41" s="153"/>
      <c r="LXT41" s="153"/>
      <c r="LXU41" s="153"/>
      <c r="LXV41" s="153"/>
      <c r="LXW41" s="153"/>
      <c r="LXX41" s="153"/>
      <c r="LXY41" s="153"/>
      <c r="LXZ41" s="155"/>
      <c r="LYA41" s="165"/>
      <c r="LYB41" s="153"/>
      <c r="LYC41" s="154"/>
      <c r="LYD41" s="154"/>
      <c r="LYE41" s="153"/>
      <c r="LYF41" s="153"/>
      <c r="LYG41" s="153"/>
      <c r="LYH41" s="153"/>
      <c r="LYI41" s="153"/>
      <c r="LYJ41" s="153"/>
      <c r="LYK41" s="153"/>
      <c r="LYL41" s="153"/>
      <c r="LYM41" s="155"/>
      <c r="LYN41" s="165"/>
      <c r="LYO41" s="153"/>
      <c r="LYP41" s="154"/>
      <c r="LYQ41" s="154"/>
      <c r="LYR41" s="153"/>
      <c r="LYS41" s="153"/>
      <c r="LYT41" s="153"/>
      <c r="LYU41" s="153"/>
      <c r="LYV41" s="153"/>
      <c r="LYW41" s="153"/>
      <c r="LYX41" s="153"/>
      <c r="LYY41" s="153"/>
      <c r="LYZ41" s="155"/>
      <c r="LZA41" s="165"/>
      <c r="LZB41" s="153"/>
      <c r="LZC41" s="154"/>
      <c r="LZD41" s="154"/>
      <c r="LZE41" s="153"/>
      <c r="LZF41" s="153"/>
      <c r="LZG41" s="153"/>
      <c r="LZH41" s="153"/>
      <c r="LZI41" s="153"/>
      <c r="LZJ41" s="153"/>
      <c r="LZK41" s="153"/>
      <c r="LZL41" s="153"/>
      <c r="LZM41" s="155"/>
      <c r="LZN41" s="165"/>
      <c r="LZO41" s="153"/>
      <c r="LZP41" s="154"/>
      <c r="LZQ41" s="154"/>
      <c r="LZR41" s="153"/>
      <c r="LZS41" s="153"/>
      <c r="LZT41" s="153"/>
      <c r="LZU41" s="153"/>
      <c r="LZV41" s="153"/>
      <c r="LZW41" s="153"/>
      <c r="LZX41" s="153"/>
      <c r="LZY41" s="153"/>
      <c r="LZZ41" s="155"/>
      <c r="MAA41" s="165"/>
      <c r="MAB41" s="153"/>
      <c r="MAC41" s="154"/>
      <c r="MAD41" s="154"/>
      <c r="MAE41" s="153"/>
      <c r="MAF41" s="153"/>
      <c r="MAG41" s="153"/>
      <c r="MAH41" s="153"/>
      <c r="MAI41" s="153"/>
      <c r="MAJ41" s="153"/>
      <c r="MAK41" s="153"/>
      <c r="MAL41" s="153"/>
      <c r="MAM41" s="155"/>
      <c r="MAN41" s="165"/>
      <c r="MAO41" s="153"/>
      <c r="MAP41" s="154"/>
      <c r="MAQ41" s="154"/>
      <c r="MAR41" s="153"/>
      <c r="MAS41" s="153"/>
      <c r="MAT41" s="153"/>
      <c r="MAU41" s="153"/>
      <c r="MAV41" s="153"/>
      <c r="MAW41" s="153"/>
      <c r="MAX41" s="153"/>
      <c r="MAY41" s="153"/>
      <c r="MAZ41" s="155"/>
      <c r="MBA41" s="165"/>
      <c r="MBB41" s="153"/>
      <c r="MBC41" s="154"/>
      <c r="MBD41" s="154"/>
      <c r="MBE41" s="153"/>
      <c r="MBF41" s="153"/>
      <c r="MBG41" s="153"/>
      <c r="MBH41" s="153"/>
      <c r="MBI41" s="153"/>
      <c r="MBJ41" s="153"/>
      <c r="MBK41" s="153"/>
      <c r="MBL41" s="153"/>
      <c r="MBM41" s="155"/>
      <c r="MBN41" s="165"/>
      <c r="MBO41" s="153"/>
      <c r="MBP41" s="154"/>
      <c r="MBQ41" s="154"/>
      <c r="MBR41" s="153"/>
      <c r="MBS41" s="153"/>
      <c r="MBT41" s="153"/>
      <c r="MBU41" s="153"/>
      <c r="MBV41" s="153"/>
      <c r="MBW41" s="153"/>
      <c r="MBX41" s="153"/>
      <c r="MBY41" s="153"/>
      <c r="MBZ41" s="155"/>
      <c r="MCA41" s="165"/>
      <c r="MCB41" s="153"/>
      <c r="MCC41" s="154"/>
      <c r="MCD41" s="154"/>
      <c r="MCE41" s="153"/>
      <c r="MCF41" s="153"/>
      <c r="MCG41" s="153"/>
      <c r="MCH41" s="153"/>
      <c r="MCI41" s="153"/>
      <c r="MCJ41" s="153"/>
      <c r="MCK41" s="153"/>
      <c r="MCL41" s="153"/>
      <c r="MCM41" s="155"/>
      <c r="MCN41" s="165"/>
      <c r="MCO41" s="153"/>
      <c r="MCP41" s="154"/>
      <c r="MCQ41" s="154"/>
      <c r="MCR41" s="153"/>
      <c r="MCS41" s="153"/>
      <c r="MCT41" s="153"/>
      <c r="MCU41" s="153"/>
      <c r="MCV41" s="153"/>
      <c r="MCW41" s="153"/>
      <c r="MCX41" s="153"/>
      <c r="MCY41" s="153"/>
      <c r="MCZ41" s="155"/>
      <c r="MDA41" s="165"/>
      <c r="MDB41" s="153"/>
      <c r="MDC41" s="154"/>
      <c r="MDD41" s="154"/>
      <c r="MDE41" s="153"/>
      <c r="MDF41" s="153"/>
      <c r="MDG41" s="153"/>
      <c r="MDH41" s="153"/>
      <c r="MDI41" s="153"/>
      <c r="MDJ41" s="153"/>
      <c r="MDK41" s="153"/>
      <c r="MDL41" s="153"/>
      <c r="MDM41" s="155"/>
      <c r="MDN41" s="165"/>
      <c r="MDO41" s="153"/>
      <c r="MDP41" s="154"/>
      <c r="MDQ41" s="154"/>
      <c r="MDR41" s="153"/>
      <c r="MDS41" s="153"/>
      <c r="MDT41" s="153"/>
      <c r="MDU41" s="153"/>
      <c r="MDV41" s="153"/>
      <c r="MDW41" s="153"/>
      <c r="MDX41" s="153"/>
      <c r="MDY41" s="153"/>
      <c r="MDZ41" s="155"/>
      <c r="MEA41" s="165"/>
      <c r="MEB41" s="153"/>
      <c r="MEC41" s="154"/>
      <c r="MED41" s="154"/>
      <c r="MEE41" s="153"/>
      <c r="MEF41" s="153"/>
      <c r="MEG41" s="153"/>
      <c r="MEH41" s="153"/>
      <c r="MEI41" s="153"/>
      <c r="MEJ41" s="153"/>
      <c r="MEK41" s="153"/>
      <c r="MEL41" s="153"/>
      <c r="MEM41" s="155"/>
      <c r="MEN41" s="165"/>
      <c r="MEO41" s="153"/>
      <c r="MEP41" s="154"/>
      <c r="MEQ41" s="154"/>
      <c r="MER41" s="153"/>
      <c r="MES41" s="153"/>
      <c r="MET41" s="153"/>
      <c r="MEU41" s="153"/>
      <c r="MEV41" s="153"/>
      <c r="MEW41" s="153"/>
      <c r="MEX41" s="153"/>
      <c r="MEY41" s="153"/>
      <c r="MEZ41" s="155"/>
      <c r="MFA41" s="165"/>
      <c r="MFB41" s="153"/>
      <c r="MFC41" s="154"/>
      <c r="MFD41" s="154"/>
      <c r="MFE41" s="153"/>
      <c r="MFF41" s="153"/>
      <c r="MFG41" s="153"/>
      <c r="MFH41" s="153"/>
      <c r="MFI41" s="153"/>
      <c r="MFJ41" s="153"/>
      <c r="MFK41" s="153"/>
      <c r="MFL41" s="153"/>
      <c r="MFM41" s="155"/>
      <c r="MFN41" s="165"/>
      <c r="MFO41" s="153"/>
      <c r="MFP41" s="154"/>
      <c r="MFQ41" s="154"/>
      <c r="MFR41" s="153"/>
      <c r="MFS41" s="153"/>
      <c r="MFT41" s="153"/>
      <c r="MFU41" s="153"/>
      <c r="MFV41" s="153"/>
      <c r="MFW41" s="153"/>
      <c r="MFX41" s="153"/>
      <c r="MFY41" s="153"/>
      <c r="MFZ41" s="155"/>
      <c r="MGA41" s="165"/>
      <c r="MGB41" s="153"/>
      <c r="MGC41" s="154"/>
      <c r="MGD41" s="154"/>
      <c r="MGE41" s="153"/>
      <c r="MGF41" s="153"/>
      <c r="MGG41" s="153"/>
      <c r="MGH41" s="153"/>
      <c r="MGI41" s="153"/>
      <c r="MGJ41" s="153"/>
      <c r="MGK41" s="153"/>
      <c r="MGL41" s="153"/>
      <c r="MGM41" s="155"/>
      <c r="MGN41" s="165"/>
      <c r="MGO41" s="153"/>
      <c r="MGP41" s="154"/>
      <c r="MGQ41" s="154"/>
      <c r="MGR41" s="153"/>
      <c r="MGS41" s="153"/>
      <c r="MGT41" s="153"/>
      <c r="MGU41" s="153"/>
      <c r="MGV41" s="153"/>
      <c r="MGW41" s="153"/>
      <c r="MGX41" s="153"/>
      <c r="MGY41" s="153"/>
      <c r="MGZ41" s="155"/>
      <c r="MHA41" s="165"/>
      <c r="MHB41" s="153"/>
      <c r="MHC41" s="154"/>
      <c r="MHD41" s="154"/>
      <c r="MHE41" s="153"/>
      <c r="MHF41" s="153"/>
      <c r="MHG41" s="153"/>
      <c r="MHH41" s="153"/>
      <c r="MHI41" s="153"/>
      <c r="MHJ41" s="153"/>
      <c r="MHK41" s="153"/>
      <c r="MHL41" s="153"/>
      <c r="MHM41" s="155"/>
      <c r="MHN41" s="165"/>
      <c r="MHO41" s="153"/>
      <c r="MHP41" s="154"/>
      <c r="MHQ41" s="154"/>
      <c r="MHR41" s="153"/>
      <c r="MHS41" s="153"/>
      <c r="MHT41" s="153"/>
      <c r="MHU41" s="153"/>
      <c r="MHV41" s="153"/>
      <c r="MHW41" s="153"/>
      <c r="MHX41" s="153"/>
      <c r="MHY41" s="153"/>
      <c r="MHZ41" s="155"/>
      <c r="MIA41" s="165"/>
      <c r="MIB41" s="153"/>
      <c r="MIC41" s="154"/>
      <c r="MID41" s="154"/>
      <c r="MIE41" s="153"/>
      <c r="MIF41" s="153"/>
      <c r="MIG41" s="153"/>
      <c r="MIH41" s="153"/>
      <c r="MII41" s="153"/>
      <c r="MIJ41" s="153"/>
      <c r="MIK41" s="153"/>
      <c r="MIL41" s="153"/>
      <c r="MIM41" s="155"/>
      <c r="MIN41" s="165"/>
      <c r="MIO41" s="153"/>
      <c r="MIP41" s="154"/>
      <c r="MIQ41" s="154"/>
      <c r="MIR41" s="153"/>
      <c r="MIS41" s="153"/>
      <c r="MIT41" s="153"/>
      <c r="MIU41" s="153"/>
      <c r="MIV41" s="153"/>
      <c r="MIW41" s="153"/>
      <c r="MIX41" s="153"/>
      <c r="MIY41" s="153"/>
      <c r="MIZ41" s="155"/>
      <c r="MJA41" s="165"/>
      <c r="MJB41" s="153"/>
      <c r="MJC41" s="154"/>
      <c r="MJD41" s="154"/>
      <c r="MJE41" s="153"/>
      <c r="MJF41" s="153"/>
      <c r="MJG41" s="153"/>
      <c r="MJH41" s="153"/>
      <c r="MJI41" s="153"/>
      <c r="MJJ41" s="153"/>
      <c r="MJK41" s="153"/>
      <c r="MJL41" s="153"/>
      <c r="MJM41" s="155"/>
      <c r="MJN41" s="165"/>
      <c r="MJO41" s="153"/>
      <c r="MJP41" s="154"/>
      <c r="MJQ41" s="154"/>
      <c r="MJR41" s="153"/>
      <c r="MJS41" s="153"/>
      <c r="MJT41" s="153"/>
      <c r="MJU41" s="153"/>
      <c r="MJV41" s="153"/>
      <c r="MJW41" s="153"/>
      <c r="MJX41" s="153"/>
      <c r="MJY41" s="153"/>
      <c r="MJZ41" s="155"/>
      <c r="MKA41" s="165"/>
      <c r="MKB41" s="153"/>
      <c r="MKC41" s="154"/>
      <c r="MKD41" s="154"/>
      <c r="MKE41" s="153"/>
      <c r="MKF41" s="153"/>
      <c r="MKG41" s="153"/>
      <c r="MKH41" s="153"/>
      <c r="MKI41" s="153"/>
      <c r="MKJ41" s="153"/>
      <c r="MKK41" s="153"/>
      <c r="MKL41" s="153"/>
      <c r="MKM41" s="155"/>
      <c r="MKN41" s="165"/>
      <c r="MKO41" s="153"/>
      <c r="MKP41" s="154"/>
      <c r="MKQ41" s="154"/>
      <c r="MKR41" s="153"/>
      <c r="MKS41" s="153"/>
      <c r="MKT41" s="153"/>
      <c r="MKU41" s="153"/>
      <c r="MKV41" s="153"/>
      <c r="MKW41" s="153"/>
      <c r="MKX41" s="153"/>
      <c r="MKY41" s="153"/>
      <c r="MKZ41" s="155"/>
      <c r="MLA41" s="165"/>
      <c r="MLB41" s="153"/>
      <c r="MLC41" s="154"/>
      <c r="MLD41" s="154"/>
      <c r="MLE41" s="153"/>
      <c r="MLF41" s="153"/>
      <c r="MLG41" s="153"/>
      <c r="MLH41" s="153"/>
      <c r="MLI41" s="153"/>
      <c r="MLJ41" s="153"/>
      <c r="MLK41" s="153"/>
      <c r="MLL41" s="153"/>
      <c r="MLM41" s="155"/>
      <c r="MLN41" s="165"/>
      <c r="MLO41" s="153"/>
      <c r="MLP41" s="154"/>
      <c r="MLQ41" s="154"/>
      <c r="MLR41" s="153"/>
      <c r="MLS41" s="153"/>
      <c r="MLT41" s="153"/>
      <c r="MLU41" s="153"/>
      <c r="MLV41" s="153"/>
      <c r="MLW41" s="153"/>
      <c r="MLX41" s="153"/>
      <c r="MLY41" s="153"/>
      <c r="MLZ41" s="155"/>
      <c r="MMA41" s="165"/>
      <c r="MMB41" s="153"/>
      <c r="MMC41" s="154"/>
      <c r="MMD41" s="154"/>
      <c r="MME41" s="153"/>
      <c r="MMF41" s="153"/>
      <c r="MMG41" s="153"/>
      <c r="MMH41" s="153"/>
      <c r="MMI41" s="153"/>
      <c r="MMJ41" s="153"/>
      <c r="MMK41" s="153"/>
      <c r="MML41" s="153"/>
      <c r="MMM41" s="155"/>
      <c r="MMN41" s="165"/>
      <c r="MMO41" s="153"/>
      <c r="MMP41" s="154"/>
      <c r="MMQ41" s="154"/>
      <c r="MMR41" s="153"/>
      <c r="MMS41" s="153"/>
      <c r="MMT41" s="153"/>
      <c r="MMU41" s="153"/>
      <c r="MMV41" s="153"/>
      <c r="MMW41" s="153"/>
      <c r="MMX41" s="153"/>
      <c r="MMY41" s="153"/>
      <c r="MMZ41" s="155"/>
      <c r="MNA41" s="165"/>
      <c r="MNB41" s="153"/>
      <c r="MNC41" s="154"/>
      <c r="MND41" s="154"/>
      <c r="MNE41" s="153"/>
      <c r="MNF41" s="153"/>
      <c r="MNG41" s="153"/>
      <c r="MNH41" s="153"/>
      <c r="MNI41" s="153"/>
      <c r="MNJ41" s="153"/>
      <c r="MNK41" s="153"/>
      <c r="MNL41" s="153"/>
      <c r="MNM41" s="155"/>
      <c r="MNN41" s="165"/>
      <c r="MNO41" s="153"/>
      <c r="MNP41" s="154"/>
      <c r="MNQ41" s="154"/>
      <c r="MNR41" s="153"/>
      <c r="MNS41" s="153"/>
      <c r="MNT41" s="153"/>
      <c r="MNU41" s="153"/>
      <c r="MNV41" s="153"/>
      <c r="MNW41" s="153"/>
      <c r="MNX41" s="153"/>
      <c r="MNY41" s="153"/>
      <c r="MNZ41" s="155"/>
      <c r="MOA41" s="165"/>
      <c r="MOB41" s="153"/>
      <c r="MOC41" s="154"/>
      <c r="MOD41" s="154"/>
      <c r="MOE41" s="153"/>
      <c r="MOF41" s="153"/>
      <c r="MOG41" s="153"/>
      <c r="MOH41" s="153"/>
      <c r="MOI41" s="153"/>
      <c r="MOJ41" s="153"/>
      <c r="MOK41" s="153"/>
      <c r="MOL41" s="153"/>
      <c r="MOM41" s="155"/>
      <c r="MON41" s="165"/>
      <c r="MOO41" s="153"/>
      <c r="MOP41" s="154"/>
      <c r="MOQ41" s="154"/>
      <c r="MOR41" s="153"/>
      <c r="MOS41" s="153"/>
      <c r="MOT41" s="153"/>
      <c r="MOU41" s="153"/>
      <c r="MOV41" s="153"/>
      <c r="MOW41" s="153"/>
      <c r="MOX41" s="153"/>
      <c r="MOY41" s="153"/>
      <c r="MOZ41" s="155"/>
      <c r="MPA41" s="165"/>
      <c r="MPB41" s="153"/>
      <c r="MPC41" s="154"/>
      <c r="MPD41" s="154"/>
      <c r="MPE41" s="153"/>
      <c r="MPF41" s="153"/>
      <c r="MPG41" s="153"/>
      <c r="MPH41" s="153"/>
      <c r="MPI41" s="153"/>
      <c r="MPJ41" s="153"/>
      <c r="MPK41" s="153"/>
      <c r="MPL41" s="153"/>
      <c r="MPM41" s="155"/>
      <c r="MPN41" s="165"/>
      <c r="MPO41" s="153"/>
      <c r="MPP41" s="154"/>
      <c r="MPQ41" s="154"/>
      <c r="MPR41" s="153"/>
      <c r="MPS41" s="153"/>
      <c r="MPT41" s="153"/>
      <c r="MPU41" s="153"/>
      <c r="MPV41" s="153"/>
      <c r="MPW41" s="153"/>
      <c r="MPX41" s="153"/>
      <c r="MPY41" s="153"/>
      <c r="MPZ41" s="155"/>
      <c r="MQA41" s="165"/>
      <c r="MQB41" s="153"/>
      <c r="MQC41" s="154"/>
      <c r="MQD41" s="154"/>
      <c r="MQE41" s="153"/>
      <c r="MQF41" s="153"/>
      <c r="MQG41" s="153"/>
      <c r="MQH41" s="153"/>
      <c r="MQI41" s="153"/>
      <c r="MQJ41" s="153"/>
      <c r="MQK41" s="153"/>
      <c r="MQL41" s="153"/>
      <c r="MQM41" s="155"/>
      <c r="MQN41" s="165"/>
      <c r="MQO41" s="153"/>
      <c r="MQP41" s="154"/>
      <c r="MQQ41" s="154"/>
      <c r="MQR41" s="153"/>
      <c r="MQS41" s="153"/>
      <c r="MQT41" s="153"/>
      <c r="MQU41" s="153"/>
      <c r="MQV41" s="153"/>
      <c r="MQW41" s="153"/>
      <c r="MQX41" s="153"/>
      <c r="MQY41" s="153"/>
      <c r="MQZ41" s="155"/>
      <c r="MRA41" s="165"/>
      <c r="MRB41" s="153"/>
      <c r="MRC41" s="154"/>
      <c r="MRD41" s="154"/>
      <c r="MRE41" s="153"/>
      <c r="MRF41" s="153"/>
      <c r="MRG41" s="153"/>
      <c r="MRH41" s="153"/>
      <c r="MRI41" s="153"/>
      <c r="MRJ41" s="153"/>
      <c r="MRK41" s="153"/>
      <c r="MRL41" s="153"/>
      <c r="MRM41" s="155"/>
      <c r="MRN41" s="165"/>
      <c r="MRO41" s="153"/>
      <c r="MRP41" s="154"/>
      <c r="MRQ41" s="154"/>
      <c r="MRR41" s="153"/>
      <c r="MRS41" s="153"/>
      <c r="MRT41" s="153"/>
      <c r="MRU41" s="153"/>
      <c r="MRV41" s="153"/>
      <c r="MRW41" s="153"/>
      <c r="MRX41" s="153"/>
      <c r="MRY41" s="153"/>
      <c r="MRZ41" s="155"/>
      <c r="MSA41" s="165"/>
      <c r="MSB41" s="153"/>
      <c r="MSC41" s="154"/>
      <c r="MSD41" s="154"/>
      <c r="MSE41" s="153"/>
      <c r="MSF41" s="153"/>
      <c r="MSG41" s="153"/>
      <c r="MSH41" s="153"/>
      <c r="MSI41" s="153"/>
      <c r="MSJ41" s="153"/>
      <c r="MSK41" s="153"/>
      <c r="MSL41" s="153"/>
      <c r="MSM41" s="155"/>
      <c r="MSN41" s="165"/>
      <c r="MSO41" s="153"/>
      <c r="MSP41" s="154"/>
      <c r="MSQ41" s="154"/>
      <c r="MSR41" s="153"/>
      <c r="MSS41" s="153"/>
      <c r="MST41" s="153"/>
      <c r="MSU41" s="153"/>
      <c r="MSV41" s="153"/>
      <c r="MSW41" s="153"/>
      <c r="MSX41" s="153"/>
      <c r="MSY41" s="153"/>
      <c r="MSZ41" s="155"/>
      <c r="MTA41" s="165"/>
      <c r="MTB41" s="153"/>
      <c r="MTC41" s="154"/>
      <c r="MTD41" s="154"/>
      <c r="MTE41" s="153"/>
      <c r="MTF41" s="153"/>
      <c r="MTG41" s="153"/>
      <c r="MTH41" s="153"/>
      <c r="MTI41" s="153"/>
      <c r="MTJ41" s="153"/>
      <c r="MTK41" s="153"/>
      <c r="MTL41" s="153"/>
      <c r="MTM41" s="155"/>
      <c r="MTN41" s="165"/>
      <c r="MTO41" s="153"/>
      <c r="MTP41" s="154"/>
      <c r="MTQ41" s="154"/>
      <c r="MTR41" s="153"/>
      <c r="MTS41" s="153"/>
      <c r="MTT41" s="153"/>
      <c r="MTU41" s="153"/>
      <c r="MTV41" s="153"/>
      <c r="MTW41" s="153"/>
      <c r="MTX41" s="153"/>
      <c r="MTY41" s="153"/>
      <c r="MTZ41" s="155"/>
      <c r="MUA41" s="165"/>
      <c r="MUB41" s="153"/>
      <c r="MUC41" s="154"/>
      <c r="MUD41" s="154"/>
      <c r="MUE41" s="153"/>
      <c r="MUF41" s="153"/>
      <c r="MUG41" s="153"/>
      <c r="MUH41" s="153"/>
      <c r="MUI41" s="153"/>
      <c r="MUJ41" s="153"/>
      <c r="MUK41" s="153"/>
      <c r="MUL41" s="153"/>
      <c r="MUM41" s="155"/>
      <c r="MUN41" s="165"/>
      <c r="MUO41" s="153"/>
      <c r="MUP41" s="154"/>
      <c r="MUQ41" s="154"/>
      <c r="MUR41" s="153"/>
      <c r="MUS41" s="153"/>
      <c r="MUT41" s="153"/>
      <c r="MUU41" s="153"/>
      <c r="MUV41" s="153"/>
      <c r="MUW41" s="153"/>
      <c r="MUX41" s="153"/>
      <c r="MUY41" s="153"/>
      <c r="MUZ41" s="155"/>
      <c r="MVA41" s="165"/>
      <c r="MVB41" s="153"/>
      <c r="MVC41" s="154"/>
      <c r="MVD41" s="154"/>
      <c r="MVE41" s="153"/>
      <c r="MVF41" s="153"/>
      <c r="MVG41" s="153"/>
      <c r="MVH41" s="153"/>
      <c r="MVI41" s="153"/>
      <c r="MVJ41" s="153"/>
      <c r="MVK41" s="153"/>
      <c r="MVL41" s="153"/>
      <c r="MVM41" s="155"/>
      <c r="MVN41" s="165"/>
      <c r="MVO41" s="153"/>
      <c r="MVP41" s="154"/>
      <c r="MVQ41" s="154"/>
      <c r="MVR41" s="153"/>
      <c r="MVS41" s="153"/>
      <c r="MVT41" s="153"/>
      <c r="MVU41" s="153"/>
      <c r="MVV41" s="153"/>
      <c r="MVW41" s="153"/>
      <c r="MVX41" s="153"/>
      <c r="MVY41" s="153"/>
      <c r="MVZ41" s="155"/>
      <c r="MWA41" s="165"/>
      <c r="MWB41" s="153"/>
      <c r="MWC41" s="154"/>
      <c r="MWD41" s="154"/>
      <c r="MWE41" s="153"/>
      <c r="MWF41" s="153"/>
      <c r="MWG41" s="153"/>
      <c r="MWH41" s="153"/>
      <c r="MWI41" s="153"/>
      <c r="MWJ41" s="153"/>
      <c r="MWK41" s="153"/>
      <c r="MWL41" s="153"/>
      <c r="MWM41" s="155"/>
      <c r="MWN41" s="165"/>
      <c r="MWO41" s="153"/>
      <c r="MWP41" s="154"/>
      <c r="MWQ41" s="154"/>
      <c r="MWR41" s="153"/>
      <c r="MWS41" s="153"/>
      <c r="MWT41" s="153"/>
      <c r="MWU41" s="153"/>
      <c r="MWV41" s="153"/>
      <c r="MWW41" s="153"/>
      <c r="MWX41" s="153"/>
      <c r="MWY41" s="153"/>
      <c r="MWZ41" s="155"/>
      <c r="MXA41" s="165"/>
      <c r="MXB41" s="153"/>
      <c r="MXC41" s="154"/>
      <c r="MXD41" s="154"/>
      <c r="MXE41" s="153"/>
      <c r="MXF41" s="153"/>
      <c r="MXG41" s="153"/>
      <c r="MXH41" s="153"/>
      <c r="MXI41" s="153"/>
      <c r="MXJ41" s="153"/>
      <c r="MXK41" s="153"/>
      <c r="MXL41" s="153"/>
      <c r="MXM41" s="155"/>
      <c r="MXN41" s="165"/>
      <c r="MXO41" s="153"/>
      <c r="MXP41" s="154"/>
      <c r="MXQ41" s="154"/>
      <c r="MXR41" s="153"/>
      <c r="MXS41" s="153"/>
      <c r="MXT41" s="153"/>
      <c r="MXU41" s="153"/>
      <c r="MXV41" s="153"/>
      <c r="MXW41" s="153"/>
      <c r="MXX41" s="153"/>
      <c r="MXY41" s="153"/>
      <c r="MXZ41" s="155"/>
      <c r="MYA41" s="165"/>
      <c r="MYB41" s="153"/>
      <c r="MYC41" s="154"/>
      <c r="MYD41" s="154"/>
      <c r="MYE41" s="153"/>
      <c r="MYF41" s="153"/>
      <c r="MYG41" s="153"/>
      <c r="MYH41" s="153"/>
      <c r="MYI41" s="153"/>
      <c r="MYJ41" s="153"/>
      <c r="MYK41" s="153"/>
      <c r="MYL41" s="153"/>
      <c r="MYM41" s="155"/>
      <c r="MYN41" s="165"/>
      <c r="MYO41" s="153"/>
      <c r="MYP41" s="154"/>
      <c r="MYQ41" s="154"/>
      <c r="MYR41" s="153"/>
      <c r="MYS41" s="153"/>
      <c r="MYT41" s="153"/>
      <c r="MYU41" s="153"/>
      <c r="MYV41" s="153"/>
      <c r="MYW41" s="153"/>
      <c r="MYX41" s="153"/>
      <c r="MYY41" s="153"/>
      <c r="MYZ41" s="155"/>
      <c r="MZA41" s="165"/>
      <c r="MZB41" s="153"/>
      <c r="MZC41" s="154"/>
      <c r="MZD41" s="154"/>
      <c r="MZE41" s="153"/>
      <c r="MZF41" s="153"/>
      <c r="MZG41" s="153"/>
      <c r="MZH41" s="153"/>
      <c r="MZI41" s="153"/>
      <c r="MZJ41" s="153"/>
      <c r="MZK41" s="153"/>
      <c r="MZL41" s="153"/>
      <c r="MZM41" s="155"/>
      <c r="MZN41" s="165"/>
      <c r="MZO41" s="153"/>
      <c r="MZP41" s="154"/>
      <c r="MZQ41" s="154"/>
      <c r="MZR41" s="153"/>
      <c r="MZS41" s="153"/>
      <c r="MZT41" s="153"/>
      <c r="MZU41" s="153"/>
      <c r="MZV41" s="153"/>
      <c r="MZW41" s="153"/>
      <c r="MZX41" s="153"/>
      <c r="MZY41" s="153"/>
      <c r="MZZ41" s="155"/>
      <c r="NAA41" s="165"/>
      <c r="NAB41" s="153"/>
      <c r="NAC41" s="154"/>
      <c r="NAD41" s="154"/>
      <c r="NAE41" s="153"/>
      <c r="NAF41" s="153"/>
      <c r="NAG41" s="153"/>
      <c r="NAH41" s="153"/>
      <c r="NAI41" s="153"/>
      <c r="NAJ41" s="153"/>
      <c r="NAK41" s="153"/>
      <c r="NAL41" s="153"/>
      <c r="NAM41" s="155"/>
      <c r="NAN41" s="165"/>
      <c r="NAO41" s="153"/>
      <c r="NAP41" s="154"/>
      <c r="NAQ41" s="154"/>
      <c r="NAR41" s="153"/>
      <c r="NAS41" s="153"/>
      <c r="NAT41" s="153"/>
      <c r="NAU41" s="153"/>
      <c r="NAV41" s="153"/>
      <c r="NAW41" s="153"/>
      <c r="NAX41" s="153"/>
      <c r="NAY41" s="153"/>
      <c r="NAZ41" s="155"/>
      <c r="NBA41" s="165"/>
      <c r="NBB41" s="153"/>
      <c r="NBC41" s="154"/>
      <c r="NBD41" s="154"/>
      <c r="NBE41" s="153"/>
      <c r="NBF41" s="153"/>
      <c r="NBG41" s="153"/>
      <c r="NBH41" s="153"/>
      <c r="NBI41" s="153"/>
      <c r="NBJ41" s="153"/>
      <c r="NBK41" s="153"/>
      <c r="NBL41" s="153"/>
      <c r="NBM41" s="155"/>
      <c r="NBN41" s="165"/>
      <c r="NBO41" s="153"/>
      <c r="NBP41" s="154"/>
      <c r="NBQ41" s="154"/>
      <c r="NBR41" s="153"/>
      <c r="NBS41" s="153"/>
      <c r="NBT41" s="153"/>
      <c r="NBU41" s="153"/>
      <c r="NBV41" s="153"/>
      <c r="NBW41" s="153"/>
      <c r="NBX41" s="153"/>
      <c r="NBY41" s="153"/>
      <c r="NBZ41" s="155"/>
      <c r="NCA41" s="165"/>
      <c r="NCB41" s="153"/>
      <c r="NCC41" s="154"/>
      <c r="NCD41" s="154"/>
      <c r="NCE41" s="153"/>
      <c r="NCF41" s="153"/>
      <c r="NCG41" s="153"/>
      <c r="NCH41" s="153"/>
      <c r="NCI41" s="153"/>
      <c r="NCJ41" s="153"/>
      <c r="NCK41" s="153"/>
      <c r="NCL41" s="153"/>
      <c r="NCM41" s="155"/>
      <c r="NCN41" s="165"/>
      <c r="NCO41" s="153"/>
      <c r="NCP41" s="154"/>
      <c r="NCQ41" s="154"/>
      <c r="NCR41" s="153"/>
      <c r="NCS41" s="153"/>
      <c r="NCT41" s="153"/>
      <c r="NCU41" s="153"/>
      <c r="NCV41" s="153"/>
      <c r="NCW41" s="153"/>
      <c r="NCX41" s="153"/>
      <c r="NCY41" s="153"/>
      <c r="NCZ41" s="155"/>
      <c r="NDA41" s="165"/>
      <c r="NDB41" s="153"/>
      <c r="NDC41" s="154"/>
      <c r="NDD41" s="154"/>
      <c r="NDE41" s="153"/>
      <c r="NDF41" s="153"/>
      <c r="NDG41" s="153"/>
      <c r="NDH41" s="153"/>
      <c r="NDI41" s="153"/>
      <c r="NDJ41" s="153"/>
      <c r="NDK41" s="153"/>
      <c r="NDL41" s="153"/>
      <c r="NDM41" s="155"/>
      <c r="NDN41" s="165"/>
      <c r="NDO41" s="153"/>
      <c r="NDP41" s="154"/>
      <c r="NDQ41" s="154"/>
      <c r="NDR41" s="153"/>
      <c r="NDS41" s="153"/>
      <c r="NDT41" s="153"/>
      <c r="NDU41" s="153"/>
      <c r="NDV41" s="153"/>
      <c r="NDW41" s="153"/>
      <c r="NDX41" s="153"/>
      <c r="NDY41" s="153"/>
      <c r="NDZ41" s="155"/>
      <c r="NEA41" s="165"/>
      <c r="NEB41" s="153"/>
      <c r="NEC41" s="154"/>
      <c r="NED41" s="154"/>
      <c r="NEE41" s="153"/>
      <c r="NEF41" s="153"/>
      <c r="NEG41" s="153"/>
      <c r="NEH41" s="153"/>
      <c r="NEI41" s="153"/>
      <c r="NEJ41" s="153"/>
      <c r="NEK41" s="153"/>
      <c r="NEL41" s="153"/>
      <c r="NEM41" s="155"/>
      <c r="NEN41" s="165"/>
      <c r="NEO41" s="153"/>
      <c r="NEP41" s="154"/>
      <c r="NEQ41" s="154"/>
      <c r="NER41" s="153"/>
      <c r="NES41" s="153"/>
      <c r="NET41" s="153"/>
      <c r="NEU41" s="153"/>
      <c r="NEV41" s="153"/>
      <c r="NEW41" s="153"/>
      <c r="NEX41" s="153"/>
      <c r="NEY41" s="153"/>
      <c r="NEZ41" s="155"/>
      <c r="NFA41" s="165"/>
      <c r="NFB41" s="153"/>
      <c r="NFC41" s="154"/>
      <c r="NFD41" s="154"/>
      <c r="NFE41" s="153"/>
      <c r="NFF41" s="153"/>
      <c r="NFG41" s="153"/>
      <c r="NFH41" s="153"/>
      <c r="NFI41" s="153"/>
      <c r="NFJ41" s="153"/>
      <c r="NFK41" s="153"/>
      <c r="NFL41" s="153"/>
      <c r="NFM41" s="155"/>
      <c r="NFN41" s="165"/>
      <c r="NFO41" s="153"/>
      <c r="NFP41" s="154"/>
      <c r="NFQ41" s="154"/>
      <c r="NFR41" s="153"/>
      <c r="NFS41" s="153"/>
      <c r="NFT41" s="153"/>
      <c r="NFU41" s="153"/>
      <c r="NFV41" s="153"/>
      <c r="NFW41" s="153"/>
      <c r="NFX41" s="153"/>
      <c r="NFY41" s="153"/>
      <c r="NFZ41" s="155"/>
      <c r="NGA41" s="165"/>
      <c r="NGB41" s="153"/>
      <c r="NGC41" s="154"/>
      <c r="NGD41" s="154"/>
      <c r="NGE41" s="153"/>
      <c r="NGF41" s="153"/>
      <c r="NGG41" s="153"/>
      <c r="NGH41" s="153"/>
      <c r="NGI41" s="153"/>
      <c r="NGJ41" s="153"/>
      <c r="NGK41" s="153"/>
      <c r="NGL41" s="153"/>
      <c r="NGM41" s="155"/>
      <c r="NGN41" s="165"/>
      <c r="NGO41" s="153"/>
      <c r="NGP41" s="154"/>
      <c r="NGQ41" s="154"/>
      <c r="NGR41" s="153"/>
      <c r="NGS41" s="153"/>
      <c r="NGT41" s="153"/>
      <c r="NGU41" s="153"/>
      <c r="NGV41" s="153"/>
      <c r="NGW41" s="153"/>
      <c r="NGX41" s="153"/>
      <c r="NGY41" s="153"/>
      <c r="NGZ41" s="155"/>
      <c r="NHA41" s="165"/>
      <c r="NHB41" s="153"/>
      <c r="NHC41" s="154"/>
      <c r="NHD41" s="154"/>
      <c r="NHE41" s="153"/>
      <c r="NHF41" s="153"/>
      <c r="NHG41" s="153"/>
      <c r="NHH41" s="153"/>
      <c r="NHI41" s="153"/>
      <c r="NHJ41" s="153"/>
      <c r="NHK41" s="153"/>
      <c r="NHL41" s="153"/>
      <c r="NHM41" s="155"/>
      <c r="NHN41" s="165"/>
      <c r="NHO41" s="153"/>
      <c r="NHP41" s="154"/>
      <c r="NHQ41" s="154"/>
      <c r="NHR41" s="153"/>
      <c r="NHS41" s="153"/>
      <c r="NHT41" s="153"/>
      <c r="NHU41" s="153"/>
      <c r="NHV41" s="153"/>
      <c r="NHW41" s="153"/>
      <c r="NHX41" s="153"/>
      <c r="NHY41" s="153"/>
      <c r="NHZ41" s="155"/>
      <c r="NIA41" s="165"/>
      <c r="NIB41" s="153"/>
      <c r="NIC41" s="154"/>
      <c r="NID41" s="154"/>
      <c r="NIE41" s="153"/>
      <c r="NIF41" s="153"/>
      <c r="NIG41" s="153"/>
      <c r="NIH41" s="153"/>
      <c r="NII41" s="153"/>
      <c r="NIJ41" s="153"/>
      <c r="NIK41" s="153"/>
      <c r="NIL41" s="153"/>
      <c r="NIM41" s="155"/>
      <c r="NIN41" s="165"/>
      <c r="NIO41" s="153"/>
      <c r="NIP41" s="154"/>
      <c r="NIQ41" s="154"/>
      <c r="NIR41" s="153"/>
      <c r="NIS41" s="153"/>
      <c r="NIT41" s="153"/>
      <c r="NIU41" s="153"/>
      <c r="NIV41" s="153"/>
      <c r="NIW41" s="153"/>
      <c r="NIX41" s="153"/>
      <c r="NIY41" s="153"/>
      <c r="NIZ41" s="155"/>
      <c r="NJA41" s="165"/>
      <c r="NJB41" s="153"/>
      <c r="NJC41" s="154"/>
      <c r="NJD41" s="154"/>
      <c r="NJE41" s="153"/>
      <c r="NJF41" s="153"/>
      <c r="NJG41" s="153"/>
      <c r="NJH41" s="153"/>
      <c r="NJI41" s="153"/>
      <c r="NJJ41" s="153"/>
      <c r="NJK41" s="153"/>
      <c r="NJL41" s="153"/>
      <c r="NJM41" s="155"/>
      <c r="NJN41" s="165"/>
      <c r="NJO41" s="153"/>
      <c r="NJP41" s="154"/>
      <c r="NJQ41" s="154"/>
      <c r="NJR41" s="153"/>
      <c r="NJS41" s="153"/>
      <c r="NJT41" s="153"/>
      <c r="NJU41" s="153"/>
      <c r="NJV41" s="153"/>
      <c r="NJW41" s="153"/>
      <c r="NJX41" s="153"/>
      <c r="NJY41" s="153"/>
      <c r="NJZ41" s="155"/>
      <c r="NKA41" s="165"/>
      <c r="NKB41" s="153"/>
      <c r="NKC41" s="154"/>
      <c r="NKD41" s="154"/>
      <c r="NKE41" s="153"/>
      <c r="NKF41" s="153"/>
      <c r="NKG41" s="153"/>
      <c r="NKH41" s="153"/>
      <c r="NKI41" s="153"/>
      <c r="NKJ41" s="153"/>
      <c r="NKK41" s="153"/>
      <c r="NKL41" s="153"/>
      <c r="NKM41" s="155"/>
      <c r="NKN41" s="165"/>
      <c r="NKO41" s="153"/>
      <c r="NKP41" s="154"/>
      <c r="NKQ41" s="154"/>
      <c r="NKR41" s="153"/>
      <c r="NKS41" s="153"/>
      <c r="NKT41" s="153"/>
      <c r="NKU41" s="153"/>
      <c r="NKV41" s="153"/>
      <c r="NKW41" s="153"/>
      <c r="NKX41" s="153"/>
      <c r="NKY41" s="153"/>
      <c r="NKZ41" s="155"/>
      <c r="NLA41" s="165"/>
      <c r="NLB41" s="153"/>
      <c r="NLC41" s="154"/>
      <c r="NLD41" s="154"/>
      <c r="NLE41" s="153"/>
      <c r="NLF41" s="153"/>
      <c r="NLG41" s="153"/>
      <c r="NLH41" s="153"/>
      <c r="NLI41" s="153"/>
      <c r="NLJ41" s="153"/>
      <c r="NLK41" s="153"/>
      <c r="NLL41" s="153"/>
      <c r="NLM41" s="155"/>
      <c r="NLN41" s="165"/>
      <c r="NLO41" s="153"/>
      <c r="NLP41" s="154"/>
      <c r="NLQ41" s="154"/>
      <c r="NLR41" s="153"/>
      <c r="NLS41" s="153"/>
      <c r="NLT41" s="153"/>
      <c r="NLU41" s="153"/>
      <c r="NLV41" s="153"/>
      <c r="NLW41" s="153"/>
      <c r="NLX41" s="153"/>
      <c r="NLY41" s="153"/>
      <c r="NLZ41" s="155"/>
      <c r="NMA41" s="165"/>
      <c r="NMB41" s="153"/>
      <c r="NMC41" s="154"/>
      <c r="NMD41" s="154"/>
      <c r="NME41" s="153"/>
      <c r="NMF41" s="153"/>
      <c r="NMG41" s="153"/>
      <c r="NMH41" s="153"/>
      <c r="NMI41" s="153"/>
      <c r="NMJ41" s="153"/>
      <c r="NMK41" s="153"/>
      <c r="NML41" s="153"/>
      <c r="NMM41" s="155"/>
      <c r="NMN41" s="165"/>
      <c r="NMO41" s="153"/>
      <c r="NMP41" s="154"/>
      <c r="NMQ41" s="154"/>
      <c r="NMR41" s="153"/>
      <c r="NMS41" s="153"/>
      <c r="NMT41" s="153"/>
      <c r="NMU41" s="153"/>
      <c r="NMV41" s="153"/>
      <c r="NMW41" s="153"/>
      <c r="NMX41" s="153"/>
      <c r="NMY41" s="153"/>
      <c r="NMZ41" s="155"/>
      <c r="NNA41" s="165"/>
      <c r="NNB41" s="153"/>
      <c r="NNC41" s="154"/>
      <c r="NND41" s="154"/>
      <c r="NNE41" s="153"/>
      <c r="NNF41" s="153"/>
      <c r="NNG41" s="153"/>
      <c r="NNH41" s="153"/>
      <c r="NNI41" s="153"/>
      <c r="NNJ41" s="153"/>
      <c r="NNK41" s="153"/>
      <c r="NNL41" s="153"/>
      <c r="NNM41" s="155"/>
      <c r="NNN41" s="165"/>
      <c r="NNO41" s="153"/>
      <c r="NNP41" s="154"/>
      <c r="NNQ41" s="154"/>
      <c r="NNR41" s="153"/>
      <c r="NNS41" s="153"/>
      <c r="NNT41" s="153"/>
      <c r="NNU41" s="153"/>
      <c r="NNV41" s="153"/>
      <c r="NNW41" s="153"/>
      <c r="NNX41" s="153"/>
      <c r="NNY41" s="153"/>
      <c r="NNZ41" s="155"/>
      <c r="NOA41" s="165"/>
      <c r="NOB41" s="153"/>
      <c r="NOC41" s="154"/>
      <c r="NOD41" s="154"/>
      <c r="NOE41" s="153"/>
      <c r="NOF41" s="153"/>
      <c r="NOG41" s="153"/>
      <c r="NOH41" s="153"/>
      <c r="NOI41" s="153"/>
      <c r="NOJ41" s="153"/>
      <c r="NOK41" s="153"/>
      <c r="NOL41" s="153"/>
      <c r="NOM41" s="155"/>
      <c r="NON41" s="165"/>
      <c r="NOO41" s="153"/>
      <c r="NOP41" s="154"/>
      <c r="NOQ41" s="154"/>
      <c r="NOR41" s="153"/>
      <c r="NOS41" s="153"/>
      <c r="NOT41" s="153"/>
      <c r="NOU41" s="153"/>
      <c r="NOV41" s="153"/>
      <c r="NOW41" s="153"/>
      <c r="NOX41" s="153"/>
      <c r="NOY41" s="153"/>
      <c r="NOZ41" s="155"/>
      <c r="NPA41" s="165"/>
      <c r="NPB41" s="153"/>
      <c r="NPC41" s="154"/>
      <c r="NPD41" s="154"/>
      <c r="NPE41" s="153"/>
      <c r="NPF41" s="153"/>
      <c r="NPG41" s="153"/>
      <c r="NPH41" s="153"/>
      <c r="NPI41" s="153"/>
      <c r="NPJ41" s="153"/>
      <c r="NPK41" s="153"/>
      <c r="NPL41" s="153"/>
      <c r="NPM41" s="155"/>
      <c r="NPN41" s="165"/>
      <c r="NPO41" s="153"/>
      <c r="NPP41" s="154"/>
      <c r="NPQ41" s="154"/>
      <c r="NPR41" s="153"/>
      <c r="NPS41" s="153"/>
      <c r="NPT41" s="153"/>
      <c r="NPU41" s="153"/>
      <c r="NPV41" s="153"/>
      <c r="NPW41" s="153"/>
      <c r="NPX41" s="153"/>
      <c r="NPY41" s="153"/>
      <c r="NPZ41" s="155"/>
      <c r="NQA41" s="165"/>
      <c r="NQB41" s="153"/>
      <c r="NQC41" s="154"/>
      <c r="NQD41" s="154"/>
      <c r="NQE41" s="153"/>
      <c r="NQF41" s="153"/>
      <c r="NQG41" s="153"/>
      <c r="NQH41" s="153"/>
      <c r="NQI41" s="153"/>
      <c r="NQJ41" s="153"/>
      <c r="NQK41" s="153"/>
      <c r="NQL41" s="153"/>
      <c r="NQM41" s="155"/>
      <c r="NQN41" s="165"/>
      <c r="NQO41" s="153"/>
      <c r="NQP41" s="154"/>
      <c r="NQQ41" s="154"/>
      <c r="NQR41" s="153"/>
      <c r="NQS41" s="153"/>
      <c r="NQT41" s="153"/>
      <c r="NQU41" s="153"/>
      <c r="NQV41" s="153"/>
      <c r="NQW41" s="153"/>
      <c r="NQX41" s="153"/>
      <c r="NQY41" s="153"/>
      <c r="NQZ41" s="155"/>
      <c r="NRA41" s="165"/>
      <c r="NRB41" s="153"/>
      <c r="NRC41" s="154"/>
      <c r="NRD41" s="154"/>
      <c r="NRE41" s="153"/>
      <c r="NRF41" s="153"/>
      <c r="NRG41" s="153"/>
      <c r="NRH41" s="153"/>
      <c r="NRI41" s="153"/>
      <c r="NRJ41" s="153"/>
      <c r="NRK41" s="153"/>
      <c r="NRL41" s="153"/>
      <c r="NRM41" s="155"/>
      <c r="NRN41" s="165"/>
      <c r="NRO41" s="153"/>
      <c r="NRP41" s="154"/>
      <c r="NRQ41" s="154"/>
      <c r="NRR41" s="153"/>
      <c r="NRS41" s="153"/>
      <c r="NRT41" s="153"/>
      <c r="NRU41" s="153"/>
      <c r="NRV41" s="153"/>
      <c r="NRW41" s="153"/>
      <c r="NRX41" s="153"/>
      <c r="NRY41" s="153"/>
      <c r="NRZ41" s="155"/>
      <c r="NSA41" s="165"/>
      <c r="NSB41" s="153"/>
      <c r="NSC41" s="154"/>
      <c r="NSD41" s="154"/>
      <c r="NSE41" s="153"/>
      <c r="NSF41" s="153"/>
      <c r="NSG41" s="153"/>
      <c r="NSH41" s="153"/>
      <c r="NSI41" s="153"/>
      <c r="NSJ41" s="153"/>
      <c r="NSK41" s="153"/>
      <c r="NSL41" s="153"/>
      <c r="NSM41" s="155"/>
      <c r="NSN41" s="165"/>
      <c r="NSO41" s="153"/>
      <c r="NSP41" s="154"/>
      <c r="NSQ41" s="154"/>
      <c r="NSR41" s="153"/>
      <c r="NSS41" s="153"/>
      <c r="NST41" s="153"/>
      <c r="NSU41" s="153"/>
      <c r="NSV41" s="153"/>
      <c r="NSW41" s="153"/>
      <c r="NSX41" s="153"/>
      <c r="NSY41" s="153"/>
      <c r="NSZ41" s="155"/>
      <c r="NTA41" s="165"/>
      <c r="NTB41" s="153"/>
      <c r="NTC41" s="154"/>
      <c r="NTD41" s="154"/>
      <c r="NTE41" s="153"/>
      <c r="NTF41" s="153"/>
      <c r="NTG41" s="153"/>
      <c r="NTH41" s="153"/>
      <c r="NTI41" s="153"/>
      <c r="NTJ41" s="153"/>
      <c r="NTK41" s="153"/>
      <c r="NTL41" s="153"/>
      <c r="NTM41" s="155"/>
      <c r="NTN41" s="165"/>
      <c r="NTO41" s="153"/>
      <c r="NTP41" s="154"/>
      <c r="NTQ41" s="154"/>
      <c r="NTR41" s="153"/>
      <c r="NTS41" s="153"/>
      <c r="NTT41" s="153"/>
      <c r="NTU41" s="153"/>
      <c r="NTV41" s="153"/>
      <c r="NTW41" s="153"/>
      <c r="NTX41" s="153"/>
      <c r="NTY41" s="153"/>
      <c r="NTZ41" s="155"/>
      <c r="NUA41" s="165"/>
      <c r="NUB41" s="153"/>
      <c r="NUC41" s="154"/>
      <c r="NUD41" s="154"/>
      <c r="NUE41" s="153"/>
      <c r="NUF41" s="153"/>
      <c r="NUG41" s="153"/>
      <c r="NUH41" s="153"/>
      <c r="NUI41" s="153"/>
      <c r="NUJ41" s="153"/>
      <c r="NUK41" s="153"/>
      <c r="NUL41" s="153"/>
      <c r="NUM41" s="155"/>
      <c r="NUN41" s="165"/>
      <c r="NUO41" s="153"/>
      <c r="NUP41" s="154"/>
      <c r="NUQ41" s="154"/>
      <c r="NUR41" s="153"/>
      <c r="NUS41" s="153"/>
      <c r="NUT41" s="153"/>
      <c r="NUU41" s="153"/>
      <c r="NUV41" s="153"/>
      <c r="NUW41" s="153"/>
      <c r="NUX41" s="153"/>
      <c r="NUY41" s="153"/>
      <c r="NUZ41" s="155"/>
      <c r="NVA41" s="165"/>
      <c r="NVB41" s="153"/>
      <c r="NVC41" s="154"/>
      <c r="NVD41" s="154"/>
      <c r="NVE41" s="153"/>
      <c r="NVF41" s="153"/>
      <c r="NVG41" s="153"/>
      <c r="NVH41" s="153"/>
      <c r="NVI41" s="153"/>
      <c r="NVJ41" s="153"/>
      <c r="NVK41" s="153"/>
      <c r="NVL41" s="153"/>
      <c r="NVM41" s="155"/>
      <c r="NVN41" s="165"/>
      <c r="NVO41" s="153"/>
      <c r="NVP41" s="154"/>
      <c r="NVQ41" s="154"/>
      <c r="NVR41" s="153"/>
      <c r="NVS41" s="153"/>
      <c r="NVT41" s="153"/>
      <c r="NVU41" s="153"/>
      <c r="NVV41" s="153"/>
      <c r="NVW41" s="153"/>
      <c r="NVX41" s="153"/>
      <c r="NVY41" s="153"/>
      <c r="NVZ41" s="155"/>
      <c r="NWA41" s="165"/>
      <c r="NWB41" s="153"/>
      <c r="NWC41" s="154"/>
      <c r="NWD41" s="154"/>
      <c r="NWE41" s="153"/>
      <c r="NWF41" s="153"/>
      <c r="NWG41" s="153"/>
      <c r="NWH41" s="153"/>
      <c r="NWI41" s="153"/>
      <c r="NWJ41" s="153"/>
      <c r="NWK41" s="153"/>
      <c r="NWL41" s="153"/>
      <c r="NWM41" s="155"/>
      <c r="NWN41" s="165"/>
      <c r="NWO41" s="153"/>
      <c r="NWP41" s="154"/>
      <c r="NWQ41" s="154"/>
      <c r="NWR41" s="153"/>
      <c r="NWS41" s="153"/>
      <c r="NWT41" s="153"/>
      <c r="NWU41" s="153"/>
      <c r="NWV41" s="153"/>
      <c r="NWW41" s="153"/>
      <c r="NWX41" s="153"/>
      <c r="NWY41" s="153"/>
      <c r="NWZ41" s="155"/>
      <c r="NXA41" s="165"/>
      <c r="NXB41" s="153"/>
      <c r="NXC41" s="154"/>
      <c r="NXD41" s="154"/>
      <c r="NXE41" s="153"/>
      <c r="NXF41" s="153"/>
      <c r="NXG41" s="153"/>
      <c r="NXH41" s="153"/>
      <c r="NXI41" s="153"/>
      <c r="NXJ41" s="153"/>
      <c r="NXK41" s="153"/>
      <c r="NXL41" s="153"/>
      <c r="NXM41" s="155"/>
      <c r="NXN41" s="165"/>
      <c r="NXO41" s="153"/>
      <c r="NXP41" s="154"/>
      <c r="NXQ41" s="154"/>
      <c r="NXR41" s="153"/>
      <c r="NXS41" s="153"/>
      <c r="NXT41" s="153"/>
      <c r="NXU41" s="153"/>
      <c r="NXV41" s="153"/>
      <c r="NXW41" s="153"/>
      <c r="NXX41" s="153"/>
      <c r="NXY41" s="153"/>
      <c r="NXZ41" s="155"/>
      <c r="NYA41" s="165"/>
      <c r="NYB41" s="153"/>
      <c r="NYC41" s="154"/>
      <c r="NYD41" s="154"/>
      <c r="NYE41" s="153"/>
      <c r="NYF41" s="153"/>
      <c r="NYG41" s="153"/>
      <c r="NYH41" s="153"/>
      <c r="NYI41" s="153"/>
      <c r="NYJ41" s="153"/>
      <c r="NYK41" s="153"/>
      <c r="NYL41" s="153"/>
      <c r="NYM41" s="155"/>
      <c r="NYN41" s="165"/>
      <c r="NYO41" s="153"/>
      <c r="NYP41" s="154"/>
      <c r="NYQ41" s="154"/>
      <c r="NYR41" s="153"/>
      <c r="NYS41" s="153"/>
      <c r="NYT41" s="153"/>
      <c r="NYU41" s="153"/>
      <c r="NYV41" s="153"/>
      <c r="NYW41" s="153"/>
      <c r="NYX41" s="153"/>
      <c r="NYY41" s="153"/>
      <c r="NYZ41" s="155"/>
      <c r="NZA41" s="165"/>
      <c r="NZB41" s="153"/>
      <c r="NZC41" s="154"/>
      <c r="NZD41" s="154"/>
      <c r="NZE41" s="153"/>
      <c r="NZF41" s="153"/>
      <c r="NZG41" s="153"/>
      <c r="NZH41" s="153"/>
      <c r="NZI41" s="153"/>
      <c r="NZJ41" s="153"/>
      <c r="NZK41" s="153"/>
      <c r="NZL41" s="153"/>
      <c r="NZM41" s="155"/>
      <c r="NZN41" s="165"/>
      <c r="NZO41" s="153"/>
      <c r="NZP41" s="154"/>
      <c r="NZQ41" s="154"/>
      <c r="NZR41" s="153"/>
      <c r="NZS41" s="153"/>
      <c r="NZT41" s="153"/>
      <c r="NZU41" s="153"/>
      <c r="NZV41" s="153"/>
      <c r="NZW41" s="153"/>
      <c r="NZX41" s="153"/>
      <c r="NZY41" s="153"/>
      <c r="NZZ41" s="155"/>
      <c r="OAA41" s="165"/>
      <c r="OAB41" s="153"/>
      <c r="OAC41" s="154"/>
      <c r="OAD41" s="154"/>
      <c r="OAE41" s="153"/>
      <c r="OAF41" s="153"/>
      <c r="OAG41" s="153"/>
      <c r="OAH41" s="153"/>
      <c r="OAI41" s="153"/>
      <c r="OAJ41" s="153"/>
      <c r="OAK41" s="153"/>
      <c r="OAL41" s="153"/>
      <c r="OAM41" s="155"/>
      <c r="OAN41" s="165"/>
      <c r="OAO41" s="153"/>
      <c r="OAP41" s="154"/>
      <c r="OAQ41" s="154"/>
      <c r="OAR41" s="153"/>
      <c r="OAS41" s="153"/>
      <c r="OAT41" s="153"/>
      <c r="OAU41" s="153"/>
      <c r="OAV41" s="153"/>
      <c r="OAW41" s="153"/>
      <c r="OAX41" s="153"/>
      <c r="OAY41" s="153"/>
      <c r="OAZ41" s="155"/>
      <c r="OBA41" s="165"/>
      <c r="OBB41" s="153"/>
      <c r="OBC41" s="154"/>
      <c r="OBD41" s="154"/>
      <c r="OBE41" s="153"/>
      <c r="OBF41" s="153"/>
      <c r="OBG41" s="153"/>
      <c r="OBH41" s="153"/>
      <c r="OBI41" s="153"/>
      <c r="OBJ41" s="153"/>
      <c r="OBK41" s="153"/>
      <c r="OBL41" s="153"/>
      <c r="OBM41" s="155"/>
      <c r="OBN41" s="165"/>
      <c r="OBO41" s="153"/>
      <c r="OBP41" s="154"/>
      <c r="OBQ41" s="154"/>
      <c r="OBR41" s="153"/>
      <c r="OBS41" s="153"/>
      <c r="OBT41" s="153"/>
      <c r="OBU41" s="153"/>
      <c r="OBV41" s="153"/>
      <c r="OBW41" s="153"/>
      <c r="OBX41" s="153"/>
      <c r="OBY41" s="153"/>
      <c r="OBZ41" s="155"/>
      <c r="OCA41" s="165"/>
      <c r="OCB41" s="153"/>
      <c r="OCC41" s="154"/>
      <c r="OCD41" s="154"/>
      <c r="OCE41" s="153"/>
      <c r="OCF41" s="153"/>
      <c r="OCG41" s="153"/>
      <c r="OCH41" s="153"/>
      <c r="OCI41" s="153"/>
      <c r="OCJ41" s="153"/>
      <c r="OCK41" s="153"/>
      <c r="OCL41" s="153"/>
      <c r="OCM41" s="155"/>
      <c r="OCN41" s="165"/>
      <c r="OCO41" s="153"/>
      <c r="OCP41" s="154"/>
      <c r="OCQ41" s="154"/>
      <c r="OCR41" s="153"/>
      <c r="OCS41" s="153"/>
      <c r="OCT41" s="153"/>
      <c r="OCU41" s="153"/>
      <c r="OCV41" s="153"/>
      <c r="OCW41" s="153"/>
      <c r="OCX41" s="153"/>
      <c r="OCY41" s="153"/>
      <c r="OCZ41" s="155"/>
      <c r="ODA41" s="165"/>
      <c r="ODB41" s="153"/>
      <c r="ODC41" s="154"/>
      <c r="ODD41" s="154"/>
      <c r="ODE41" s="153"/>
      <c r="ODF41" s="153"/>
      <c r="ODG41" s="153"/>
      <c r="ODH41" s="153"/>
      <c r="ODI41" s="153"/>
      <c r="ODJ41" s="153"/>
      <c r="ODK41" s="153"/>
      <c r="ODL41" s="153"/>
      <c r="ODM41" s="155"/>
      <c r="ODN41" s="165"/>
      <c r="ODO41" s="153"/>
      <c r="ODP41" s="154"/>
      <c r="ODQ41" s="154"/>
      <c r="ODR41" s="153"/>
      <c r="ODS41" s="153"/>
      <c r="ODT41" s="153"/>
      <c r="ODU41" s="153"/>
      <c r="ODV41" s="153"/>
      <c r="ODW41" s="153"/>
      <c r="ODX41" s="153"/>
      <c r="ODY41" s="153"/>
      <c r="ODZ41" s="155"/>
      <c r="OEA41" s="165"/>
      <c r="OEB41" s="153"/>
      <c r="OEC41" s="154"/>
      <c r="OED41" s="154"/>
      <c r="OEE41" s="153"/>
      <c r="OEF41" s="153"/>
      <c r="OEG41" s="153"/>
      <c r="OEH41" s="153"/>
      <c r="OEI41" s="153"/>
      <c r="OEJ41" s="153"/>
      <c r="OEK41" s="153"/>
      <c r="OEL41" s="153"/>
      <c r="OEM41" s="155"/>
      <c r="OEN41" s="165"/>
      <c r="OEO41" s="153"/>
      <c r="OEP41" s="154"/>
      <c r="OEQ41" s="154"/>
      <c r="OER41" s="153"/>
      <c r="OES41" s="153"/>
      <c r="OET41" s="153"/>
      <c r="OEU41" s="153"/>
      <c r="OEV41" s="153"/>
      <c r="OEW41" s="153"/>
      <c r="OEX41" s="153"/>
      <c r="OEY41" s="153"/>
      <c r="OEZ41" s="155"/>
      <c r="OFA41" s="165"/>
      <c r="OFB41" s="153"/>
      <c r="OFC41" s="154"/>
      <c r="OFD41" s="154"/>
      <c r="OFE41" s="153"/>
      <c r="OFF41" s="153"/>
      <c r="OFG41" s="153"/>
      <c r="OFH41" s="153"/>
      <c r="OFI41" s="153"/>
      <c r="OFJ41" s="153"/>
      <c r="OFK41" s="153"/>
      <c r="OFL41" s="153"/>
      <c r="OFM41" s="155"/>
      <c r="OFN41" s="165"/>
      <c r="OFO41" s="153"/>
      <c r="OFP41" s="154"/>
      <c r="OFQ41" s="154"/>
      <c r="OFR41" s="153"/>
      <c r="OFS41" s="153"/>
      <c r="OFT41" s="153"/>
      <c r="OFU41" s="153"/>
      <c r="OFV41" s="153"/>
      <c r="OFW41" s="153"/>
      <c r="OFX41" s="153"/>
      <c r="OFY41" s="153"/>
      <c r="OFZ41" s="155"/>
      <c r="OGA41" s="165"/>
      <c r="OGB41" s="153"/>
      <c r="OGC41" s="154"/>
      <c r="OGD41" s="154"/>
      <c r="OGE41" s="153"/>
      <c r="OGF41" s="153"/>
      <c r="OGG41" s="153"/>
      <c r="OGH41" s="153"/>
      <c r="OGI41" s="153"/>
      <c r="OGJ41" s="153"/>
      <c r="OGK41" s="153"/>
      <c r="OGL41" s="153"/>
      <c r="OGM41" s="155"/>
      <c r="OGN41" s="165"/>
      <c r="OGO41" s="153"/>
      <c r="OGP41" s="154"/>
      <c r="OGQ41" s="154"/>
      <c r="OGR41" s="153"/>
      <c r="OGS41" s="153"/>
      <c r="OGT41" s="153"/>
      <c r="OGU41" s="153"/>
      <c r="OGV41" s="153"/>
      <c r="OGW41" s="153"/>
      <c r="OGX41" s="153"/>
      <c r="OGY41" s="153"/>
      <c r="OGZ41" s="155"/>
      <c r="OHA41" s="165"/>
      <c r="OHB41" s="153"/>
      <c r="OHC41" s="154"/>
      <c r="OHD41" s="154"/>
      <c r="OHE41" s="153"/>
      <c r="OHF41" s="153"/>
      <c r="OHG41" s="153"/>
      <c r="OHH41" s="153"/>
      <c r="OHI41" s="153"/>
      <c r="OHJ41" s="153"/>
      <c r="OHK41" s="153"/>
      <c r="OHL41" s="153"/>
      <c r="OHM41" s="155"/>
      <c r="OHN41" s="165"/>
      <c r="OHO41" s="153"/>
      <c r="OHP41" s="154"/>
      <c r="OHQ41" s="154"/>
      <c r="OHR41" s="153"/>
      <c r="OHS41" s="153"/>
      <c r="OHT41" s="153"/>
      <c r="OHU41" s="153"/>
      <c r="OHV41" s="153"/>
      <c r="OHW41" s="153"/>
      <c r="OHX41" s="153"/>
      <c r="OHY41" s="153"/>
      <c r="OHZ41" s="155"/>
      <c r="OIA41" s="165"/>
      <c r="OIB41" s="153"/>
      <c r="OIC41" s="154"/>
      <c r="OID41" s="154"/>
      <c r="OIE41" s="153"/>
      <c r="OIF41" s="153"/>
      <c r="OIG41" s="153"/>
      <c r="OIH41" s="153"/>
      <c r="OII41" s="153"/>
      <c r="OIJ41" s="153"/>
      <c r="OIK41" s="153"/>
      <c r="OIL41" s="153"/>
      <c r="OIM41" s="155"/>
      <c r="OIN41" s="165"/>
      <c r="OIO41" s="153"/>
      <c r="OIP41" s="154"/>
      <c r="OIQ41" s="154"/>
      <c r="OIR41" s="153"/>
      <c r="OIS41" s="153"/>
      <c r="OIT41" s="153"/>
      <c r="OIU41" s="153"/>
      <c r="OIV41" s="153"/>
      <c r="OIW41" s="153"/>
      <c r="OIX41" s="153"/>
      <c r="OIY41" s="153"/>
      <c r="OIZ41" s="155"/>
      <c r="OJA41" s="165"/>
      <c r="OJB41" s="153"/>
      <c r="OJC41" s="154"/>
      <c r="OJD41" s="154"/>
      <c r="OJE41" s="153"/>
      <c r="OJF41" s="153"/>
      <c r="OJG41" s="153"/>
      <c r="OJH41" s="153"/>
      <c r="OJI41" s="153"/>
      <c r="OJJ41" s="153"/>
      <c r="OJK41" s="153"/>
      <c r="OJL41" s="153"/>
      <c r="OJM41" s="155"/>
      <c r="OJN41" s="165"/>
      <c r="OJO41" s="153"/>
      <c r="OJP41" s="154"/>
      <c r="OJQ41" s="154"/>
      <c r="OJR41" s="153"/>
      <c r="OJS41" s="153"/>
      <c r="OJT41" s="153"/>
      <c r="OJU41" s="153"/>
      <c r="OJV41" s="153"/>
      <c r="OJW41" s="153"/>
      <c r="OJX41" s="153"/>
      <c r="OJY41" s="153"/>
      <c r="OJZ41" s="155"/>
      <c r="OKA41" s="165"/>
      <c r="OKB41" s="153"/>
      <c r="OKC41" s="154"/>
      <c r="OKD41" s="154"/>
      <c r="OKE41" s="153"/>
      <c r="OKF41" s="153"/>
      <c r="OKG41" s="153"/>
      <c r="OKH41" s="153"/>
      <c r="OKI41" s="153"/>
      <c r="OKJ41" s="153"/>
      <c r="OKK41" s="153"/>
      <c r="OKL41" s="153"/>
      <c r="OKM41" s="155"/>
      <c r="OKN41" s="165"/>
      <c r="OKO41" s="153"/>
      <c r="OKP41" s="154"/>
      <c r="OKQ41" s="154"/>
      <c r="OKR41" s="153"/>
      <c r="OKS41" s="153"/>
      <c r="OKT41" s="153"/>
      <c r="OKU41" s="153"/>
      <c r="OKV41" s="153"/>
      <c r="OKW41" s="153"/>
      <c r="OKX41" s="153"/>
      <c r="OKY41" s="153"/>
      <c r="OKZ41" s="155"/>
      <c r="OLA41" s="165"/>
      <c r="OLB41" s="153"/>
      <c r="OLC41" s="154"/>
      <c r="OLD41" s="154"/>
      <c r="OLE41" s="153"/>
      <c r="OLF41" s="153"/>
      <c r="OLG41" s="153"/>
      <c r="OLH41" s="153"/>
      <c r="OLI41" s="153"/>
      <c r="OLJ41" s="153"/>
      <c r="OLK41" s="153"/>
      <c r="OLL41" s="153"/>
      <c r="OLM41" s="155"/>
      <c r="OLN41" s="165"/>
      <c r="OLO41" s="153"/>
      <c r="OLP41" s="154"/>
      <c r="OLQ41" s="154"/>
      <c r="OLR41" s="153"/>
      <c r="OLS41" s="153"/>
      <c r="OLT41" s="153"/>
      <c r="OLU41" s="153"/>
      <c r="OLV41" s="153"/>
      <c r="OLW41" s="153"/>
      <c r="OLX41" s="153"/>
      <c r="OLY41" s="153"/>
      <c r="OLZ41" s="155"/>
      <c r="OMA41" s="165"/>
      <c r="OMB41" s="153"/>
      <c r="OMC41" s="154"/>
      <c r="OMD41" s="154"/>
      <c r="OME41" s="153"/>
      <c r="OMF41" s="153"/>
      <c r="OMG41" s="153"/>
      <c r="OMH41" s="153"/>
      <c r="OMI41" s="153"/>
      <c r="OMJ41" s="153"/>
      <c r="OMK41" s="153"/>
      <c r="OML41" s="153"/>
      <c r="OMM41" s="155"/>
      <c r="OMN41" s="165"/>
      <c r="OMO41" s="153"/>
      <c r="OMP41" s="154"/>
      <c r="OMQ41" s="154"/>
      <c r="OMR41" s="153"/>
      <c r="OMS41" s="153"/>
      <c r="OMT41" s="153"/>
      <c r="OMU41" s="153"/>
      <c r="OMV41" s="153"/>
      <c r="OMW41" s="153"/>
      <c r="OMX41" s="153"/>
      <c r="OMY41" s="153"/>
      <c r="OMZ41" s="155"/>
      <c r="ONA41" s="165"/>
      <c r="ONB41" s="153"/>
      <c r="ONC41" s="154"/>
      <c r="OND41" s="154"/>
      <c r="ONE41" s="153"/>
      <c r="ONF41" s="153"/>
      <c r="ONG41" s="153"/>
      <c r="ONH41" s="153"/>
      <c r="ONI41" s="153"/>
      <c r="ONJ41" s="153"/>
      <c r="ONK41" s="153"/>
      <c r="ONL41" s="153"/>
      <c r="ONM41" s="155"/>
      <c r="ONN41" s="165"/>
      <c r="ONO41" s="153"/>
      <c r="ONP41" s="154"/>
      <c r="ONQ41" s="154"/>
      <c r="ONR41" s="153"/>
      <c r="ONS41" s="153"/>
      <c r="ONT41" s="153"/>
      <c r="ONU41" s="153"/>
      <c r="ONV41" s="153"/>
      <c r="ONW41" s="153"/>
      <c r="ONX41" s="153"/>
      <c r="ONY41" s="153"/>
      <c r="ONZ41" s="155"/>
      <c r="OOA41" s="165"/>
      <c r="OOB41" s="153"/>
      <c r="OOC41" s="154"/>
      <c r="OOD41" s="154"/>
      <c r="OOE41" s="153"/>
      <c r="OOF41" s="153"/>
      <c r="OOG41" s="153"/>
      <c r="OOH41" s="153"/>
      <c r="OOI41" s="153"/>
      <c r="OOJ41" s="153"/>
      <c r="OOK41" s="153"/>
      <c r="OOL41" s="153"/>
      <c r="OOM41" s="155"/>
      <c r="OON41" s="165"/>
      <c r="OOO41" s="153"/>
      <c r="OOP41" s="154"/>
      <c r="OOQ41" s="154"/>
      <c r="OOR41" s="153"/>
      <c r="OOS41" s="153"/>
      <c r="OOT41" s="153"/>
      <c r="OOU41" s="153"/>
      <c r="OOV41" s="153"/>
      <c r="OOW41" s="153"/>
      <c r="OOX41" s="153"/>
      <c r="OOY41" s="153"/>
      <c r="OOZ41" s="155"/>
      <c r="OPA41" s="165"/>
      <c r="OPB41" s="153"/>
      <c r="OPC41" s="154"/>
      <c r="OPD41" s="154"/>
      <c r="OPE41" s="153"/>
      <c r="OPF41" s="153"/>
      <c r="OPG41" s="153"/>
      <c r="OPH41" s="153"/>
      <c r="OPI41" s="153"/>
      <c r="OPJ41" s="153"/>
      <c r="OPK41" s="153"/>
      <c r="OPL41" s="153"/>
      <c r="OPM41" s="155"/>
      <c r="OPN41" s="165"/>
      <c r="OPO41" s="153"/>
      <c r="OPP41" s="154"/>
      <c r="OPQ41" s="154"/>
      <c r="OPR41" s="153"/>
      <c r="OPS41" s="153"/>
      <c r="OPT41" s="153"/>
      <c r="OPU41" s="153"/>
      <c r="OPV41" s="153"/>
      <c r="OPW41" s="153"/>
      <c r="OPX41" s="153"/>
      <c r="OPY41" s="153"/>
      <c r="OPZ41" s="155"/>
      <c r="OQA41" s="165"/>
      <c r="OQB41" s="153"/>
      <c r="OQC41" s="154"/>
      <c r="OQD41" s="154"/>
      <c r="OQE41" s="153"/>
      <c r="OQF41" s="153"/>
      <c r="OQG41" s="153"/>
      <c r="OQH41" s="153"/>
      <c r="OQI41" s="153"/>
      <c r="OQJ41" s="153"/>
      <c r="OQK41" s="153"/>
      <c r="OQL41" s="153"/>
      <c r="OQM41" s="155"/>
      <c r="OQN41" s="165"/>
      <c r="OQO41" s="153"/>
      <c r="OQP41" s="154"/>
      <c r="OQQ41" s="154"/>
      <c r="OQR41" s="153"/>
      <c r="OQS41" s="153"/>
      <c r="OQT41" s="153"/>
      <c r="OQU41" s="153"/>
      <c r="OQV41" s="153"/>
      <c r="OQW41" s="153"/>
      <c r="OQX41" s="153"/>
      <c r="OQY41" s="153"/>
      <c r="OQZ41" s="155"/>
      <c r="ORA41" s="165"/>
      <c r="ORB41" s="153"/>
      <c r="ORC41" s="154"/>
      <c r="ORD41" s="154"/>
      <c r="ORE41" s="153"/>
      <c r="ORF41" s="153"/>
      <c r="ORG41" s="153"/>
      <c r="ORH41" s="153"/>
      <c r="ORI41" s="153"/>
      <c r="ORJ41" s="153"/>
      <c r="ORK41" s="153"/>
      <c r="ORL41" s="153"/>
      <c r="ORM41" s="155"/>
      <c r="ORN41" s="165"/>
      <c r="ORO41" s="153"/>
      <c r="ORP41" s="154"/>
      <c r="ORQ41" s="154"/>
      <c r="ORR41" s="153"/>
      <c r="ORS41" s="153"/>
      <c r="ORT41" s="153"/>
      <c r="ORU41" s="153"/>
      <c r="ORV41" s="153"/>
      <c r="ORW41" s="153"/>
      <c r="ORX41" s="153"/>
      <c r="ORY41" s="153"/>
      <c r="ORZ41" s="155"/>
      <c r="OSA41" s="165"/>
      <c r="OSB41" s="153"/>
      <c r="OSC41" s="154"/>
      <c r="OSD41" s="154"/>
      <c r="OSE41" s="153"/>
      <c r="OSF41" s="153"/>
      <c r="OSG41" s="153"/>
      <c r="OSH41" s="153"/>
      <c r="OSI41" s="153"/>
      <c r="OSJ41" s="153"/>
      <c r="OSK41" s="153"/>
      <c r="OSL41" s="153"/>
      <c r="OSM41" s="155"/>
      <c r="OSN41" s="165"/>
      <c r="OSO41" s="153"/>
      <c r="OSP41" s="154"/>
      <c r="OSQ41" s="154"/>
      <c r="OSR41" s="153"/>
      <c r="OSS41" s="153"/>
      <c r="OST41" s="153"/>
      <c r="OSU41" s="153"/>
      <c r="OSV41" s="153"/>
      <c r="OSW41" s="153"/>
      <c r="OSX41" s="153"/>
      <c r="OSY41" s="153"/>
      <c r="OSZ41" s="155"/>
      <c r="OTA41" s="165"/>
      <c r="OTB41" s="153"/>
      <c r="OTC41" s="154"/>
      <c r="OTD41" s="154"/>
      <c r="OTE41" s="153"/>
      <c r="OTF41" s="153"/>
      <c r="OTG41" s="153"/>
      <c r="OTH41" s="153"/>
      <c r="OTI41" s="153"/>
      <c r="OTJ41" s="153"/>
      <c r="OTK41" s="153"/>
      <c r="OTL41" s="153"/>
      <c r="OTM41" s="155"/>
      <c r="OTN41" s="165"/>
      <c r="OTO41" s="153"/>
      <c r="OTP41" s="154"/>
      <c r="OTQ41" s="154"/>
      <c r="OTR41" s="153"/>
      <c r="OTS41" s="153"/>
      <c r="OTT41" s="153"/>
      <c r="OTU41" s="153"/>
      <c r="OTV41" s="153"/>
      <c r="OTW41" s="153"/>
      <c r="OTX41" s="153"/>
      <c r="OTY41" s="153"/>
      <c r="OTZ41" s="155"/>
      <c r="OUA41" s="165"/>
      <c r="OUB41" s="153"/>
      <c r="OUC41" s="154"/>
      <c r="OUD41" s="154"/>
      <c r="OUE41" s="153"/>
      <c r="OUF41" s="153"/>
      <c r="OUG41" s="153"/>
      <c r="OUH41" s="153"/>
      <c r="OUI41" s="153"/>
      <c r="OUJ41" s="153"/>
      <c r="OUK41" s="153"/>
      <c r="OUL41" s="153"/>
      <c r="OUM41" s="155"/>
      <c r="OUN41" s="165"/>
      <c r="OUO41" s="153"/>
      <c r="OUP41" s="154"/>
      <c r="OUQ41" s="154"/>
      <c r="OUR41" s="153"/>
      <c r="OUS41" s="153"/>
      <c r="OUT41" s="153"/>
      <c r="OUU41" s="153"/>
      <c r="OUV41" s="153"/>
      <c r="OUW41" s="153"/>
      <c r="OUX41" s="153"/>
      <c r="OUY41" s="153"/>
      <c r="OUZ41" s="155"/>
      <c r="OVA41" s="165"/>
      <c r="OVB41" s="153"/>
      <c r="OVC41" s="154"/>
      <c r="OVD41" s="154"/>
      <c r="OVE41" s="153"/>
      <c r="OVF41" s="153"/>
      <c r="OVG41" s="153"/>
      <c r="OVH41" s="153"/>
      <c r="OVI41" s="153"/>
      <c r="OVJ41" s="153"/>
      <c r="OVK41" s="153"/>
      <c r="OVL41" s="153"/>
      <c r="OVM41" s="155"/>
      <c r="OVN41" s="165"/>
      <c r="OVO41" s="153"/>
      <c r="OVP41" s="154"/>
      <c r="OVQ41" s="154"/>
      <c r="OVR41" s="153"/>
      <c r="OVS41" s="153"/>
      <c r="OVT41" s="153"/>
      <c r="OVU41" s="153"/>
      <c r="OVV41" s="153"/>
      <c r="OVW41" s="153"/>
      <c r="OVX41" s="153"/>
      <c r="OVY41" s="153"/>
      <c r="OVZ41" s="155"/>
      <c r="OWA41" s="165"/>
      <c r="OWB41" s="153"/>
      <c r="OWC41" s="154"/>
      <c r="OWD41" s="154"/>
      <c r="OWE41" s="153"/>
      <c r="OWF41" s="153"/>
      <c r="OWG41" s="153"/>
      <c r="OWH41" s="153"/>
      <c r="OWI41" s="153"/>
      <c r="OWJ41" s="153"/>
      <c r="OWK41" s="153"/>
      <c r="OWL41" s="153"/>
      <c r="OWM41" s="155"/>
      <c r="OWN41" s="165"/>
      <c r="OWO41" s="153"/>
      <c r="OWP41" s="154"/>
      <c r="OWQ41" s="154"/>
      <c r="OWR41" s="153"/>
      <c r="OWS41" s="153"/>
      <c r="OWT41" s="153"/>
      <c r="OWU41" s="153"/>
      <c r="OWV41" s="153"/>
      <c r="OWW41" s="153"/>
      <c r="OWX41" s="153"/>
      <c r="OWY41" s="153"/>
      <c r="OWZ41" s="155"/>
      <c r="OXA41" s="165"/>
      <c r="OXB41" s="153"/>
      <c r="OXC41" s="154"/>
      <c r="OXD41" s="154"/>
      <c r="OXE41" s="153"/>
      <c r="OXF41" s="153"/>
      <c r="OXG41" s="153"/>
      <c r="OXH41" s="153"/>
      <c r="OXI41" s="153"/>
      <c r="OXJ41" s="153"/>
      <c r="OXK41" s="153"/>
      <c r="OXL41" s="153"/>
      <c r="OXM41" s="155"/>
      <c r="OXN41" s="165"/>
      <c r="OXO41" s="153"/>
      <c r="OXP41" s="154"/>
      <c r="OXQ41" s="154"/>
      <c r="OXR41" s="153"/>
      <c r="OXS41" s="153"/>
      <c r="OXT41" s="153"/>
      <c r="OXU41" s="153"/>
      <c r="OXV41" s="153"/>
      <c r="OXW41" s="153"/>
      <c r="OXX41" s="153"/>
      <c r="OXY41" s="153"/>
      <c r="OXZ41" s="155"/>
      <c r="OYA41" s="165"/>
      <c r="OYB41" s="153"/>
      <c r="OYC41" s="154"/>
      <c r="OYD41" s="154"/>
      <c r="OYE41" s="153"/>
      <c r="OYF41" s="153"/>
      <c r="OYG41" s="153"/>
      <c r="OYH41" s="153"/>
      <c r="OYI41" s="153"/>
      <c r="OYJ41" s="153"/>
      <c r="OYK41" s="153"/>
      <c r="OYL41" s="153"/>
      <c r="OYM41" s="155"/>
      <c r="OYN41" s="165"/>
      <c r="OYO41" s="153"/>
      <c r="OYP41" s="154"/>
      <c r="OYQ41" s="154"/>
      <c r="OYR41" s="153"/>
      <c r="OYS41" s="153"/>
      <c r="OYT41" s="153"/>
      <c r="OYU41" s="153"/>
      <c r="OYV41" s="153"/>
      <c r="OYW41" s="153"/>
      <c r="OYX41" s="153"/>
      <c r="OYY41" s="153"/>
      <c r="OYZ41" s="155"/>
      <c r="OZA41" s="165"/>
      <c r="OZB41" s="153"/>
      <c r="OZC41" s="154"/>
      <c r="OZD41" s="154"/>
      <c r="OZE41" s="153"/>
      <c r="OZF41" s="153"/>
      <c r="OZG41" s="153"/>
      <c r="OZH41" s="153"/>
      <c r="OZI41" s="153"/>
      <c r="OZJ41" s="153"/>
      <c r="OZK41" s="153"/>
      <c r="OZL41" s="153"/>
      <c r="OZM41" s="155"/>
      <c r="OZN41" s="165"/>
      <c r="OZO41" s="153"/>
      <c r="OZP41" s="154"/>
      <c r="OZQ41" s="154"/>
      <c r="OZR41" s="153"/>
      <c r="OZS41" s="153"/>
      <c r="OZT41" s="153"/>
      <c r="OZU41" s="153"/>
      <c r="OZV41" s="153"/>
      <c r="OZW41" s="153"/>
      <c r="OZX41" s="153"/>
      <c r="OZY41" s="153"/>
      <c r="OZZ41" s="155"/>
      <c r="PAA41" s="165"/>
      <c r="PAB41" s="153"/>
      <c r="PAC41" s="154"/>
      <c r="PAD41" s="154"/>
      <c r="PAE41" s="153"/>
      <c r="PAF41" s="153"/>
      <c r="PAG41" s="153"/>
      <c r="PAH41" s="153"/>
      <c r="PAI41" s="153"/>
      <c r="PAJ41" s="153"/>
      <c r="PAK41" s="153"/>
      <c r="PAL41" s="153"/>
      <c r="PAM41" s="155"/>
      <c r="PAN41" s="165"/>
      <c r="PAO41" s="153"/>
      <c r="PAP41" s="154"/>
      <c r="PAQ41" s="154"/>
      <c r="PAR41" s="153"/>
      <c r="PAS41" s="153"/>
      <c r="PAT41" s="153"/>
      <c r="PAU41" s="153"/>
      <c r="PAV41" s="153"/>
      <c r="PAW41" s="153"/>
      <c r="PAX41" s="153"/>
      <c r="PAY41" s="153"/>
      <c r="PAZ41" s="155"/>
      <c r="PBA41" s="165"/>
      <c r="PBB41" s="153"/>
      <c r="PBC41" s="154"/>
      <c r="PBD41" s="154"/>
      <c r="PBE41" s="153"/>
      <c r="PBF41" s="153"/>
      <c r="PBG41" s="153"/>
      <c r="PBH41" s="153"/>
      <c r="PBI41" s="153"/>
      <c r="PBJ41" s="153"/>
      <c r="PBK41" s="153"/>
      <c r="PBL41" s="153"/>
      <c r="PBM41" s="155"/>
      <c r="PBN41" s="165"/>
      <c r="PBO41" s="153"/>
      <c r="PBP41" s="154"/>
      <c r="PBQ41" s="154"/>
      <c r="PBR41" s="153"/>
      <c r="PBS41" s="153"/>
      <c r="PBT41" s="153"/>
      <c r="PBU41" s="153"/>
      <c r="PBV41" s="153"/>
      <c r="PBW41" s="153"/>
      <c r="PBX41" s="153"/>
      <c r="PBY41" s="153"/>
      <c r="PBZ41" s="155"/>
      <c r="PCA41" s="165"/>
      <c r="PCB41" s="153"/>
      <c r="PCC41" s="154"/>
      <c r="PCD41" s="154"/>
      <c r="PCE41" s="153"/>
      <c r="PCF41" s="153"/>
      <c r="PCG41" s="153"/>
      <c r="PCH41" s="153"/>
      <c r="PCI41" s="153"/>
      <c r="PCJ41" s="153"/>
      <c r="PCK41" s="153"/>
      <c r="PCL41" s="153"/>
      <c r="PCM41" s="155"/>
      <c r="PCN41" s="165"/>
      <c r="PCO41" s="153"/>
      <c r="PCP41" s="154"/>
      <c r="PCQ41" s="154"/>
      <c r="PCR41" s="153"/>
      <c r="PCS41" s="153"/>
      <c r="PCT41" s="153"/>
      <c r="PCU41" s="153"/>
      <c r="PCV41" s="153"/>
      <c r="PCW41" s="153"/>
      <c r="PCX41" s="153"/>
      <c r="PCY41" s="153"/>
      <c r="PCZ41" s="155"/>
      <c r="PDA41" s="165"/>
      <c r="PDB41" s="153"/>
      <c r="PDC41" s="154"/>
      <c r="PDD41" s="154"/>
      <c r="PDE41" s="153"/>
      <c r="PDF41" s="153"/>
      <c r="PDG41" s="153"/>
      <c r="PDH41" s="153"/>
      <c r="PDI41" s="153"/>
      <c r="PDJ41" s="153"/>
      <c r="PDK41" s="153"/>
      <c r="PDL41" s="153"/>
      <c r="PDM41" s="155"/>
      <c r="PDN41" s="165"/>
      <c r="PDO41" s="153"/>
      <c r="PDP41" s="154"/>
      <c r="PDQ41" s="154"/>
      <c r="PDR41" s="153"/>
      <c r="PDS41" s="153"/>
      <c r="PDT41" s="153"/>
      <c r="PDU41" s="153"/>
      <c r="PDV41" s="153"/>
      <c r="PDW41" s="153"/>
      <c r="PDX41" s="153"/>
      <c r="PDY41" s="153"/>
      <c r="PDZ41" s="155"/>
      <c r="PEA41" s="165"/>
      <c r="PEB41" s="153"/>
      <c r="PEC41" s="154"/>
      <c r="PED41" s="154"/>
      <c r="PEE41" s="153"/>
      <c r="PEF41" s="153"/>
      <c r="PEG41" s="153"/>
      <c r="PEH41" s="153"/>
      <c r="PEI41" s="153"/>
      <c r="PEJ41" s="153"/>
      <c r="PEK41" s="153"/>
      <c r="PEL41" s="153"/>
      <c r="PEM41" s="155"/>
      <c r="PEN41" s="165"/>
      <c r="PEO41" s="153"/>
      <c r="PEP41" s="154"/>
      <c r="PEQ41" s="154"/>
      <c r="PER41" s="153"/>
      <c r="PES41" s="153"/>
      <c r="PET41" s="153"/>
      <c r="PEU41" s="153"/>
      <c r="PEV41" s="153"/>
      <c r="PEW41" s="153"/>
      <c r="PEX41" s="153"/>
      <c r="PEY41" s="153"/>
      <c r="PEZ41" s="155"/>
      <c r="PFA41" s="165"/>
      <c r="PFB41" s="153"/>
      <c r="PFC41" s="154"/>
      <c r="PFD41" s="154"/>
      <c r="PFE41" s="153"/>
      <c r="PFF41" s="153"/>
      <c r="PFG41" s="153"/>
      <c r="PFH41" s="153"/>
      <c r="PFI41" s="153"/>
      <c r="PFJ41" s="153"/>
      <c r="PFK41" s="153"/>
      <c r="PFL41" s="153"/>
      <c r="PFM41" s="155"/>
      <c r="PFN41" s="165"/>
      <c r="PFO41" s="153"/>
      <c r="PFP41" s="154"/>
      <c r="PFQ41" s="154"/>
      <c r="PFR41" s="153"/>
      <c r="PFS41" s="153"/>
      <c r="PFT41" s="153"/>
      <c r="PFU41" s="153"/>
      <c r="PFV41" s="153"/>
      <c r="PFW41" s="153"/>
      <c r="PFX41" s="153"/>
      <c r="PFY41" s="153"/>
      <c r="PFZ41" s="155"/>
      <c r="PGA41" s="165"/>
      <c r="PGB41" s="153"/>
      <c r="PGC41" s="154"/>
      <c r="PGD41" s="154"/>
      <c r="PGE41" s="153"/>
      <c r="PGF41" s="153"/>
      <c r="PGG41" s="153"/>
      <c r="PGH41" s="153"/>
      <c r="PGI41" s="153"/>
      <c r="PGJ41" s="153"/>
      <c r="PGK41" s="153"/>
      <c r="PGL41" s="153"/>
      <c r="PGM41" s="155"/>
      <c r="PGN41" s="165"/>
      <c r="PGO41" s="153"/>
      <c r="PGP41" s="154"/>
      <c r="PGQ41" s="154"/>
      <c r="PGR41" s="153"/>
      <c r="PGS41" s="153"/>
      <c r="PGT41" s="153"/>
      <c r="PGU41" s="153"/>
      <c r="PGV41" s="153"/>
      <c r="PGW41" s="153"/>
      <c r="PGX41" s="153"/>
      <c r="PGY41" s="153"/>
      <c r="PGZ41" s="155"/>
      <c r="PHA41" s="165"/>
      <c r="PHB41" s="153"/>
      <c r="PHC41" s="154"/>
      <c r="PHD41" s="154"/>
      <c r="PHE41" s="153"/>
      <c r="PHF41" s="153"/>
      <c r="PHG41" s="153"/>
      <c r="PHH41" s="153"/>
      <c r="PHI41" s="153"/>
      <c r="PHJ41" s="153"/>
      <c r="PHK41" s="153"/>
      <c r="PHL41" s="153"/>
      <c r="PHM41" s="155"/>
      <c r="PHN41" s="165"/>
      <c r="PHO41" s="153"/>
      <c r="PHP41" s="154"/>
      <c r="PHQ41" s="154"/>
      <c r="PHR41" s="153"/>
      <c r="PHS41" s="153"/>
      <c r="PHT41" s="153"/>
      <c r="PHU41" s="153"/>
      <c r="PHV41" s="153"/>
      <c r="PHW41" s="153"/>
      <c r="PHX41" s="153"/>
      <c r="PHY41" s="153"/>
      <c r="PHZ41" s="155"/>
      <c r="PIA41" s="165"/>
      <c r="PIB41" s="153"/>
      <c r="PIC41" s="154"/>
      <c r="PID41" s="154"/>
      <c r="PIE41" s="153"/>
      <c r="PIF41" s="153"/>
      <c r="PIG41" s="153"/>
      <c r="PIH41" s="153"/>
      <c r="PII41" s="153"/>
      <c r="PIJ41" s="153"/>
      <c r="PIK41" s="153"/>
      <c r="PIL41" s="153"/>
      <c r="PIM41" s="155"/>
      <c r="PIN41" s="165"/>
      <c r="PIO41" s="153"/>
      <c r="PIP41" s="154"/>
      <c r="PIQ41" s="154"/>
      <c r="PIR41" s="153"/>
      <c r="PIS41" s="153"/>
      <c r="PIT41" s="153"/>
      <c r="PIU41" s="153"/>
      <c r="PIV41" s="153"/>
      <c r="PIW41" s="153"/>
      <c r="PIX41" s="153"/>
      <c r="PIY41" s="153"/>
      <c r="PIZ41" s="155"/>
      <c r="PJA41" s="165"/>
      <c r="PJB41" s="153"/>
      <c r="PJC41" s="154"/>
      <c r="PJD41" s="154"/>
      <c r="PJE41" s="153"/>
      <c r="PJF41" s="153"/>
      <c r="PJG41" s="153"/>
      <c r="PJH41" s="153"/>
      <c r="PJI41" s="153"/>
      <c r="PJJ41" s="153"/>
      <c r="PJK41" s="153"/>
      <c r="PJL41" s="153"/>
      <c r="PJM41" s="155"/>
      <c r="PJN41" s="165"/>
      <c r="PJO41" s="153"/>
      <c r="PJP41" s="154"/>
      <c r="PJQ41" s="154"/>
      <c r="PJR41" s="153"/>
      <c r="PJS41" s="153"/>
      <c r="PJT41" s="153"/>
      <c r="PJU41" s="153"/>
      <c r="PJV41" s="153"/>
      <c r="PJW41" s="153"/>
      <c r="PJX41" s="153"/>
      <c r="PJY41" s="153"/>
      <c r="PJZ41" s="155"/>
      <c r="PKA41" s="165"/>
      <c r="PKB41" s="153"/>
      <c r="PKC41" s="154"/>
      <c r="PKD41" s="154"/>
      <c r="PKE41" s="153"/>
      <c r="PKF41" s="153"/>
      <c r="PKG41" s="153"/>
      <c r="PKH41" s="153"/>
      <c r="PKI41" s="153"/>
      <c r="PKJ41" s="153"/>
      <c r="PKK41" s="153"/>
      <c r="PKL41" s="153"/>
      <c r="PKM41" s="155"/>
      <c r="PKN41" s="165"/>
      <c r="PKO41" s="153"/>
      <c r="PKP41" s="154"/>
      <c r="PKQ41" s="154"/>
      <c r="PKR41" s="153"/>
      <c r="PKS41" s="153"/>
      <c r="PKT41" s="153"/>
      <c r="PKU41" s="153"/>
      <c r="PKV41" s="153"/>
      <c r="PKW41" s="153"/>
      <c r="PKX41" s="153"/>
      <c r="PKY41" s="153"/>
      <c r="PKZ41" s="155"/>
      <c r="PLA41" s="165"/>
      <c r="PLB41" s="153"/>
      <c r="PLC41" s="154"/>
      <c r="PLD41" s="154"/>
      <c r="PLE41" s="153"/>
      <c r="PLF41" s="153"/>
      <c r="PLG41" s="153"/>
      <c r="PLH41" s="153"/>
      <c r="PLI41" s="153"/>
      <c r="PLJ41" s="153"/>
      <c r="PLK41" s="153"/>
      <c r="PLL41" s="153"/>
      <c r="PLM41" s="155"/>
      <c r="PLN41" s="165"/>
      <c r="PLO41" s="153"/>
      <c r="PLP41" s="154"/>
      <c r="PLQ41" s="154"/>
      <c r="PLR41" s="153"/>
      <c r="PLS41" s="153"/>
      <c r="PLT41" s="153"/>
      <c r="PLU41" s="153"/>
      <c r="PLV41" s="153"/>
      <c r="PLW41" s="153"/>
      <c r="PLX41" s="153"/>
      <c r="PLY41" s="153"/>
      <c r="PLZ41" s="155"/>
      <c r="PMA41" s="165"/>
      <c r="PMB41" s="153"/>
      <c r="PMC41" s="154"/>
      <c r="PMD41" s="154"/>
      <c r="PME41" s="153"/>
      <c r="PMF41" s="153"/>
      <c r="PMG41" s="153"/>
      <c r="PMH41" s="153"/>
      <c r="PMI41" s="153"/>
      <c r="PMJ41" s="153"/>
      <c r="PMK41" s="153"/>
      <c r="PML41" s="153"/>
      <c r="PMM41" s="155"/>
      <c r="PMN41" s="165"/>
      <c r="PMO41" s="153"/>
      <c r="PMP41" s="154"/>
      <c r="PMQ41" s="154"/>
      <c r="PMR41" s="153"/>
      <c r="PMS41" s="153"/>
      <c r="PMT41" s="153"/>
      <c r="PMU41" s="153"/>
      <c r="PMV41" s="153"/>
      <c r="PMW41" s="153"/>
      <c r="PMX41" s="153"/>
      <c r="PMY41" s="153"/>
      <c r="PMZ41" s="155"/>
      <c r="PNA41" s="165"/>
      <c r="PNB41" s="153"/>
      <c r="PNC41" s="154"/>
      <c r="PND41" s="154"/>
      <c r="PNE41" s="153"/>
      <c r="PNF41" s="153"/>
      <c r="PNG41" s="153"/>
      <c r="PNH41" s="153"/>
      <c r="PNI41" s="153"/>
      <c r="PNJ41" s="153"/>
      <c r="PNK41" s="153"/>
      <c r="PNL41" s="153"/>
      <c r="PNM41" s="155"/>
      <c r="PNN41" s="165"/>
      <c r="PNO41" s="153"/>
      <c r="PNP41" s="154"/>
      <c r="PNQ41" s="154"/>
      <c r="PNR41" s="153"/>
      <c r="PNS41" s="153"/>
      <c r="PNT41" s="153"/>
      <c r="PNU41" s="153"/>
      <c r="PNV41" s="153"/>
      <c r="PNW41" s="153"/>
      <c r="PNX41" s="153"/>
      <c r="PNY41" s="153"/>
      <c r="PNZ41" s="155"/>
      <c r="POA41" s="165"/>
      <c r="POB41" s="153"/>
      <c r="POC41" s="154"/>
      <c r="POD41" s="154"/>
      <c r="POE41" s="153"/>
      <c r="POF41" s="153"/>
      <c r="POG41" s="153"/>
      <c r="POH41" s="153"/>
      <c r="POI41" s="153"/>
      <c r="POJ41" s="153"/>
      <c r="POK41" s="153"/>
      <c r="POL41" s="153"/>
      <c r="POM41" s="155"/>
      <c r="PON41" s="165"/>
      <c r="POO41" s="153"/>
      <c r="POP41" s="154"/>
      <c r="POQ41" s="154"/>
      <c r="POR41" s="153"/>
      <c r="POS41" s="153"/>
      <c r="POT41" s="153"/>
      <c r="POU41" s="153"/>
      <c r="POV41" s="153"/>
      <c r="POW41" s="153"/>
      <c r="POX41" s="153"/>
      <c r="POY41" s="153"/>
      <c r="POZ41" s="155"/>
      <c r="PPA41" s="165"/>
      <c r="PPB41" s="153"/>
      <c r="PPC41" s="154"/>
      <c r="PPD41" s="154"/>
      <c r="PPE41" s="153"/>
      <c r="PPF41" s="153"/>
      <c r="PPG41" s="153"/>
      <c r="PPH41" s="153"/>
      <c r="PPI41" s="153"/>
      <c r="PPJ41" s="153"/>
      <c r="PPK41" s="153"/>
      <c r="PPL41" s="153"/>
      <c r="PPM41" s="155"/>
      <c r="PPN41" s="165"/>
      <c r="PPO41" s="153"/>
      <c r="PPP41" s="154"/>
      <c r="PPQ41" s="154"/>
      <c r="PPR41" s="153"/>
      <c r="PPS41" s="153"/>
      <c r="PPT41" s="153"/>
      <c r="PPU41" s="153"/>
      <c r="PPV41" s="153"/>
      <c r="PPW41" s="153"/>
      <c r="PPX41" s="153"/>
      <c r="PPY41" s="153"/>
      <c r="PPZ41" s="155"/>
      <c r="PQA41" s="165"/>
      <c r="PQB41" s="153"/>
      <c r="PQC41" s="154"/>
      <c r="PQD41" s="154"/>
      <c r="PQE41" s="153"/>
      <c r="PQF41" s="153"/>
      <c r="PQG41" s="153"/>
      <c r="PQH41" s="153"/>
      <c r="PQI41" s="153"/>
      <c r="PQJ41" s="153"/>
      <c r="PQK41" s="153"/>
      <c r="PQL41" s="153"/>
      <c r="PQM41" s="155"/>
      <c r="PQN41" s="165"/>
      <c r="PQO41" s="153"/>
      <c r="PQP41" s="154"/>
      <c r="PQQ41" s="154"/>
      <c r="PQR41" s="153"/>
      <c r="PQS41" s="153"/>
      <c r="PQT41" s="153"/>
      <c r="PQU41" s="153"/>
      <c r="PQV41" s="153"/>
      <c r="PQW41" s="153"/>
      <c r="PQX41" s="153"/>
      <c r="PQY41" s="153"/>
      <c r="PQZ41" s="155"/>
      <c r="PRA41" s="165"/>
      <c r="PRB41" s="153"/>
      <c r="PRC41" s="154"/>
      <c r="PRD41" s="154"/>
      <c r="PRE41" s="153"/>
      <c r="PRF41" s="153"/>
      <c r="PRG41" s="153"/>
      <c r="PRH41" s="153"/>
      <c r="PRI41" s="153"/>
      <c r="PRJ41" s="153"/>
      <c r="PRK41" s="153"/>
      <c r="PRL41" s="153"/>
      <c r="PRM41" s="155"/>
      <c r="PRN41" s="165"/>
      <c r="PRO41" s="153"/>
      <c r="PRP41" s="154"/>
      <c r="PRQ41" s="154"/>
      <c r="PRR41" s="153"/>
      <c r="PRS41" s="153"/>
      <c r="PRT41" s="153"/>
      <c r="PRU41" s="153"/>
      <c r="PRV41" s="153"/>
      <c r="PRW41" s="153"/>
      <c r="PRX41" s="153"/>
      <c r="PRY41" s="153"/>
      <c r="PRZ41" s="155"/>
      <c r="PSA41" s="165"/>
      <c r="PSB41" s="153"/>
      <c r="PSC41" s="154"/>
      <c r="PSD41" s="154"/>
      <c r="PSE41" s="153"/>
      <c r="PSF41" s="153"/>
      <c r="PSG41" s="153"/>
      <c r="PSH41" s="153"/>
      <c r="PSI41" s="153"/>
      <c r="PSJ41" s="153"/>
      <c r="PSK41" s="153"/>
      <c r="PSL41" s="153"/>
      <c r="PSM41" s="155"/>
      <c r="PSN41" s="165"/>
      <c r="PSO41" s="153"/>
      <c r="PSP41" s="154"/>
      <c r="PSQ41" s="154"/>
      <c r="PSR41" s="153"/>
      <c r="PSS41" s="153"/>
      <c r="PST41" s="153"/>
      <c r="PSU41" s="153"/>
      <c r="PSV41" s="153"/>
      <c r="PSW41" s="153"/>
      <c r="PSX41" s="153"/>
      <c r="PSY41" s="153"/>
      <c r="PSZ41" s="155"/>
      <c r="PTA41" s="165"/>
      <c r="PTB41" s="153"/>
      <c r="PTC41" s="154"/>
      <c r="PTD41" s="154"/>
      <c r="PTE41" s="153"/>
      <c r="PTF41" s="153"/>
      <c r="PTG41" s="153"/>
      <c r="PTH41" s="153"/>
      <c r="PTI41" s="153"/>
      <c r="PTJ41" s="153"/>
      <c r="PTK41" s="153"/>
      <c r="PTL41" s="153"/>
      <c r="PTM41" s="155"/>
      <c r="PTN41" s="165"/>
      <c r="PTO41" s="153"/>
      <c r="PTP41" s="154"/>
      <c r="PTQ41" s="154"/>
      <c r="PTR41" s="153"/>
      <c r="PTS41" s="153"/>
      <c r="PTT41" s="153"/>
      <c r="PTU41" s="153"/>
      <c r="PTV41" s="153"/>
      <c r="PTW41" s="153"/>
      <c r="PTX41" s="153"/>
      <c r="PTY41" s="153"/>
      <c r="PTZ41" s="155"/>
      <c r="PUA41" s="165"/>
      <c r="PUB41" s="153"/>
      <c r="PUC41" s="154"/>
      <c r="PUD41" s="154"/>
      <c r="PUE41" s="153"/>
      <c r="PUF41" s="153"/>
      <c r="PUG41" s="153"/>
      <c r="PUH41" s="153"/>
      <c r="PUI41" s="153"/>
      <c r="PUJ41" s="153"/>
      <c r="PUK41" s="153"/>
      <c r="PUL41" s="153"/>
      <c r="PUM41" s="155"/>
      <c r="PUN41" s="165"/>
      <c r="PUO41" s="153"/>
      <c r="PUP41" s="154"/>
      <c r="PUQ41" s="154"/>
      <c r="PUR41" s="153"/>
      <c r="PUS41" s="153"/>
      <c r="PUT41" s="153"/>
      <c r="PUU41" s="153"/>
      <c r="PUV41" s="153"/>
      <c r="PUW41" s="153"/>
      <c r="PUX41" s="153"/>
      <c r="PUY41" s="153"/>
      <c r="PUZ41" s="155"/>
      <c r="PVA41" s="165"/>
      <c r="PVB41" s="153"/>
      <c r="PVC41" s="154"/>
      <c r="PVD41" s="154"/>
      <c r="PVE41" s="153"/>
      <c r="PVF41" s="153"/>
      <c r="PVG41" s="153"/>
      <c r="PVH41" s="153"/>
      <c r="PVI41" s="153"/>
      <c r="PVJ41" s="153"/>
      <c r="PVK41" s="153"/>
      <c r="PVL41" s="153"/>
      <c r="PVM41" s="155"/>
      <c r="PVN41" s="165"/>
      <c r="PVO41" s="153"/>
      <c r="PVP41" s="154"/>
      <c r="PVQ41" s="154"/>
      <c r="PVR41" s="153"/>
      <c r="PVS41" s="153"/>
      <c r="PVT41" s="153"/>
      <c r="PVU41" s="153"/>
      <c r="PVV41" s="153"/>
      <c r="PVW41" s="153"/>
      <c r="PVX41" s="153"/>
      <c r="PVY41" s="153"/>
      <c r="PVZ41" s="155"/>
      <c r="PWA41" s="165"/>
      <c r="PWB41" s="153"/>
      <c r="PWC41" s="154"/>
      <c r="PWD41" s="154"/>
      <c r="PWE41" s="153"/>
      <c r="PWF41" s="153"/>
      <c r="PWG41" s="153"/>
      <c r="PWH41" s="153"/>
      <c r="PWI41" s="153"/>
      <c r="PWJ41" s="153"/>
      <c r="PWK41" s="153"/>
      <c r="PWL41" s="153"/>
      <c r="PWM41" s="155"/>
      <c r="PWN41" s="165"/>
      <c r="PWO41" s="153"/>
      <c r="PWP41" s="154"/>
      <c r="PWQ41" s="154"/>
      <c r="PWR41" s="153"/>
      <c r="PWS41" s="153"/>
      <c r="PWT41" s="153"/>
      <c r="PWU41" s="153"/>
      <c r="PWV41" s="153"/>
      <c r="PWW41" s="153"/>
      <c r="PWX41" s="153"/>
      <c r="PWY41" s="153"/>
      <c r="PWZ41" s="155"/>
      <c r="PXA41" s="165"/>
      <c r="PXB41" s="153"/>
      <c r="PXC41" s="154"/>
      <c r="PXD41" s="154"/>
      <c r="PXE41" s="153"/>
      <c r="PXF41" s="153"/>
      <c r="PXG41" s="153"/>
      <c r="PXH41" s="153"/>
      <c r="PXI41" s="153"/>
      <c r="PXJ41" s="153"/>
      <c r="PXK41" s="153"/>
      <c r="PXL41" s="153"/>
      <c r="PXM41" s="155"/>
      <c r="PXN41" s="165"/>
      <c r="PXO41" s="153"/>
      <c r="PXP41" s="154"/>
      <c r="PXQ41" s="154"/>
      <c r="PXR41" s="153"/>
      <c r="PXS41" s="153"/>
      <c r="PXT41" s="153"/>
      <c r="PXU41" s="153"/>
      <c r="PXV41" s="153"/>
      <c r="PXW41" s="153"/>
      <c r="PXX41" s="153"/>
      <c r="PXY41" s="153"/>
      <c r="PXZ41" s="155"/>
      <c r="PYA41" s="165"/>
      <c r="PYB41" s="153"/>
      <c r="PYC41" s="154"/>
      <c r="PYD41" s="154"/>
      <c r="PYE41" s="153"/>
      <c r="PYF41" s="153"/>
      <c r="PYG41" s="153"/>
      <c r="PYH41" s="153"/>
      <c r="PYI41" s="153"/>
      <c r="PYJ41" s="153"/>
      <c r="PYK41" s="153"/>
      <c r="PYL41" s="153"/>
      <c r="PYM41" s="155"/>
      <c r="PYN41" s="165"/>
      <c r="PYO41" s="153"/>
      <c r="PYP41" s="154"/>
      <c r="PYQ41" s="154"/>
      <c r="PYR41" s="153"/>
      <c r="PYS41" s="153"/>
      <c r="PYT41" s="153"/>
      <c r="PYU41" s="153"/>
      <c r="PYV41" s="153"/>
      <c r="PYW41" s="153"/>
      <c r="PYX41" s="153"/>
      <c r="PYY41" s="153"/>
      <c r="PYZ41" s="155"/>
      <c r="PZA41" s="165"/>
      <c r="PZB41" s="153"/>
      <c r="PZC41" s="154"/>
      <c r="PZD41" s="154"/>
      <c r="PZE41" s="153"/>
      <c r="PZF41" s="153"/>
      <c r="PZG41" s="153"/>
      <c r="PZH41" s="153"/>
      <c r="PZI41" s="153"/>
      <c r="PZJ41" s="153"/>
      <c r="PZK41" s="153"/>
      <c r="PZL41" s="153"/>
      <c r="PZM41" s="155"/>
      <c r="PZN41" s="165"/>
      <c r="PZO41" s="153"/>
      <c r="PZP41" s="154"/>
      <c r="PZQ41" s="154"/>
      <c r="PZR41" s="153"/>
      <c r="PZS41" s="153"/>
      <c r="PZT41" s="153"/>
      <c r="PZU41" s="153"/>
      <c r="PZV41" s="153"/>
      <c r="PZW41" s="153"/>
      <c r="PZX41" s="153"/>
      <c r="PZY41" s="153"/>
      <c r="PZZ41" s="155"/>
      <c r="QAA41" s="165"/>
      <c r="QAB41" s="153"/>
      <c r="QAC41" s="154"/>
      <c r="QAD41" s="154"/>
      <c r="QAE41" s="153"/>
      <c r="QAF41" s="153"/>
      <c r="QAG41" s="153"/>
      <c r="QAH41" s="153"/>
      <c r="QAI41" s="153"/>
      <c r="QAJ41" s="153"/>
      <c r="QAK41" s="153"/>
      <c r="QAL41" s="153"/>
      <c r="QAM41" s="155"/>
      <c r="QAN41" s="165"/>
      <c r="QAO41" s="153"/>
      <c r="QAP41" s="154"/>
      <c r="QAQ41" s="154"/>
      <c r="QAR41" s="153"/>
      <c r="QAS41" s="153"/>
      <c r="QAT41" s="153"/>
      <c r="QAU41" s="153"/>
      <c r="QAV41" s="153"/>
      <c r="QAW41" s="153"/>
      <c r="QAX41" s="153"/>
      <c r="QAY41" s="153"/>
      <c r="QAZ41" s="155"/>
      <c r="QBA41" s="165"/>
      <c r="QBB41" s="153"/>
      <c r="QBC41" s="154"/>
      <c r="QBD41" s="154"/>
      <c r="QBE41" s="153"/>
      <c r="QBF41" s="153"/>
      <c r="QBG41" s="153"/>
      <c r="QBH41" s="153"/>
      <c r="QBI41" s="153"/>
      <c r="QBJ41" s="153"/>
      <c r="QBK41" s="153"/>
      <c r="QBL41" s="153"/>
      <c r="QBM41" s="155"/>
      <c r="QBN41" s="165"/>
      <c r="QBO41" s="153"/>
      <c r="QBP41" s="154"/>
      <c r="QBQ41" s="154"/>
      <c r="QBR41" s="153"/>
      <c r="QBS41" s="153"/>
      <c r="QBT41" s="153"/>
      <c r="QBU41" s="153"/>
      <c r="QBV41" s="153"/>
      <c r="QBW41" s="153"/>
      <c r="QBX41" s="153"/>
      <c r="QBY41" s="153"/>
      <c r="QBZ41" s="155"/>
      <c r="QCA41" s="165"/>
      <c r="QCB41" s="153"/>
      <c r="QCC41" s="154"/>
      <c r="QCD41" s="154"/>
      <c r="QCE41" s="153"/>
      <c r="QCF41" s="153"/>
      <c r="QCG41" s="153"/>
      <c r="QCH41" s="153"/>
      <c r="QCI41" s="153"/>
      <c r="QCJ41" s="153"/>
      <c r="QCK41" s="153"/>
      <c r="QCL41" s="153"/>
      <c r="QCM41" s="155"/>
      <c r="QCN41" s="165"/>
      <c r="QCO41" s="153"/>
      <c r="QCP41" s="154"/>
      <c r="QCQ41" s="154"/>
      <c r="QCR41" s="153"/>
      <c r="QCS41" s="153"/>
      <c r="QCT41" s="153"/>
      <c r="QCU41" s="153"/>
      <c r="QCV41" s="153"/>
      <c r="QCW41" s="153"/>
      <c r="QCX41" s="153"/>
      <c r="QCY41" s="153"/>
      <c r="QCZ41" s="155"/>
      <c r="QDA41" s="165"/>
      <c r="QDB41" s="153"/>
      <c r="QDC41" s="154"/>
      <c r="QDD41" s="154"/>
      <c r="QDE41" s="153"/>
      <c r="QDF41" s="153"/>
      <c r="QDG41" s="153"/>
      <c r="QDH41" s="153"/>
      <c r="QDI41" s="153"/>
      <c r="QDJ41" s="153"/>
      <c r="QDK41" s="153"/>
      <c r="QDL41" s="153"/>
      <c r="QDM41" s="155"/>
      <c r="QDN41" s="165"/>
      <c r="QDO41" s="153"/>
      <c r="QDP41" s="154"/>
      <c r="QDQ41" s="154"/>
      <c r="QDR41" s="153"/>
      <c r="QDS41" s="153"/>
      <c r="QDT41" s="153"/>
      <c r="QDU41" s="153"/>
      <c r="QDV41" s="153"/>
      <c r="QDW41" s="153"/>
      <c r="QDX41" s="153"/>
      <c r="QDY41" s="153"/>
      <c r="QDZ41" s="155"/>
      <c r="QEA41" s="165"/>
      <c r="QEB41" s="153"/>
      <c r="QEC41" s="154"/>
      <c r="QED41" s="154"/>
      <c r="QEE41" s="153"/>
      <c r="QEF41" s="153"/>
      <c r="QEG41" s="153"/>
      <c r="QEH41" s="153"/>
      <c r="QEI41" s="153"/>
      <c r="QEJ41" s="153"/>
      <c r="QEK41" s="153"/>
      <c r="QEL41" s="153"/>
      <c r="QEM41" s="155"/>
      <c r="QEN41" s="165"/>
      <c r="QEO41" s="153"/>
      <c r="QEP41" s="154"/>
      <c r="QEQ41" s="154"/>
      <c r="QER41" s="153"/>
      <c r="QES41" s="153"/>
      <c r="QET41" s="153"/>
      <c r="QEU41" s="153"/>
      <c r="QEV41" s="153"/>
      <c r="QEW41" s="153"/>
      <c r="QEX41" s="153"/>
      <c r="QEY41" s="153"/>
      <c r="QEZ41" s="155"/>
      <c r="QFA41" s="165"/>
      <c r="QFB41" s="153"/>
      <c r="QFC41" s="154"/>
      <c r="QFD41" s="154"/>
      <c r="QFE41" s="153"/>
      <c r="QFF41" s="153"/>
      <c r="QFG41" s="153"/>
      <c r="QFH41" s="153"/>
      <c r="QFI41" s="153"/>
      <c r="QFJ41" s="153"/>
      <c r="QFK41" s="153"/>
      <c r="QFL41" s="153"/>
      <c r="QFM41" s="155"/>
      <c r="QFN41" s="165"/>
      <c r="QFO41" s="153"/>
      <c r="QFP41" s="154"/>
      <c r="QFQ41" s="154"/>
      <c r="QFR41" s="153"/>
      <c r="QFS41" s="153"/>
      <c r="QFT41" s="153"/>
      <c r="QFU41" s="153"/>
      <c r="QFV41" s="153"/>
      <c r="QFW41" s="153"/>
      <c r="QFX41" s="153"/>
      <c r="QFY41" s="153"/>
      <c r="QFZ41" s="155"/>
      <c r="QGA41" s="165"/>
      <c r="QGB41" s="153"/>
      <c r="QGC41" s="154"/>
      <c r="QGD41" s="154"/>
      <c r="QGE41" s="153"/>
      <c r="QGF41" s="153"/>
      <c r="QGG41" s="153"/>
      <c r="QGH41" s="153"/>
      <c r="QGI41" s="153"/>
      <c r="QGJ41" s="153"/>
      <c r="QGK41" s="153"/>
      <c r="QGL41" s="153"/>
      <c r="QGM41" s="155"/>
      <c r="QGN41" s="165"/>
      <c r="QGO41" s="153"/>
      <c r="QGP41" s="154"/>
      <c r="QGQ41" s="154"/>
      <c r="QGR41" s="153"/>
      <c r="QGS41" s="153"/>
      <c r="QGT41" s="153"/>
      <c r="QGU41" s="153"/>
      <c r="QGV41" s="153"/>
      <c r="QGW41" s="153"/>
      <c r="QGX41" s="153"/>
      <c r="QGY41" s="153"/>
      <c r="QGZ41" s="155"/>
      <c r="QHA41" s="165"/>
      <c r="QHB41" s="153"/>
      <c r="QHC41" s="154"/>
      <c r="QHD41" s="154"/>
      <c r="QHE41" s="153"/>
      <c r="QHF41" s="153"/>
      <c r="QHG41" s="153"/>
      <c r="QHH41" s="153"/>
      <c r="QHI41" s="153"/>
      <c r="QHJ41" s="153"/>
      <c r="QHK41" s="153"/>
      <c r="QHL41" s="153"/>
      <c r="QHM41" s="155"/>
      <c r="QHN41" s="165"/>
      <c r="QHO41" s="153"/>
      <c r="QHP41" s="154"/>
      <c r="QHQ41" s="154"/>
      <c r="QHR41" s="153"/>
      <c r="QHS41" s="153"/>
      <c r="QHT41" s="153"/>
      <c r="QHU41" s="153"/>
      <c r="QHV41" s="153"/>
      <c r="QHW41" s="153"/>
      <c r="QHX41" s="153"/>
      <c r="QHY41" s="153"/>
      <c r="QHZ41" s="155"/>
      <c r="QIA41" s="165"/>
      <c r="QIB41" s="153"/>
      <c r="QIC41" s="154"/>
      <c r="QID41" s="154"/>
      <c r="QIE41" s="153"/>
      <c r="QIF41" s="153"/>
      <c r="QIG41" s="153"/>
      <c r="QIH41" s="153"/>
      <c r="QII41" s="153"/>
      <c r="QIJ41" s="153"/>
      <c r="QIK41" s="153"/>
      <c r="QIL41" s="153"/>
      <c r="QIM41" s="155"/>
      <c r="QIN41" s="165"/>
      <c r="QIO41" s="153"/>
      <c r="QIP41" s="154"/>
      <c r="QIQ41" s="154"/>
      <c r="QIR41" s="153"/>
      <c r="QIS41" s="153"/>
      <c r="QIT41" s="153"/>
      <c r="QIU41" s="153"/>
      <c r="QIV41" s="153"/>
      <c r="QIW41" s="153"/>
      <c r="QIX41" s="153"/>
      <c r="QIY41" s="153"/>
      <c r="QIZ41" s="155"/>
      <c r="QJA41" s="165"/>
      <c r="QJB41" s="153"/>
      <c r="QJC41" s="154"/>
      <c r="QJD41" s="154"/>
      <c r="QJE41" s="153"/>
      <c r="QJF41" s="153"/>
      <c r="QJG41" s="153"/>
      <c r="QJH41" s="153"/>
      <c r="QJI41" s="153"/>
      <c r="QJJ41" s="153"/>
      <c r="QJK41" s="153"/>
      <c r="QJL41" s="153"/>
      <c r="QJM41" s="155"/>
      <c r="QJN41" s="165"/>
      <c r="QJO41" s="153"/>
      <c r="QJP41" s="154"/>
      <c r="QJQ41" s="154"/>
      <c r="QJR41" s="153"/>
      <c r="QJS41" s="153"/>
      <c r="QJT41" s="153"/>
      <c r="QJU41" s="153"/>
      <c r="QJV41" s="153"/>
      <c r="QJW41" s="153"/>
      <c r="QJX41" s="153"/>
      <c r="QJY41" s="153"/>
      <c r="QJZ41" s="155"/>
      <c r="QKA41" s="165"/>
      <c r="QKB41" s="153"/>
      <c r="QKC41" s="154"/>
      <c r="QKD41" s="154"/>
      <c r="QKE41" s="153"/>
      <c r="QKF41" s="153"/>
      <c r="QKG41" s="153"/>
      <c r="QKH41" s="153"/>
      <c r="QKI41" s="153"/>
      <c r="QKJ41" s="153"/>
      <c r="QKK41" s="153"/>
      <c r="QKL41" s="153"/>
      <c r="QKM41" s="155"/>
      <c r="QKN41" s="165"/>
      <c r="QKO41" s="153"/>
      <c r="QKP41" s="154"/>
      <c r="QKQ41" s="154"/>
      <c r="QKR41" s="153"/>
      <c r="QKS41" s="153"/>
      <c r="QKT41" s="153"/>
      <c r="QKU41" s="153"/>
      <c r="QKV41" s="153"/>
      <c r="QKW41" s="153"/>
      <c r="QKX41" s="153"/>
      <c r="QKY41" s="153"/>
      <c r="QKZ41" s="155"/>
      <c r="QLA41" s="165"/>
      <c r="QLB41" s="153"/>
      <c r="QLC41" s="154"/>
      <c r="QLD41" s="154"/>
      <c r="QLE41" s="153"/>
      <c r="QLF41" s="153"/>
      <c r="QLG41" s="153"/>
      <c r="QLH41" s="153"/>
      <c r="QLI41" s="153"/>
      <c r="QLJ41" s="153"/>
      <c r="QLK41" s="153"/>
      <c r="QLL41" s="153"/>
      <c r="QLM41" s="155"/>
      <c r="QLN41" s="165"/>
      <c r="QLO41" s="153"/>
      <c r="QLP41" s="154"/>
      <c r="QLQ41" s="154"/>
      <c r="QLR41" s="153"/>
      <c r="QLS41" s="153"/>
      <c r="QLT41" s="153"/>
      <c r="QLU41" s="153"/>
      <c r="QLV41" s="153"/>
      <c r="QLW41" s="153"/>
      <c r="QLX41" s="153"/>
      <c r="QLY41" s="153"/>
      <c r="QLZ41" s="155"/>
      <c r="QMA41" s="165"/>
      <c r="QMB41" s="153"/>
      <c r="QMC41" s="154"/>
      <c r="QMD41" s="154"/>
      <c r="QME41" s="153"/>
      <c r="QMF41" s="153"/>
      <c r="QMG41" s="153"/>
      <c r="QMH41" s="153"/>
      <c r="QMI41" s="153"/>
      <c r="QMJ41" s="153"/>
      <c r="QMK41" s="153"/>
      <c r="QML41" s="153"/>
      <c r="QMM41" s="155"/>
      <c r="QMN41" s="165"/>
      <c r="QMO41" s="153"/>
      <c r="QMP41" s="154"/>
      <c r="QMQ41" s="154"/>
      <c r="QMR41" s="153"/>
      <c r="QMS41" s="153"/>
      <c r="QMT41" s="153"/>
      <c r="QMU41" s="153"/>
      <c r="QMV41" s="153"/>
      <c r="QMW41" s="153"/>
      <c r="QMX41" s="153"/>
      <c r="QMY41" s="153"/>
      <c r="QMZ41" s="155"/>
      <c r="QNA41" s="165"/>
      <c r="QNB41" s="153"/>
      <c r="QNC41" s="154"/>
      <c r="QND41" s="154"/>
      <c r="QNE41" s="153"/>
      <c r="QNF41" s="153"/>
      <c r="QNG41" s="153"/>
      <c r="QNH41" s="153"/>
      <c r="QNI41" s="153"/>
      <c r="QNJ41" s="153"/>
      <c r="QNK41" s="153"/>
      <c r="QNL41" s="153"/>
      <c r="QNM41" s="155"/>
      <c r="QNN41" s="165"/>
      <c r="QNO41" s="153"/>
      <c r="QNP41" s="154"/>
      <c r="QNQ41" s="154"/>
      <c r="QNR41" s="153"/>
      <c r="QNS41" s="153"/>
      <c r="QNT41" s="153"/>
      <c r="QNU41" s="153"/>
      <c r="QNV41" s="153"/>
      <c r="QNW41" s="153"/>
      <c r="QNX41" s="153"/>
      <c r="QNY41" s="153"/>
      <c r="QNZ41" s="155"/>
      <c r="QOA41" s="165"/>
      <c r="QOB41" s="153"/>
      <c r="QOC41" s="154"/>
      <c r="QOD41" s="154"/>
      <c r="QOE41" s="153"/>
      <c r="QOF41" s="153"/>
      <c r="QOG41" s="153"/>
      <c r="QOH41" s="153"/>
      <c r="QOI41" s="153"/>
      <c r="QOJ41" s="153"/>
      <c r="QOK41" s="153"/>
      <c r="QOL41" s="153"/>
      <c r="QOM41" s="155"/>
      <c r="QON41" s="165"/>
      <c r="QOO41" s="153"/>
      <c r="QOP41" s="154"/>
      <c r="QOQ41" s="154"/>
      <c r="QOR41" s="153"/>
      <c r="QOS41" s="153"/>
      <c r="QOT41" s="153"/>
      <c r="QOU41" s="153"/>
      <c r="QOV41" s="153"/>
      <c r="QOW41" s="153"/>
      <c r="QOX41" s="153"/>
      <c r="QOY41" s="153"/>
      <c r="QOZ41" s="155"/>
      <c r="QPA41" s="165"/>
      <c r="QPB41" s="153"/>
      <c r="QPC41" s="154"/>
      <c r="QPD41" s="154"/>
      <c r="QPE41" s="153"/>
      <c r="QPF41" s="153"/>
      <c r="QPG41" s="153"/>
      <c r="QPH41" s="153"/>
      <c r="QPI41" s="153"/>
      <c r="QPJ41" s="153"/>
      <c r="QPK41" s="153"/>
      <c r="QPL41" s="153"/>
      <c r="QPM41" s="155"/>
      <c r="QPN41" s="165"/>
      <c r="QPO41" s="153"/>
      <c r="QPP41" s="154"/>
      <c r="QPQ41" s="154"/>
      <c r="QPR41" s="153"/>
      <c r="QPS41" s="153"/>
      <c r="QPT41" s="153"/>
      <c r="QPU41" s="153"/>
      <c r="QPV41" s="153"/>
      <c r="QPW41" s="153"/>
      <c r="QPX41" s="153"/>
      <c r="QPY41" s="153"/>
      <c r="QPZ41" s="155"/>
      <c r="QQA41" s="165"/>
      <c r="QQB41" s="153"/>
      <c r="QQC41" s="154"/>
      <c r="QQD41" s="154"/>
      <c r="QQE41" s="153"/>
      <c r="QQF41" s="153"/>
      <c r="QQG41" s="153"/>
      <c r="QQH41" s="153"/>
      <c r="QQI41" s="153"/>
      <c r="QQJ41" s="153"/>
      <c r="QQK41" s="153"/>
      <c r="QQL41" s="153"/>
      <c r="QQM41" s="155"/>
      <c r="QQN41" s="165"/>
      <c r="QQO41" s="153"/>
      <c r="QQP41" s="154"/>
      <c r="QQQ41" s="154"/>
      <c r="QQR41" s="153"/>
      <c r="QQS41" s="153"/>
      <c r="QQT41" s="153"/>
      <c r="QQU41" s="153"/>
      <c r="QQV41" s="153"/>
      <c r="QQW41" s="153"/>
      <c r="QQX41" s="153"/>
      <c r="QQY41" s="153"/>
      <c r="QQZ41" s="155"/>
      <c r="QRA41" s="165"/>
      <c r="QRB41" s="153"/>
      <c r="QRC41" s="154"/>
      <c r="QRD41" s="154"/>
      <c r="QRE41" s="153"/>
      <c r="QRF41" s="153"/>
      <c r="QRG41" s="153"/>
      <c r="QRH41" s="153"/>
      <c r="QRI41" s="153"/>
      <c r="QRJ41" s="153"/>
      <c r="QRK41" s="153"/>
      <c r="QRL41" s="153"/>
      <c r="QRM41" s="155"/>
      <c r="QRN41" s="165"/>
      <c r="QRO41" s="153"/>
      <c r="QRP41" s="154"/>
      <c r="QRQ41" s="154"/>
      <c r="QRR41" s="153"/>
      <c r="QRS41" s="153"/>
      <c r="QRT41" s="153"/>
      <c r="QRU41" s="153"/>
      <c r="QRV41" s="153"/>
      <c r="QRW41" s="153"/>
      <c r="QRX41" s="153"/>
      <c r="QRY41" s="153"/>
      <c r="QRZ41" s="155"/>
      <c r="QSA41" s="165"/>
      <c r="QSB41" s="153"/>
      <c r="QSC41" s="154"/>
      <c r="QSD41" s="154"/>
      <c r="QSE41" s="153"/>
      <c r="QSF41" s="153"/>
      <c r="QSG41" s="153"/>
      <c r="QSH41" s="153"/>
      <c r="QSI41" s="153"/>
      <c r="QSJ41" s="153"/>
      <c r="QSK41" s="153"/>
      <c r="QSL41" s="153"/>
      <c r="QSM41" s="155"/>
      <c r="QSN41" s="165"/>
      <c r="QSO41" s="153"/>
      <c r="QSP41" s="154"/>
      <c r="QSQ41" s="154"/>
      <c r="QSR41" s="153"/>
      <c r="QSS41" s="153"/>
      <c r="QST41" s="153"/>
      <c r="QSU41" s="153"/>
      <c r="QSV41" s="153"/>
      <c r="QSW41" s="153"/>
      <c r="QSX41" s="153"/>
      <c r="QSY41" s="153"/>
      <c r="QSZ41" s="155"/>
      <c r="QTA41" s="165"/>
      <c r="QTB41" s="153"/>
      <c r="QTC41" s="154"/>
      <c r="QTD41" s="154"/>
      <c r="QTE41" s="153"/>
      <c r="QTF41" s="153"/>
      <c r="QTG41" s="153"/>
      <c r="QTH41" s="153"/>
      <c r="QTI41" s="153"/>
      <c r="QTJ41" s="153"/>
      <c r="QTK41" s="153"/>
      <c r="QTL41" s="153"/>
      <c r="QTM41" s="155"/>
      <c r="QTN41" s="165"/>
      <c r="QTO41" s="153"/>
      <c r="QTP41" s="154"/>
      <c r="QTQ41" s="154"/>
      <c r="QTR41" s="153"/>
      <c r="QTS41" s="153"/>
      <c r="QTT41" s="153"/>
      <c r="QTU41" s="153"/>
      <c r="QTV41" s="153"/>
      <c r="QTW41" s="153"/>
      <c r="QTX41" s="153"/>
      <c r="QTY41" s="153"/>
      <c r="QTZ41" s="155"/>
      <c r="QUA41" s="165"/>
      <c r="QUB41" s="153"/>
      <c r="QUC41" s="154"/>
      <c r="QUD41" s="154"/>
      <c r="QUE41" s="153"/>
      <c r="QUF41" s="153"/>
      <c r="QUG41" s="153"/>
      <c r="QUH41" s="153"/>
      <c r="QUI41" s="153"/>
      <c r="QUJ41" s="153"/>
      <c r="QUK41" s="153"/>
      <c r="QUL41" s="153"/>
      <c r="QUM41" s="155"/>
      <c r="QUN41" s="165"/>
      <c r="QUO41" s="153"/>
      <c r="QUP41" s="154"/>
      <c r="QUQ41" s="154"/>
      <c r="QUR41" s="153"/>
      <c r="QUS41" s="153"/>
      <c r="QUT41" s="153"/>
      <c r="QUU41" s="153"/>
      <c r="QUV41" s="153"/>
      <c r="QUW41" s="153"/>
      <c r="QUX41" s="153"/>
      <c r="QUY41" s="153"/>
      <c r="QUZ41" s="155"/>
      <c r="QVA41" s="165"/>
      <c r="QVB41" s="153"/>
      <c r="QVC41" s="154"/>
      <c r="QVD41" s="154"/>
      <c r="QVE41" s="153"/>
      <c r="QVF41" s="153"/>
      <c r="QVG41" s="153"/>
      <c r="QVH41" s="153"/>
      <c r="QVI41" s="153"/>
      <c r="QVJ41" s="153"/>
      <c r="QVK41" s="153"/>
      <c r="QVL41" s="153"/>
      <c r="QVM41" s="155"/>
      <c r="QVN41" s="165"/>
      <c r="QVO41" s="153"/>
      <c r="QVP41" s="154"/>
      <c r="QVQ41" s="154"/>
      <c r="QVR41" s="153"/>
      <c r="QVS41" s="153"/>
      <c r="QVT41" s="153"/>
      <c r="QVU41" s="153"/>
      <c r="QVV41" s="153"/>
      <c r="QVW41" s="153"/>
      <c r="QVX41" s="153"/>
      <c r="QVY41" s="153"/>
      <c r="QVZ41" s="155"/>
      <c r="QWA41" s="165"/>
      <c r="QWB41" s="153"/>
      <c r="QWC41" s="154"/>
      <c r="QWD41" s="154"/>
      <c r="QWE41" s="153"/>
      <c r="QWF41" s="153"/>
      <c r="QWG41" s="153"/>
      <c r="QWH41" s="153"/>
      <c r="QWI41" s="153"/>
      <c r="QWJ41" s="153"/>
      <c r="QWK41" s="153"/>
      <c r="QWL41" s="153"/>
      <c r="QWM41" s="155"/>
      <c r="QWN41" s="165"/>
      <c r="QWO41" s="153"/>
      <c r="QWP41" s="154"/>
      <c r="QWQ41" s="154"/>
      <c r="QWR41" s="153"/>
      <c r="QWS41" s="153"/>
      <c r="QWT41" s="153"/>
      <c r="QWU41" s="153"/>
      <c r="QWV41" s="153"/>
      <c r="QWW41" s="153"/>
      <c r="QWX41" s="153"/>
      <c r="QWY41" s="153"/>
      <c r="QWZ41" s="155"/>
      <c r="QXA41" s="165"/>
      <c r="QXB41" s="153"/>
      <c r="QXC41" s="154"/>
      <c r="QXD41" s="154"/>
      <c r="QXE41" s="153"/>
      <c r="QXF41" s="153"/>
      <c r="QXG41" s="153"/>
      <c r="QXH41" s="153"/>
      <c r="QXI41" s="153"/>
      <c r="QXJ41" s="153"/>
      <c r="QXK41" s="153"/>
      <c r="QXL41" s="153"/>
      <c r="QXM41" s="155"/>
      <c r="QXN41" s="165"/>
      <c r="QXO41" s="153"/>
      <c r="QXP41" s="154"/>
      <c r="QXQ41" s="154"/>
      <c r="QXR41" s="153"/>
      <c r="QXS41" s="153"/>
      <c r="QXT41" s="153"/>
      <c r="QXU41" s="153"/>
      <c r="QXV41" s="153"/>
      <c r="QXW41" s="153"/>
      <c r="QXX41" s="153"/>
      <c r="QXY41" s="153"/>
      <c r="QXZ41" s="155"/>
      <c r="QYA41" s="165"/>
      <c r="QYB41" s="153"/>
      <c r="QYC41" s="154"/>
      <c r="QYD41" s="154"/>
      <c r="QYE41" s="153"/>
      <c r="QYF41" s="153"/>
      <c r="QYG41" s="153"/>
      <c r="QYH41" s="153"/>
      <c r="QYI41" s="153"/>
      <c r="QYJ41" s="153"/>
      <c r="QYK41" s="153"/>
      <c r="QYL41" s="153"/>
      <c r="QYM41" s="155"/>
      <c r="QYN41" s="165"/>
      <c r="QYO41" s="153"/>
      <c r="QYP41" s="154"/>
      <c r="QYQ41" s="154"/>
      <c r="QYR41" s="153"/>
      <c r="QYS41" s="153"/>
      <c r="QYT41" s="153"/>
      <c r="QYU41" s="153"/>
      <c r="QYV41" s="153"/>
      <c r="QYW41" s="153"/>
      <c r="QYX41" s="153"/>
      <c r="QYY41" s="153"/>
      <c r="QYZ41" s="155"/>
      <c r="QZA41" s="165"/>
      <c r="QZB41" s="153"/>
      <c r="QZC41" s="154"/>
      <c r="QZD41" s="154"/>
      <c r="QZE41" s="153"/>
      <c r="QZF41" s="153"/>
      <c r="QZG41" s="153"/>
      <c r="QZH41" s="153"/>
      <c r="QZI41" s="153"/>
      <c r="QZJ41" s="153"/>
      <c r="QZK41" s="153"/>
      <c r="QZL41" s="153"/>
      <c r="QZM41" s="155"/>
      <c r="QZN41" s="165"/>
      <c r="QZO41" s="153"/>
      <c r="QZP41" s="154"/>
      <c r="QZQ41" s="154"/>
      <c r="QZR41" s="153"/>
      <c r="QZS41" s="153"/>
      <c r="QZT41" s="153"/>
      <c r="QZU41" s="153"/>
      <c r="QZV41" s="153"/>
      <c r="QZW41" s="153"/>
      <c r="QZX41" s="153"/>
      <c r="QZY41" s="153"/>
      <c r="QZZ41" s="155"/>
      <c r="RAA41" s="165"/>
      <c r="RAB41" s="153"/>
      <c r="RAC41" s="154"/>
      <c r="RAD41" s="154"/>
      <c r="RAE41" s="153"/>
      <c r="RAF41" s="153"/>
      <c r="RAG41" s="153"/>
      <c r="RAH41" s="153"/>
      <c r="RAI41" s="153"/>
      <c r="RAJ41" s="153"/>
      <c r="RAK41" s="153"/>
      <c r="RAL41" s="153"/>
      <c r="RAM41" s="155"/>
      <c r="RAN41" s="165"/>
      <c r="RAO41" s="153"/>
      <c r="RAP41" s="154"/>
      <c r="RAQ41" s="154"/>
      <c r="RAR41" s="153"/>
      <c r="RAS41" s="153"/>
      <c r="RAT41" s="153"/>
      <c r="RAU41" s="153"/>
      <c r="RAV41" s="153"/>
      <c r="RAW41" s="153"/>
      <c r="RAX41" s="153"/>
      <c r="RAY41" s="153"/>
      <c r="RAZ41" s="155"/>
      <c r="RBA41" s="165"/>
      <c r="RBB41" s="153"/>
      <c r="RBC41" s="154"/>
      <c r="RBD41" s="154"/>
      <c r="RBE41" s="153"/>
      <c r="RBF41" s="153"/>
      <c r="RBG41" s="153"/>
      <c r="RBH41" s="153"/>
      <c r="RBI41" s="153"/>
      <c r="RBJ41" s="153"/>
      <c r="RBK41" s="153"/>
      <c r="RBL41" s="153"/>
      <c r="RBM41" s="155"/>
      <c r="RBN41" s="165"/>
      <c r="RBO41" s="153"/>
      <c r="RBP41" s="154"/>
      <c r="RBQ41" s="154"/>
      <c r="RBR41" s="153"/>
      <c r="RBS41" s="153"/>
      <c r="RBT41" s="153"/>
      <c r="RBU41" s="153"/>
      <c r="RBV41" s="153"/>
      <c r="RBW41" s="153"/>
      <c r="RBX41" s="153"/>
      <c r="RBY41" s="153"/>
      <c r="RBZ41" s="155"/>
      <c r="RCA41" s="165"/>
      <c r="RCB41" s="153"/>
      <c r="RCC41" s="154"/>
      <c r="RCD41" s="154"/>
      <c r="RCE41" s="153"/>
      <c r="RCF41" s="153"/>
      <c r="RCG41" s="153"/>
      <c r="RCH41" s="153"/>
      <c r="RCI41" s="153"/>
      <c r="RCJ41" s="153"/>
      <c r="RCK41" s="153"/>
      <c r="RCL41" s="153"/>
      <c r="RCM41" s="155"/>
      <c r="RCN41" s="165"/>
      <c r="RCO41" s="153"/>
      <c r="RCP41" s="154"/>
      <c r="RCQ41" s="154"/>
      <c r="RCR41" s="153"/>
      <c r="RCS41" s="153"/>
      <c r="RCT41" s="153"/>
      <c r="RCU41" s="153"/>
      <c r="RCV41" s="153"/>
      <c r="RCW41" s="153"/>
      <c r="RCX41" s="153"/>
      <c r="RCY41" s="153"/>
      <c r="RCZ41" s="155"/>
      <c r="RDA41" s="165"/>
      <c r="RDB41" s="153"/>
      <c r="RDC41" s="154"/>
      <c r="RDD41" s="154"/>
      <c r="RDE41" s="153"/>
      <c r="RDF41" s="153"/>
      <c r="RDG41" s="153"/>
      <c r="RDH41" s="153"/>
      <c r="RDI41" s="153"/>
      <c r="RDJ41" s="153"/>
      <c r="RDK41" s="153"/>
      <c r="RDL41" s="153"/>
      <c r="RDM41" s="155"/>
      <c r="RDN41" s="165"/>
      <c r="RDO41" s="153"/>
      <c r="RDP41" s="154"/>
      <c r="RDQ41" s="154"/>
      <c r="RDR41" s="153"/>
      <c r="RDS41" s="153"/>
      <c r="RDT41" s="153"/>
      <c r="RDU41" s="153"/>
      <c r="RDV41" s="153"/>
      <c r="RDW41" s="153"/>
      <c r="RDX41" s="153"/>
      <c r="RDY41" s="153"/>
      <c r="RDZ41" s="155"/>
      <c r="REA41" s="165"/>
      <c r="REB41" s="153"/>
      <c r="REC41" s="154"/>
      <c r="RED41" s="154"/>
      <c r="REE41" s="153"/>
      <c r="REF41" s="153"/>
      <c r="REG41" s="153"/>
      <c r="REH41" s="153"/>
      <c r="REI41" s="153"/>
      <c r="REJ41" s="153"/>
      <c r="REK41" s="153"/>
      <c r="REL41" s="153"/>
      <c r="REM41" s="155"/>
      <c r="REN41" s="165"/>
      <c r="REO41" s="153"/>
      <c r="REP41" s="154"/>
      <c r="REQ41" s="154"/>
      <c r="RER41" s="153"/>
      <c r="RES41" s="153"/>
      <c r="RET41" s="153"/>
      <c r="REU41" s="153"/>
      <c r="REV41" s="153"/>
      <c r="REW41" s="153"/>
      <c r="REX41" s="153"/>
      <c r="REY41" s="153"/>
      <c r="REZ41" s="155"/>
      <c r="RFA41" s="165"/>
      <c r="RFB41" s="153"/>
      <c r="RFC41" s="154"/>
      <c r="RFD41" s="154"/>
      <c r="RFE41" s="153"/>
      <c r="RFF41" s="153"/>
      <c r="RFG41" s="153"/>
      <c r="RFH41" s="153"/>
      <c r="RFI41" s="153"/>
      <c r="RFJ41" s="153"/>
      <c r="RFK41" s="153"/>
      <c r="RFL41" s="153"/>
      <c r="RFM41" s="155"/>
      <c r="RFN41" s="165"/>
      <c r="RFO41" s="153"/>
      <c r="RFP41" s="154"/>
      <c r="RFQ41" s="154"/>
      <c r="RFR41" s="153"/>
      <c r="RFS41" s="153"/>
      <c r="RFT41" s="153"/>
      <c r="RFU41" s="153"/>
      <c r="RFV41" s="153"/>
      <c r="RFW41" s="153"/>
      <c r="RFX41" s="153"/>
      <c r="RFY41" s="153"/>
      <c r="RFZ41" s="155"/>
      <c r="RGA41" s="165"/>
      <c r="RGB41" s="153"/>
      <c r="RGC41" s="154"/>
      <c r="RGD41" s="154"/>
      <c r="RGE41" s="153"/>
      <c r="RGF41" s="153"/>
      <c r="RGG41" s="153"/>
      <c r="RGH41" s="153"/>
      <c r="RGI41" s="153"/>
      <c r="RGJ41" s="153"/>
      <c r="RGK41" s="153"/>
      <c r="RGL41" s="153"/>
      <c r="RGM41" s="155"/>
      <c r="RGN41" s="165"/>
      <c r="RGO41" s="153"/>
      <c r="RGP41" s="154"/>
      <c r="RGQ41" s="154"/>
      <c r="RGR41" s="153"/>
      <c r="RGS41" s="153"/>
      <c r="RGT41" s="153"/>
      <c r="RGU41" s="153"/>
      <c r="RGV41" s="153"/>
      <c r="RGW41" s="153"/>
      <c r="RGX41" s="153"/>
      <c r="RGY41" s="153"/>
      <c r="RGZ41" s="155"/>
      <c r="RHA41" s="165"/>
      <c r="RHB41" s="153"/>
      <c r="RHC41" s="154"/>
      <c r="RHD41" s="154"/>
      <c r="RHE41" s="153"/>
      <c r="RHF41" s="153"/>
      <c r="RHG41" s="153"/>
      <c r="RHH41" s="153"/>
      <c r="RHI41" s="153"/>
      <c r="RHJ41" s="153"/>
      <c r="RHK41" s="153"/>
      <c r="RHL41" s="153"/>
      <c r="RHM41" s="155"/>
      <c r="RHN41" s="165"/>
      <c r="RHO41" s="153"/>
      <c r="RHP41" s="154"/>
      <c r="RHQ41" s="154"/>
      <c r="RHR41" s="153"/>
      <c r="RHS41" s="153"/>
      <c r="RHT41" s="153"/>
      <c r="RHU41" s="153"/>
      <c r="RHV41" s="153"/>
      <c r="RHW41" s="153"/>
      <c r="RHX41" s="153"/>
      <c r="RHY41" s="153"/>
      <c r="RHZ41" s="155"/>
      <c r="RIA41" s="165"/>
      <c r="RIB41" s="153"/>
      <c r="RIC41" s="154"/>
      <c r="RID41" s="154"/>
      <c r="RIE41" s="153"/>
      <c r="RIF41" s="153"/>
      <c r="RIG41" s="153"/>
      <c r="RIH41" s="153"/>
      <c r="RII41" s="153"/>
      <c r="RIJ41" s="153"/>
      <c r="RIK41" s="153"/>
      <c r="RIL41" s="153"/>
      <c r="RIM41" s="155"/>
      <c r="RIN41" s="165"/>
      <c r="RIO41" s="153"/>
      <c r="RIP41" s="154"/>
      <c r="RIQ41" s="154"/>
      <c r="RIR41" s="153"/>
      <c r="RIS41" s="153"/>
      <c r="RIT41" s="153"/>
      <c r="RIU41" s="153"/>
      <c r="RIV41" s="153"/>
      <c r="RIW41" s="153"/>
      <c r="RIX41" s="153"/>
      <c r="RIY41" s="153"/>
      <c r="RIZ41" s="155"/>
      <c r="RJA41" s="165"/>
      <c r="RJB41" s="153"/>
      <c r="RJC41" s="154"/>
      <c r="RJD41" s="154"/>
      <c r="RJE41" s="153"/>
      <c r="RJF41" s="153"/>
      <c r="RJG41" s="153"/>
      <c r="RJH41" s="153"/>
      <c r="RJI41" s="153"/>
      <c r="RJJ41" s="153"/>
      <c r="RJK41" s="153"/>
      <c r="RJL41" s="153"/>
      <c r="RJM41" s="155"/>
      <c r="RJN41" s="165"/>
      <c r="RJO41" s="153"/>
      <c r="RJP41" s="154"/>
      <c r="RJQ41" s="154"/>
      <c r="RJR41" s="153"/>
      <c r="RJS41" s="153"/>
      <c r="RJT41" s="153"/>
      <c r="RJU41" s="153"/>
      <c r="RJV41" s="153"/>
      <c r="RJW41" s="153"/>
      <c r="RJX41" s="153"/>
      <c r="RJY41" s="153"/>
      <c r="RJZ41" s="155"/>
      <c r="RKA41" s="165"/>
      <c r="RKB41" s="153"/>
      <c r="RKC41" s="154"/>
      <c r="RKD41" s="154"/>
      <c r="RKE41" s="153"/>
      <c r="RKF41" s="153"/>
      <c r="RKG41" s="153"/>
      <c r="RKH41" s="153"/>
      <c r="RKI41" s="153"/>
      <c r="RKJ41" s="153"/>
      <c r="RKK41" s="153"/>
      <c r="RKL41" s="153"/>
      <c r="RKM41" s="155"/>
      <c r="RKN41" s="165"/>
      <c r="RKO41" s="153"/>
      <c r="RKP41" s="154"/>
      <c r="RKQ41" s="154"/>
      <c r="RKR41" s="153"/>
      <c r="RKS41" s="153"/>
      <c r="RKT41" s="153"/>
      <c r="RKU41" s="153"/>
      <c r="RKV41" s="153"/>
      <c r="RKW41" s="153"/>
      <c r="RKX41" s="153"/>
      <c r="RKY41" s="153"/>
      <c r="RKZ41" s="155"/>
      <c r="RLA41" s="165"/>
      <c r="RLB41" s="153"/>
      <c r="RLC41" s="154"/>
      <c r="RLD41" s="154"/>
      <c r="RLE41" s="153"/>
      <c r="RLF41" s="153"/>
      <c r="RLG41" s="153"/>
      <c r="RLH41" s="153"/>
      <c r="RLI41" s="153"/>
      <c r="RLJ41" s="153"/>
      <c r="RLK41" s="153"/>
      <c r="RLL41" s="153"/>
      <c r="RLM41" s="155"/>
      <c r="RLN41" s="165"/>
      <c r="RLO41" s="153"/>
      <c r="RLP41" s="154"/>
      <c r="RLQ41" s="154"/>
      <c r="RLR41" s="153"/>
      <c r="RLS41" s="153"/>
      <c r="RLT41" s="153"/>
      <c r="RLU41" s="153"/>
      <c r="RLV41" s="153"/>
      <c r="RLW41" s="153"/>
      <c r="RLX41" s="153"/>
      <c r="RLY41" s="153"/>
      <c r="RLZ41" s="155"/>
      <c r="RMA41" s="165"/>
      <c r="RMB41" s="153"/>
      <c r="RMC41" s="154"/>
      <c r="RMD41" s="154"/>
      <c r="RME41" s="153"/>
      <c r="RMF41" s="153"/>
      <c r="RMG41" s="153"/>
      <c r="RMH41" s="153"/>
      <c r="RMI41" s="153"/>
      <c r="RMJ41" s="153"/>
      <c r="RMK41" s="153"/>
      <c r="RML41" s="153"/>
      <c r="RMM41" s="155"/>
      <c r="RMN41" s="165"/>
      <c r="RMO41" s="153"/>
      <c r="RMP41" s="154"/>
      <c r="RMQ41" s="154"/>
      <c r="RMR41" s="153"/>
      <c r="RMS41" s="153"/>
      <c r="RMT41" s="153"/>
      <c r="RMU41" s="153"/>
      <c r="RMV41" s="153"/>
      <c r="RMW41" s="153"/>
      <c r="RMX41" s="153"/>
      <c r="RMY41" s="153"/>
      <c r="RMZ41" s="155"/>
      <c r="RNA41" s="165"/>
      <c r="RNB41" s="153"/>
      <c r="RNC41" s="154"/>
      <c r="RND41" s="154"/>
      <c r="RNE41" s="153"/>
      <c r="RNF41" s="153"/>
      <c r="RNG41" s="153"/>
      <c r="RNH41" s="153"/>
      <c r="RNI41" s="153"/>
      <c r="RNJ41" s="153"/>
      <c r="RNK41" s="153"/>
      <c r="RNL41" s="153"/>
      <c r="RNM41" s="155"/>
      <c r="RNN41" s="165"/>
      <c r="RNO41" s="153"/>
      <c r="RNP41" s="154"/>
      <c r="RNQ41" s="154"/>
      <c r="RNR41" s="153"/>
      <c r="RNS41" s="153"/>
      <c r="RNT41" s="153"/>
      <c r="RNU41" s="153"/>
      <c r="RNV41" s="153"/>
      <c r="RNW41" s="153"/>
      <c r="RNX41" s="153"/>
      <c r="RNY41" s="153"/>
      <c r="RNZ41" s="155"/>
      <c r="ROA41" s="165"/>
      <c r="ROB41" s="153"/>
      <c r="ROC41" s="154"/>
      <c r="ROD41" s="154"/>
      <c r="ROE41" s="153"/>
      <c r="ROF41" s="153"/>
      <c r="ROG41" s="153"/>
      <c r="ROH41" s="153"/>
      <c r="ROI41" s="153"/>
      <c r="ROJ41" s="153"/>
      <c r="ROK41" s="153"/>
      <c r="ROL41" s="153"/>
      <c r="ROM41" s="155"/>
      <c r="RON41" s="165"/>
      <c r="ROO41" s="153"/>
      <c r="ROP41" s="154"/>
      <c r="ROQ41" s="154"/>
      <c r="ROR41" s="153"/>
      <c r="ROS41" s="153"/>
      <c r="ROT41" s="153"/>
      <c r="ROU41" s="153"/>
      <c r="ROV41" s="153"/>
      <c r="ROW41" s="153"/>
      <c r="ROX41" s="153"/>
      <c r="ROY41" s="153"/>
      <c r="ROZ41" s="155"/>
      <c r="RPA41" s="165"/>
      <c r="RPB41" s="153"/>
      <c r="RPC41" s="154"/>
      <c r="RPD41" s="154"/>
      <c r="RPE41" s="153"/>
      <c r="RPF41" s="153"/>
      <c r="RPG41" s="153"/>
      <c r="RPH41" s="153"/>
      <c r="RPI41" s="153"/>
      <c r="RPJ41" s="153"/>
      <c r="RPK41" s="153"/>
      <c r="RPL41" s="153"/>
      <c r="RPM41" s="155"/>
      <c r="RPN41" s="165"/>
      <c r="RPO41" s="153"/>
      <c r="RPP41" s="154"/>
      <c r="RPQ41" s="154"/>
      <c r="RPR41" s="153"/>
      <c r="RPS41" s="153"/>
      <c r="RPT41" s="153"/>
      <c r="RPU41" s="153"/>
      <c r="RPV41" s="153"/>
      <c r="RPW41" s="153"/>
      <c r="RPX41" s="153"/>
      <c r="RPY41" s="153"/>
      <c r="RPZ41" s="155"/>
      <c r="RQA41" s="165"/>
      <c r="RQB41" s="153"/>
      <c r="RQC41" s="154"/>
      <c r="RQD41" s="154"/>
      <c r="RQE41" s="153"/>
      <c r="RQF41" s="153"/>
      <c r="RQG41" s="153"/>
      <c r="RQH41" s="153"/>
      <c r="RQI41" s="153"/>
      <c r="RQJ41" s="153"/>
      <c r="RQK41" s="153"/>
      <c r="RQL41" s="153"/>
      <c r="RQM41" s="155"/>
      <c r="RQN41" s="165"/>
      <c r="RQO41" s="153"/>
      <c r="RQP41" s="154"/>
      <c r="RQQ41" s="154"/>
      <c r="RQR41" s="153"/>
      <c r="RQS41" s="153"/>
      <c r="RQT41" s="153"/>
      <c r="RQU41" s="153"/>
      <c r="RQV41" s="153"/>
      <c r="RQW41" s="153"/>
      <c r="RQX41" s="153"/>
      <c r="RQY41" s="153"/>
      <c r="RQZ41" s="155"/>
      <c r="RRA41" s="165"/>
      <c r="RRB41" s="153"/>
      <c r="RRC41" s="154"/>
      <c r="RRD41" s="154"/>
      <c r="RRE41" s="153"/>
      <c r="RRF41" s="153"/>
      <c r="RRG41" s="153"/>
      <c r="RRH41" s="153"/>
      <c r="RRI41" s="153"/>
      <c r="RRJ41" s="153"/>
      <c r="RRK41" s="153"/>
      <c r="RRL41" s="153"/>
      <c r="RRM41" s="155"/>
      <c r="RRN41" s="165"/>
      <c r="RRO41" s="153"/>
      <c r="RRP41" s="154"/>
      <c r="RRQ41" s="154"/>
      <c r="RRR41" s="153"/>
      <c r="RRS41" s="153"/>
      <c r="RRT41" s="153"/>
      <c r="RRU41" s="153"/>
      <c r="RRV41" s="153"/>
      <c r="RRW41" s="153"/>
      <c r="RRX41" s="153"/>
      <c r="RRY41" s="153"/>
      <c r="RRZ41" s="155"/>
      <c r="RSA41" s="165"/>
      <c r="RSB41" s="153"/>
      <c r="RSC41" s="154"/>
      <c r="RSD41" s="154"/>
      <c r="RSE41" s="153"/>
      <c r="RSF41" s="153"/>
      <c r="RSG41" s="153"/>
      <c r="RSH41" s="153"/>
      <c r="RSI41" s="153"/>
      <c r="RSJ41" s="153"/>
      <c r="RSK41" s="153"/>
      <c r="RSL41" s="153"/>
      <c r="RSM41" s="155"/>
      <c r="RSN41" s="165"/>
      <c r="RSO41" s="153"/>
      <c r="RSP41" s="154"/>
      <c r="RSQ41" s="154"/>
      <c r="RSR41" s="153"/>
      <c r="RSS41" s="153"/>
      <c r="RST41" s="153"/>
      <c r="RSU41" s="153"/>
      <c r="RSV41" s="153"/>
      <c r="RSW41" s="153"/>
      <c r="RSX41" s="153"/>
      <c r="RSY41" s="153"/>
      <c r="RSZ41" s="155"/>
      <c r="RTA41" s="165"/>
      <c r="RTB41" s="153"/>
      <c r="RTC41" s="154"/>
      <c r="RTD41" s="154"/>
      <c r="RTE41" s="153"/>
      <c r="RTF41" s="153"/>
      <c r="RTG41" s="153"/>
      <c r="RTH41" s="153"/>
      <c r="RTI41" s="153"/>
      <c r="RTJ41" s="153"/>
      <c r="RTK41" s="153"/>
      <c r="RTL41" s="153"/>
      <c r="RTM41" s="155"/>
      <c r="RTN41" s="165"/>
      <c r="RTO41" s="153"/>
      <c r="RTP41" s="154"/>
      <c r="RTQ41" s="154"/>
      <c r="RTR41" s="153"/>
      <c r="RTS41" s="153"/>
      <c r="RTT41" s="153"/>
      <c r="RTU41" s="153"/>
      <c r="RTV41" s="153"/>
      <c r="RTW41" s="153"/>
      <c r="RTX41" s="153"/>
      <c r="RTY41" s="153"/>
      <c r="RTZ41" s="155"/>
      <c r="RUA41" s="165"/>
      <c r="RUB41" s="153"/>
      <c r="RUC41" s="154"/>
      <c r="RUD41" s="154"/>
      <c r="RUE41" s="153"/>
      <c r="RUF41" s="153"/>
      <c r="RUG41" s="153"/>
      <c r="RUH41" s="153"/>
      <c r="RUI41" s="153"/>
      <c r="RUJ41" s="153"/>
      <c r="RUK41" s="153"/>
      <c r="RUL41" s="153"/>
      <c r="RUM41" s="155"/>
      <c r="RUN41" s="165"/>
      <c r="RUO41" s="153"/>
      <c r="RUP41" s="154"/>
      <c r="RUQ41" s="154"/>
      <c r="RUR41" s="153"/>
      <c r="RUS41" s="153"/>
      <c r="RUT41" s="153"/>
      <c r="RUU41" s="153"/>
      <c r="RUV41" s="153"/>
      <c r="RUW41" s="153"/>
      <c r="RUX41" s="153"/>
      <c r="RUY41" s="153"/>
      <c r="RUZ41" s="155"/>
      <c r="RVA41" s="165"/>
      <c r="RVB41" s="153"/>
      <c r="RVC41" s="154"/>
      <c r="RVD41" s="154"/>
      <c r="RVE41" s="153"/>
      <c r="RVF41" s="153"/>
      <c r="RVG41" s="153"/>
      <c r="RVH41" s="153"/>
      <c r="RVI41" s="153"/>
      <c r="RVJ41" s="153"/>
      <c r="RVK41" s="153"/>
      <c r="RVL41" s="153"/>
      <c r="RVM41" s="155"/>
      <c r="RVN41" s="165"/>
      <c r="RVO41" s="153"/>
      <c r="RVP41" s="154"/>
      <c r="RVQ41" s="154"/>
      <c r="RVR41" s="153"/>
      <c r="RVS41" s="153"/>
      <c r="RVT41" s="153"/>
      <c r="RVU41" s="153"/>
      <c r="RVV41" s="153"/>
      <c r="RVW41" s="153"/>
      <c r="RVX41" s="153"/>
      <c r="RVY41" s="153"/>
      <c r="RVZ41" s="155"/>
      <c r="RWA41" s="165"/>
      <c r="RWB41" s="153"/>
      <c r="RWC41" s="154"/>
      <c r="RWD41" s="154"/>
      <c r="RWE41" s="153"/>
      <c r="RWF41" s="153"/>
      <c r="RWG41" s="153"/>
      <c r="RWH41" s="153"/>
      <c r="RWI41" s="153"/>
      <c r="RWJ41" s="153"/>
      <c r="RWK41" s="153"/>
      <c r="RWL41" s="153"/>
      <c r="RWM41" s="155"/>
      <c r="RWN41" s="165"/>
      <c r="RWO41" s="153"/>
      <c r="RWP41" s="154"/>
      <c r="RWQ41" s="154"/>
      <c r="RWR41" s="153"/>
      <c r="RWS41" s="153"/>
      <c r="RWT41" s="153"/>
      <c r="RWU41" s="153"/>
      <c r="RWV41" s="153"/>
      <c r="RWW41" s="153"/>
      <c r="RWX41" s="153"/>
      <c r="RWY41" s="153"/>
      <c r="RWZ41" s="155"/>
      <c r="RXA41" s="165"/>
      <c r="RXB41" s="153"/>
      <c r="RXC41" s="154"/>
      <c r="RXD41" s="154"/>
      <c r="RXE41" s="153"/>
      <c r="RXF41" s="153"/>
      <c r="RXG41" s="153"/>
      <c r="RXH41" s="153"/>
      <c r="RXI41" s="153"/>
      <c r="RXJ41" s="153"/>
      <c r="RXK41" s="153"/>
      <c r="RXL41" s="153"/>
      <c r="RXM41" s="155"/>
      <c r="RXN41" s="165"/>
      <c r="RXO41" s="153"/>
      <c r="RXP41" s="154"/>
      <c r="RXQ41" s="154"/>
      <c r="RXR41" s="153"/>
      <c r="RXS41" s="153"/>
      <c r="RXT41" s="153"/>
      <c r="RXU41" s="153"/>
      <c r="RXV41" s="153"/>
      <c r="RXW41" s="153"/>
      <c r="RXX41" s="153"/>
      <c r="RXY41" s="153"/>
      <c r="RXZ41" s="155"/>
      <c r="RYA41" s="165"/>
      <c r="RYB41" s="153"/>
      <c r="RYC41" s="154"/>
      <c r="RYD41" s="154"/>
      <c r="RYE41" s="153"/>
      <c r="RYF41" s="153"/>
      <c r="RYG41" s="153"/>
      <c r="RYH41" s="153"/>
      <c r="RYI41" s="153"/>
      <c r="RYJ41" s="153"/>
      <c r="RYK41" s="153"/>
      <c r="RYL41" s="153"/>
      <c r="RYM41" s="155"/>
      <c r="RYN41" s="165"/>
      <c r="RYO41" s="153"/>
      <c r="RYP41" s="154"/>
      <c r="RYQ41" s="154"/>
      <c r="RYR41" s="153"/>
      <c r="RYS41" s="153"/>
      <c r="RYT41" s="153"/>
      <c r="RYU41" s="153"/>
      <c r="RYV41" s="153"/>
      <c r="RYW41" s="153"/>
      <c r="RYX41" s="153"/>
      <c r="RYY41" s="153"/>
      <c r="RYZ41" s="155"/>
      <c r="RZA41" s="165"/>
      <c r="RZB41" s="153"/>
      <c r="RZC41" s="154"/>
      <c r="RZD41" s="154"/>
      <c r="RZE41" s="153"/>
      <c r="RZF41" s="153"/>
      <c r="RZG41" s="153"/>
      <c r="RZH41" s="153"/>
      <c r="RZI41" s="153"/>
      <c r="RZJ41" s="153"/>
      <c r="RZK41" s="153"/>
      <c r="RZL41" s="153"/>
      <c r="RZM41" s="155"/>
      <c r="RZN41" s="165"/>
      <c r="RZO41" s="153"/>
      <c r="RZP41" s="154"/>
      <c r="RZQ41" s="154"/>
      <c r="RZR41" s="153"/>
      <c r="RZS41" s="153"/>
      <c r="RZT41" s="153"/>
      <c r="RZU41" s="153"/>
      <c r="RZV41" s="153"/>
      <c r="RZW41" s="153"/>
      <c r="RZX41" s="153"/>
      <c r="RZY41" s="153"/>
      <c r="RZZ41" s="155"/>
      <c r="SAA41" s="165"/>
      <c r="SAB41" s="153"/>
      <c r="SAC41" s="154"/>
      <c r="SAD41" s="154"/>
      <c r="SAE41" s="153"/>
      <c r="SAF41" s="153"/>
      <c r="SAG41" s="153"/>
      <c r="SAH41" s="153"/>
      <c r="SAI41" s="153"/>
      <c r="SAJ41" s="153"/>
      <c r="SAK41" s="153"/>
      <c r="SAL41" s="153"/>
      <c r="SAM41" s="155"/>
      <c r="SAN41" s="165"/>
      <c r="SAO41" s="153"/>
      <c r="SAP41" s="154"/>
      <c r="SAQ41" s="154"/>
      <c r="SAR41" s="153"/>
      <c r="SAS41" s="153"/>
      <c r="SAT41" s="153"/>
      <c r="SAU41" s="153"/>
      <c r="SAV41" s="153"/>
      <c r="SAW41" s="153"/>
      <c r="SAX41" s="153"/>
      <c r="SAY41" s="153"/>
      <c r="SAZ41" s="155"/>
      <c r="SBA41" s="165"/>
      <c r="SBB41" s="153"/>
      <c r="SBC41" s="154"/>
      <c r="SBD41" s="154"/>
      <c r="SBE41" s="153"/>
      <c r="SBF41" s="153"/>
      <c r="SBG41" s="153"/>
      <c r="SBH41" s="153"/>
      <c r="SBI41" s="153"/>
      <c r="SBJ41" s="153"/>
      <c r="SBK41" s="153"/>
      <c r="SBL41" s="153"/>
      <c r="SBM41" s="155"/>
      <c r="SBN41" s="165"/>
      <c r="SBO41" s="153"/>
      <c r="SBP41" s="154"/>
      <c r="SBQ41" s="154"/>
      <c r="SBR41" s="153"/>
      <c r="SBS41" s="153"/>
      <c r="SBT41" s="153"/>
      <c r="SBU41" s="153"/>
      <c r="SBV41" s="153"/>
      <c r="SBW41" s="153"/>
      <c r="SBX41" s="153"/>
      <c r="SBY41" s="153"/>
      <c r="SBZ41" s="155"/>
      <c r="SCA41" s="165"/>
      <c r="SCB41" s="153"/>
      <c r="SCC41" s="154"/>
      <c r="SCD41" s="154"/>
      <c r="SCE41" s="153"/>
      <c r="SCF41" s="153"/>
      <c r="SCG41" s="153"/>
      <c r="SCH41" s="153"/>
      <c r="SCI41" s="153"/>
      <c r="SCJ41" s="153"/>
      <c r="SCK41" s="153"/>
      <c r="SCL41" s="153"/>
      <c r="SCM41" s="155"/>
      <c r="SCN41" s="165"/>
      <c r="SCO41" s="153"/>
      <c r="SCP41" s="154"/>
      <c r="SCQ41" s="154"/>
      <c r="SCR41" s="153"/>
      <c r="SCS41" s="153"/>
      <c r="SCT41" s="153"/>
      <c r="SCU41" s="153"/>
      <c r="SCV41" s="153"/>
      <c r="SCW41" s="153"/>
      <c r="SCX41" s="153"/>
      <c r="SCY41" s="153"/>
      <c r="SCZ41" s="155"/>
      <c r="SDA41" s="165"/>
      <c r="SDB41" s="153"/>
      <c r="SDC41" s="154"/>
      <c r="SDD41" s="154"/>
      <c r="SDE41" s="153"/>
      <c r="SDF41" s="153"/>
      <c r="SDG41" s="153"/>
      <c r="SDH41" s="153"/>
      <c r="SDI41" s="153"/>
      <c r="SDJ41" s="153"/>
      <c r="SDK41" s="153"/>
      <c r="SDL41" s="153"/>
      <c r="SDM41" s="155"/>
      <c r="SDN41" s="165"/>
      <c r="SDO41" s="153"/>
      <c r="SDP41" s="154"/>
      <c r="SDQ41" s="154"/>
      <c r="SDR41" s="153"/>
      <c r="SDS41" s="153"/>
      <c r="SDT41" s="153"/>
      <c r="SDU41" s="153"/>
      <c r="SDV41" s="153"/>
      <c r="SDW41" s="153"/>
      <c r="SDX41" s="153"/>
      <c r="SDY41" s="153"/>
      <c r="SDZ41" s="155"/>
      <c r="SEA41" s="165"/>
      <c r="SEB41" s="153"/>
      <c r="SEC41" s="154"/>
      <c r="SED41" s="154"/>
      <c r="SEE41" s="153"/>
      <c r="SEF41" s="153"/>
      <c r="SEG41" s="153"/>
      <c r="SEH41" s="153"/>
      <c r="SEI41" s="153"/>
      <c r="SEJ41" s="153"/>
      <c r="SEK41" s="153"/>
      <c r="SEL41" s="153"/>
      <c r="SEM41" s="155"/>
      <c r="SEN41" s="165"/>
      <c r="SEO41" s="153"/>
      <c r="SEP41" s="154"/>
      <c r="SEQ41" s="154"/>
      <c r="SER41" s="153"/>
      <c r="SES41" s="153"/>
      <c r="SET41" s="153"/>
      <c r="SEU41" s="153"/>
      <c r="SEV41" s="153"/>
      <c r="SEW41" s="153"/>
      <c r="SEX41" s="153"/>
      <c r="SEY41" s="153"/>
      <c r="SEZ41" s="155"/>
      <c r="SFA41" s="165"/>
      <c r="SFB41" s="153"/>
      <c r="SFC41" s="154"/>
      <c r="SFD41" s="154"/>
      <c r="SFE41" s="153"/>
      <c r="SFF41" s="153"/>
      <c r="SFG41" s="153"/>
      <c r="SFH41" s="153"/>
      <c r="SFI41" s="153"/>
      <c r="SFJ41" s="153"/>
      <c r="SFK41" s="153"/>
      <c r="SFL41" s="153"/>
      <c r="SFM41" s="155"/>
      <c r="SFN41" s="165"/>
      <c r="SFO41" s="153"/>
      <c r="SFP41" s="154"/>
      <c r="SFQ41" s="154"/>
      <c r="SFR41" s="153"/>
      <c r="SFS41" s="153"/>
      <c r="SFT41" s="153"/>
      <c r="SFU41" s="153"/>
      <c r="SFV41" s="153"/>
      <c r="SFW41" s="153"/>
      <c r="SFX41" s="153"/>
      <c r="SFY41" s="153"/>
      <c r="SFZ41" s="155"/>
      <c r="SGA41" s="165"/>
      <c r="SGB41" s="153"/>
      <c r="SGC41" s="154"/>
      <c r="SGD41" s="154"/>
      <c r="SGE41" s="153"/>
      <c r="SGF41" s="153"/>
      <c r="SGG41" s="153"/>
      <c r="SGH41" s="153"/>
      <c r="SGI41" s="153"/>
      <c r="SGJ41" s="153"/>
      <c r="SGK41" s="153"/>
      <c r="SGL41" s="153"/>
      <c r="SGM41" s="155"/>
      <c r="SGN41" s="165"/>
      <c r="SGO41" s="153"/>
      <c r="SGP41" s="154"/>
      <c r="SGQ41" s="154"/>
      <c r="SGR41" s="153"/>
      <c r="SGS41" s="153"/>
      <c r="SGT41" s="153"/>
      <c r="SGU41" s="153"/>
      <c r="SGV41" s="153"/>
      <c r="SGW41" s="153"/>
      <c r="SGX41" s="153"/>
      <c r="SGY41" s="153"/>
      <c r="SGZ41" s="155"/>
      <c r="SHA41" s="165"/>
      <c r="SHB41" s="153"/>
      <c r="SHC41" s="154"/>
      <c r="SHD41" s="154"/>
      <c r="SHE41" s="153"/>
      <c r="SHF41" s="153"/>
      <c r="SHG41" s="153"/>
      <c r="SHH41" s="153"/>
      <c r="SHI41" s="153"/>
      <c r="SHJ41" s="153"/>
      <c r="SHK41" s="153"/>
      <c r="SHL41" s="153"/>
      <c r="SHM41" s="155"/>
      <c r="SHN41" s="165"/>
      <c r="SHO41" s="153"/>
      <c r="SHP41" s="154"/>
      <c r="SHQ41" s="154"/>
      <c r="SHR41" s="153"/>
      <c r="SHS41" s="153"/>
      <c r="SHT41" s="153"/>
      <c r="SHU41" s="153"/>
      <c r="SHV41" s="153"/>
      <c r="SHW41" s="153"/>
      <c r="SHX41" s="153"/>
      <c r="SHY41" s="153"/>
      <c r="SHZ41" s="155"/>
      <c r="SIA41" s="165"/>
      <c r="SIB41" s="153"/>
      <c r="SIC41" s="154"/>
      <c r="SID41" s="154"/>
      <c r="SIE41" s="153"/>
      <c r="SIF41" s="153"/>
      <c r="SIG41" s="153"/>
      <c r="SIH41" s="153"/>
      <c r="SII41" s="153"/>
      <c r="SIJ41" s="153"/>
      <c r="SIK41" s="153"/>
      <c r="SIL41" s="153"/>
      <c r="SIM41" s="155"/>
      <c r="SIN41" s="165"/>
      <c r="SIO41" s="153"/>
      <c r="SIP41" s="154"/>
      <c r="SIQ41" s="154"/>
      <c r="SIR41" s="153"/>
      <c r="SIS41" s="153"/>
      <c r="SIT41" s="153"/>
      <c r="SIU41" s="153"/>
      <c r="SIV41" s="153"/>
      <c r="SIW41" s="153"/>
      <c r="SIX41" s="153"/>
      <c r="SIY41" s="153"/>
      <c r="SIZ41" s="155"/>
      <c r="SJA41" s="165"/>
      <c r="SJB41" s="153"/>
      <c r="SJC41" s="154"/>
      <c r="SJD41" s="154"/>
      <c r="SJE41" s="153"/>
      <c r="SJF41" s="153"/>
      <c r="SJG41" s="153"/>
      <c r="SJH41" s="153"/>
      <c r="SJI41" s="153"/>
      <c r="SJJ41" s="153"/>
      <c r="SJK41" s="153"/>
      <c r="SJL41" s="153"/>
      <c r="SJM41" s="155"/>
      <c r="SJN41" s="165"/>
      <c r="SJO41" s="153"/>
      <c r="SJP41" s="154"/>
      <c r="SJQ41" s="154"/>
      <c r="SJR41" s="153"/>
      <c r="SJS41" s="153"/>
      <c r="SJT41" s="153"/>
      <c r="SJU41" s="153"/>
      <c r="SJV41" s="153"/>
      <c r="SJW41" s="153"/>
      <c r="SJX41" s="153"/>
      <c r="SJY41" s="153"/>
      <c r="SJZ41" s="155"/>
      <c r="SKA41" s="165"/>
      <c r="SKB41" s="153"/>
      <c r="SKC41" s="154"/>
      <c r="SKD41" s="154"/>
      <c r="SKE41" s="153"/>
      <c r="SKF41" s="153"/>
      <c r="SKG41" s="153"/>
      <c r="SKH41" s="153"/>
      <c r="SKI41" s="153"/>
      <c r="SKJ41" s="153"/>
      <c r="SKK41" s="153"/>
      <c r="SKL41" s="153"/>
      <c r="SKM41" s="155"/>
      <c r="SKN41" s="165"/>
      <c r="SKO41" s="153"/>
      <c r="SKP41" s="154"/>
      <c r="SKQ41" s="154"/>
      <c r="SKR41" s="153"/>
      <c r="SKS41" s="153"/>
      <c r="SKT41" s="153"/>
      <c r="SKU41" s="153"/>
      <c r="SKV41" s="153"/>
      <c r="SKW41" s="153"/>
      <c r="SKX41" s="153"/>
      <c r="SKY41" s="153"/>
      <c r="SKZ41" s="155"/>
      <c r="SLA41" s="165"/>
      <c r="SLB41" s="153"/>
      <c r="SLC41" s="154"/>
      <c r="SLD41" s="154"/>
      <c r="SLE41" s="153"/>
      <c r="SLF41" s="153"/>
      <c r="SLG41" s="153"/>
      <c r="SLH41" s="153"/>
      <c r="SLI41" s="153"/>
      <c r="SLJ41" s="153"/>
      <c r="SLK41" s="153"/>
      <c r="SLL41" s="153"/>
      <c r="SLM41" s="155"/>
      <c r="SLN41" s="165"/>
      <c r="SLO41" s="153"/>
      <c r="SLP41" s="154"/>
      <c r="SLQ41" s="154"/>
      <c r="SLR41" s="153"/>
      <c r="SLS41" s="153"/>
      <c r="SLT41" s="153"/>
      <c r="SLU41" s="153"/>
      <c r="SLV41" s="153"/>
      <c r="SLW41" s="153"/>
      <c r="SLX41" s="153"/>
      <c r="SLY41" s="153"/>
      <c r="SLZ41" s="155"/>
      <c r="SMA41" s="165"/>
      <c r="SMB41" s="153"/>
      <c r="SMC41" s="154"/>
      <c r="SMD41" s="154"/>
      <c r="SME41" s="153"/>
      <c r="SMF41" s="153"/>
      <c r="SMG41" s="153"/>
      <c r="SMH41" s="153"/>
      <c r="SMI41" s="153"/>
      <c r="SMJ41" s="153"/>
      <c r="SMK41" s="153"/>
      <c r="SML41" s="153"/>
      <c r="SMM41" s="155"/>
      <c r="SMN41" s="165"/>
      <c r="SMO41" s="153"/>
      <c r="SMP41" s="154"/>
      <c r="SMQ41" s="154"/>
      <c r="SMR41" s="153"/>
      <c r="SMS41" s="153"/>
      <c r="SMT41" s="153"/>
      <c r="SMU41" s="153"/>
      <c r="SMV41" s="153"/>
      <c r="SMW41" s="153"/>
      <c r="SMX41" s="153"/>
      <c r="SMY41" s="153"/>
      <c r="SMZ41" s="155"/>
      <c r="SNA41" s="165"/>
      <c r="SNB41" s="153"/>
      <c r="SNC41" s="154"/>
      <c r="SND41" s="154"/>
      <c r="SNE41" s="153"/>
      <c r="SNF41" s="153"/>
      <c r="SNG41" s="153"/>
      <c r="SNH41" s="153"/>
      <c r="SNI41" s="153"/>
      <c r="SNJ41" s="153"/>
      <c r="SNK41" s="153"/>
      <c r="SNL41" s="153"/>
      <c r="SNM41" s="155"/>
      <c r="SNN41" s="165"/>
      <c r="SNO41" s="153"/>
      <c r="SNP41" s="154"/>
      <c r="SNQ41" s="154"/>
      <c r="SNR41" s="153"/>
      <c r="SNS41" s="153"/>
      <c r="SNT41" s="153"/>
      <c r="SNU41" s="153"/>
      <c r="SNV41" s="153"/>
      <c r="SNW41" s="153"/>
      <c r="SNX41" s="153"/>
      <c r="SNY41" s="153"/>
      <c r="SNZ41" s="155"/>
      <c r="SOA41" s="165"/>
      <c r="SOB41" s="153"/>
      <c r="SOC41" s="154"/>
      <c r="SOD41" s="154"/>
      <c r="SOE41" s="153"/>
      <c r="SOF41" s="153"/>
      <c r="SOG41" s="153"/>
      <c r="SOH41" s="153"/>
      <c r="SOI41" s="153"/>
      <c r="SOJ41" s="153"/>
      <c r="SOK41" s="153"/>
      <c r="SOL41" s="153"/>
      <c r="SOM41" s="155"/>
      <c r="SON41" s="165"/>
      <c r="SOO41" s="153"/>
      <c r="SOP41" s="154"/>
      <c r="SOQ41" s="154"/>
      <c r="SOR41" s="153"/>
      <c r="SOS41" s="153"/>
      <c r="SOT41" s="153"/>
      <c r="SOU41" s="153"/>
      <c r="SOV41" s="153"/>
      <c r="SOW41" s="153"/>
      <c r="SOX41" s="153"/>
      <c r="SOY41" s="153"/>
      <c r="SOZ41" s="155"/>
      <c r="SPA41" s="165"/>
      <c r="SPB41" s="153"/>
      <c r="SPC41" s="154"/>
      <c r="SPD41" s="154"/>
      <c r="SPE41" s="153"/>
      <c r="SPF41" s="153"/>
      <c r="SPG41" s="153"/>
      <c r="SPH41" s="153"/>
      <c r="SPI41" s="153"/>
      <c r="SPJ41" s="153"/>
      <c r="SPK41" s="153"/>
      <c r="SPL41" s="153"/>
      <c r="SPM41" s="155"/>
      <c r="SPN41" s="165"/>
      <c r="SPO41" s="153"/>
      <c r="SPP41" s="154"/>
      <c r="SPQ41" s="154"/>
      <c r="SPR41" s="153"/>
      <c r="SPS41" s="153"/>
      <c r="SPT41" s="153"/>
      <c r="SPU41" s="153"/>
      <c r="SPV41" s="153"/>
      <c r="SPW41" s="153"/>
      <c r="SPX41" s="153"/>
      <c r="SPY41" s="153"/>
      <c r="SPZ41" s="155"/>
      <c r="SQA41" s="165"/>
      <c r="SQB41" s="153"/>
      <c r="SQC41" s="154"/>
      <c r="SQD41" s="154"/>
      <c r="SQE41" s="153"/>
      <c r="SQF41" s="153"/>
      <c r="SQG41" s="153"/>
      <c r="SQH41" s="153"/>
      <c r="SQI41" s="153"/>
      <c r="SQJ41" s="153"/>
      <c r="SQK41" s="153"/>
      <c r="SQL41" s="153"/>
      <c r="SQM41" s="155"/>
      <c r="SQN41" s="165"/>
      <c r="SQO41" s="153"/>
      <c r="SQP41" s="154"/>
      <c r="SQQ41" s="154"/>
      <c r="SQR41" s="153"/>
      <c r="SQS41" s="153"/>
      <c r="SQT41" s="153"/>
      <c r="SQU41" s="153"/>
      <c r="SQV41" s="153"/>
      <c r="SQW41" s="153"/>
      <c r="SQX41" s="153"/>
      <c r="SQY41" s="153"/>
      <c r="SQZ41" s="155"/>
      <c r="SRA41" s="165"/>
      <c r="SRB41" s="153"/>
      <c r="SRC41" s="154"/>
      <c r="SRD41" s="154"/>
      <c r="SRE41" s="153"/>
      <c r="SRF41" s="153"/>
      <c r="SRG41" s="153"/>
      <c r="SRH41" s="153"/>
      <c r="SRI41" s="153"/>
      <c r="SRJ41" s="153"/>
      <c r="SRK41" s="153"/>
      <c r="SRL41" s="153"/>
      <c r="SRM41" s="155"/>
      <c r="SRN41" s="165"/>
      <c r="SRO41" s="153"/>
      <c r="SRP41" s="154"/>
      <c r="SRQ41" s="154"/>
      <c r="SRR41" s="153"/>
      <c r="SRS41" s="153"/>
      <c r="SRT41" s="153"/>
      <c r="SRU41" s="153"/>
      <c r="SRV41" s="153"/>
      <c r="SRW41" s="153"/>
      <c r="SRX41" s="153"/>
      <c r="SRY41" s="153"/>
      <c r="SRZ41" s="155"/>
      <c r="SSA41" s="165"/>
      <c r="SSB41" s="153"/>
      <c r="SSC41" s="154"/>
      <c r="SSD41" s="154"/>
      <c r="SSE41" s="153"/>
      <c r="SSF41" s="153"/>
      <c r="SSG41" s="153"/>
      <c r="SSH41" s="153"/>
      <c r="SSI41" s="153"/>
      <c r="SSJ41" s="153"/>
      <c r="SSK41" s="153"/>
      <c r="SSL41" s="153"/>
      <c r="SSM41" s="155"/>
      <c r="SSN41" s="165"/>
      <c r="SSO41" s="153"/>
      <c r="SSP41" s="154"/>
      <c r="SSQ41" s="154"/>
      <c r="SSR41" s="153"/>
      <c r="SSS41" s="153"/>
      <c r="SST41" s="153"/>
      <c r="SSU41" s="153"/>
      <c r="SSV41" s="153"/>
      <c r="SSW41" s="153"/>
      <c r="SSX41" s="153"/>
      <c r="SSY41" s="153"/>
      <c r="SSZ41" s="155"/>
      <c r="STA41" s="165"/>
      <c r="STB41" s="153"/>
      <c r="STC41" s="154"/>
      <c r="STD41" s="154"/>
      <c r="STE41" s="153"/>
      <c r="STF41" s="153"/>
      <c r="STG41" s="153"/>
      <c r="STH41" s="153"/>
      <c r="STI41" s="153"/>
      <c r="STJ41" s="153"/>
      <c r="STK41" s="153"/>
      <c r="STL41" s="153"/>
      <c r="STM41" s="155"/>
      <c r="STN41" s="165"/>
      <c r="STO41" s="153"/>
      <c r="STP41" s="154"/>
      <c r="STQ41" s="154"/>
      <c r="STR41" s="153"/>
      <c r="STS41" s="153"/>
      <c r="STT41" s="153"/>
      <c r="STU41" s="153"/>
      <c r="STV41" s="153"/>
      <c r="STW41" s="153"/>
      <c r="STX41" s="153"/>
      <c r="STY41" s="153"/>
      <c r="STZ41" s="155"/>
      <c r="SUA41" s="165"/>
      <c r="SUB41" s="153"/>
      <c r="SUC41" s="154"/>
      <c r="SUD41" s="154"/>
      <c r="SUE41" s="153"/>
      <c r="SUF41" s="153"/>
      <c r="SUG41" s="153"/>
      <c r="SUH41" s="153"/>
      <c r="SUI41" s="153"/>
      <c r="SUJ41" s="153"/>
      <c r="SUK41" s="153"/>
      <c r="SUL41" s="153"/>
      <c r="SUM41" s="155"/>
      <c r="SUN41" s="165"/>
      <c r="SUO41" s="153"/>
      <c r="SUP41" s="154"/>
      <c r="SUQ41" s="154"/>
      <c r="SUR41" s="153"/>
      <c r="SUS41" s="153"/>
      <c r="SUT41" s="153"/>
      <c r="SUU41" s="153"/>
      <c r="SUV41" s="153"/>
      <c r="SUW41" s="153"/>
      <c r="SUX41" s="153"/>
      <c r="SUY41" s="153"/>
      <c r="SUZ41" s="155"/>
      <c r="SVA41" s="165"/>
      <c r="SVB41" s="153"/>
      <c r="SVC41" s="154"/>
      <c r="SVD41" s="154"/>
      <c r="SVE41" s="153"/>
      <c r="SVF41" s="153"/>
      <c r="SVG41" s="153"/>
      <c r="SVH41" s="153"/>
      <c r="SVI41" s="153"/>
      <c r="SVJ41" s="153"/>
      <c r="SVK41" s="153"/>
      <c r="SVL41" s="153"/>
      <c r="SVM41" s="155"/>
      <c r="SVN41" s="165"/>
      <c r="SVO41" s="153"/>
      <c r="SVP41" s="154"/>
      <c r="SVQ41" s="154"/>
      <c r="SVR41" s="153"/>
      <c r="SVS41" s="153"/>
      <c r="SVT41" s="153"/>
      <c r="SVU41" s="153"/>
      <c r="SVV41" s="153"/>
      <c r="SVW41" s="153"/>
      <c r="SVX41" s="153"/>
      <c r="SVY41" s="153"/>
      <c r="SVZ41" s="155"/>
      <c r="SWA41" s="165"/>
      <c r="SWB41" s="153"/>
      <c r="SWC41" s="154"/>
      <c r="SWD41" s="154"/>
      <c r="SWE41" s="153"/>
      <c r="SWF41" s="153"/>
      <c r="SWG41" s="153"/>
      <c r="SWH41" s="153"/>
      <c r="SWI41" s="153"/>
      <c r="SWJ41" s="153"/>
      <c r="SWK41" s="153"/>
      <c r="SWL41" s="153"/>
      <c r="SWM41" s="155"/>
      <c r="SWN41" s="165"/>
      <c r="SWO41" s="153"/>
      <c r="SWP41" s="154"/>
      <c r="SWQ41" s="154"/>
      <c r="SWR41" s="153"/>
      <c r="SWS41" s="153"/>
      <c r="SWT41" s="153"/>
      <c r="SWU41" s="153"/>
      <c r="SWV41" s="153"/>
      <c r="SWW41" s="153"/>
      <c r="SWX41" s="153"/>
      <c r="SWY41" s="153"/>
      <c r="SWZ41" s="155"/>
      <c r="SXA41" s="165"/>
      <c r="SXB41" s="153"/>
      <c r="SXC41" s="154"/>
      <c r="SXD41" s="154"/>
      <c r="SXE41" s="153"/>
      <c r="SXF41" s="153"/>
      <c r="SXG41" s="153"/>
      <c r="SXH41" s="153"/>
      <c r="SXI41" s="153"/>
      <c r="SXJ41" s="153"/>
      <c r="SXK41" s="153"/>
      <c r="SXL41" s="153"/>
      <c r="SXM41" s="155"/>
      <c r="SXN41" s="165"/>
      <c r="SXO41" s="153"/>
      <c r="SXP41" s="154"/>
      <c r="SXQ41" s="154"/>
      <c r="SXR41" s="153"/>
      <c r="SXS41" s="153"/>
      <c r="SXT41" s="153"/>
      <c r="SXU41" s="153"/>
      <c r="SXV41" s="153"/>
      <c r="SXW41" s="153"/>
      <c r="SXX41" s="153"/>
      <c r="SXY41" s="153"/>
      <c r="SXZ41" s="155"/>
      <c r="SYA41" s="165"/>
      <c r="SYB41" s="153"/>
      <c r="SYC41" s="154"/>
      <c r="SYD41" s="154"/>
      <c r="SYE41" s="153"/>
      <c r="SYF41" s="153"/>
      <c r="SYG41" s="153"/>
      <c r="SYH41" s="153"/>
      <c r="SYI41" s="153"/>
      <c r="SYJ41" s="153"/>
      <c r="SYK41" s="153"/>
      <c r="SYL41" s="153"/>
      <c r="SYM41" s="155"/>
      <c r="SYN41" s="165"/>
      <c r="SYO41" s="153"/>
      <c r="SYP41" s="154"/>
      <c r="SYQ41" s="154"/>
      <c r="SYR41" s="153"/>
      <c r="SYS41" s="153"/>
      <c r="SYT41" s="153"/>
      <c r="SYU41" s="153"/>
      <c r="SYV41" s="153"/>
      <c r="SYW41" s="153"/>
      <c r="SYX41" s="153"/>
      <c r="SYY41" s="153"/>
      <c r="SYZ41" s="155"/>
      <c r="SZA41" s="165"/>
      <c r="SZB41" s="153"/>
      <c r="SZC41" s="154"/>
      <c r="SZD41" s="154"/>
      <c r="SZE41" s="153"/>
      <c r="SZF41" s="153"/>
      <c r="SZG41" s="153"/>
      <c r="SZH41" s="153"/>
      <c r="SZI41" s="153"/>
      <c r="SZJ41" s="153"/>
      <c r="SZK41" s="153"/>
      <c r="SZL41" s="153"/>
      <c r="SZM41" s="155"/>
      <c r="SZN41" s="165"/>
      <c r="SZO41" s="153"/>
      <c r="SZP41" s="154"/>
      <c r="SZQ41" s="154"/>
      <c r="SZR41" s="153"/>
      <c r="SZS41" s="153"/>
      <c r="SZT41" s="153"/>
      <c r="SZU41" s="153"/>
      <c r="SZV41" s="153"/>
      <c r="SZW41" s="153"/>
      <c r="SZX41" s="153"/>
      <c r="SZY41" s="153"/>
      <c r="SZZ41" s="155"/>
      <c r="TAA41" s="165"/>
      <c r="TAB41" s="153"/>
      <c r="TAC41" s="154"/>
      <c r="TAD41" s="154"/>
      <c r="TAE41" s="153"/>
      <c r="TAF41" s="153"/>
      <c r="TAG41" s="153"/>
      <c r="TAH41" s="153"/>
      <c r="TAI41" s="153"/>
      <c r="TAJ41" s="153"/>
      <c r="TAK41" s="153"/>
      <c r="TAL41" s="153"/>
      <c r="TAM41" s="155"/>
      <c r="TAN41" s="165"/>
      <c r="TAO41" s="153"/>
      <c r="TAP41" s="154"/>
      <c r="TAQ41" s="154"/>
      <c r="TAR41" s="153"/>
      <c r="TAS41" s="153"/>
      <c r="TAT41" s="153"/>
      <c r="TAU41" s="153"/>
      <c r="TAV41" s="153"/>
      <c r="TAW41" s="153"/>
      <c r="TAX41" s="153"/>
      <c r="TAY41" s="153"/>
      <c r="TAZ41" s="155"/>
      <c r="TBA41" s="165"/>
      <c r="TBB41" s="153"/>
      <c r="TBC41" s="154"/>
      <c r="TBD41" s="154"/>
      <c r="TBE41" s="153"/>
      <c r="TBF41" s="153"/>
      <c r="TBG41" s="153"/>
      <c r="TBH41" s="153"/>
      <c r="TBI41" s="153"/>
      <c r="TBJ41" s="153"/>
      <c r="TBK41" s="153"/>
      <c r="TBL41" s="153"/>
      <c r="TBM41" s="155"/>
      <c r="TBN41" s="165"/>
      <c r="TBO41" s="153"/>
      <c r="TBP41" s="154"/>
      <c r="TBQ41" s="154"/>
      <c r="TBR41" s="153"/>
      <c r="TBS41" s="153"/>
      <c r="TBT41" s="153"/>
      <c r="TBU41" s="153"/>
      <c r="TBV41" s="153"/>
      <c r="TBW41" s="153"/>
      <c r="TBX41" s="153"/>
      <c r="TBY41" s="153"/>
      <c r="TBZ41" s="155"/>
      <c r="TCA41" s="165"/>
      <c r="TCB41" s="153"/>
      <c r="TCC41" s="154"/>
      <c r="TCD41" s="154"/>
      <c r="TCE41" s="153"/>
      <c r="TCF41" s="153"/>
      <c r="TCG41" s="153"/>
      <c r="TCH41" s="153"/>
      <c r="TCI41" s="153"/>
      <c r="TCJ41" s="153"/>
      <c r="TCK41" s="153"/>
      <c r="TCL41" s="153"/>
      <c r="TCM41" s="155"/>
      <c r="TCN41" s="165"/>
      <c r="TCO41" s="153"/>
      <c r="TCP41" s="154"/>
      <c r="TCQ41" s="154"/>
      <c r="TCR41" s="153"/>
      <c r="TCS41" s="153"/>
      <c r="TCT41" s="153"/>
      <c r="TCU41" s="153"/>
      <c r="TCV41" s="153"/>
      <c r="TCW41" s="153"/>
      <c r="TCX41" s="153"/>
      <c r="TCY41" s="153"/>
      <c r="TCZ41" s="155"/>
      <c r="TDA41" s="165"/>
      <c r="TDB41" s="153"/>
      <c r="TDC41" s="154"/>
      <c r="TDD41" s="154"/>
      <c r="TDE41" s="153"/>
      <c r="TDF41" s="153"/>
      <c r="TDG41" s="153"/>
      <c r="TDH41" s="153"/>
      <c r="TDI41" s="153"/>
      <c r="TDJ41" s="153"/>
      <c r="TDK41" s="153"/>
      <c r="TDL41" s="153"/>
      <c r="TDM41" s="155"/>
      <c r="TDN41" s="165"/>
      <c r="TDO41" s="153"/>
      <c r="TDP41" s="154"/>
      <c r="TDQ41" s="154"/>
      <c r="TDR41" s="153"/>
      <c r="TDS41" s="153"/>
      <c r="TDT41" s="153"/>
      <c r="TDU41" s="153"/>
      <c r="TDV41" s="153"/>
      <c r="TDW41" s="153"/>
      <c r="TDX41" s="153"/>
      <c r="TDY41" s="153"/>
      <c r="TDZ41" s="155"/>
      <c r="TEA41" s="165"/>
      <c r="TEB41" s="153"/>
      <c r="TEC41" s="154"/>
      <c r="TED41" s="154"/>
      <c r="TEE41" s="153"/>
      <c r="TEF41" s="153"/>
      <c r="TEG41" s="153"/>
      <c r="TEH41" s="153"/>
      <c r="TEI41" s="153"/>
      <c r="TEJ41" s="153"/>
      <c r="TEK41" s="153"/>
      <c r="TEL41" s="153"/>
      <c r="TEM41" s="155"/>
      <c r="TEN41" s="165"/>
      <c r="TEO41" s="153"/>
      <c r="TEP41" s="154"/>
      <c r="TEQ41" s="154"/>
      <c r="TER41" s="153"/>
      <c r="TES41" s="153"/>
      <c r="TET41" s="153"/>
      <c r="TEU41" s="153"/>
      <c r="TEV41" s="153"/>
      <c r="TEW41" s="153"/>
      <c r="TEX41" s="153"/>
      <c r="TEY41" s="153"/>
      <c r="TEZ41" s="155"/>
      <c r="TFA41" s="165"/>
      <c r="TFB41" s="153"/>
      <c r="TFC41" s="154"/>
      <c r="TFD41" s="154"/>
      <c r="TFE41" s="153"/>
      <c r="TFF41" s="153"/>
      <c r="TFG41" s="153"/>
      <c r="TFH41" s="153"/>
      <c r="TFI41" s="153"/>
      <c r="TFJ41" s="153"/>
      <c r="TFK41" s="153"/>
      <c r="TFL41" s="153"/>
      <c r="TFM41" s="155"/>
      <c r="TFN41" s="165"/>
      <c r="TFO41" s="153"/>
      <c r="TFP41" s="154"/>
      <c r="TFQ41" s="154"/>
      <c r="TFR41" s="153"/>
      <c r="TFS41" s="153"/>
      <c r="TFT41" s="153"/>
      <c r="TFU41" s="153"/>
      <c r="TFV41" s="153"/>
      <c r="TFW41" s="153"/>
      <c r="TFX41" s="153"/>
      <c r="TFY41" s="153"/>
      <c r="TFZ41" s="155"/>
      <c r="TGA41" s="165"/>
      <c r="TGB41" s="153"/>
      <c r="TGC41" s="154"/>
      <c r="TGD41" s="154"/>
      <c r="TGE41" s="153"/>
      <c r="TGF41" s="153"/>
      <c r="TGG41" s="153"/>
      <c r="TGH41" s="153"/>
      <c r="TGI41" s="153"/>
      <c r="TGJ41" s="153"/>
      <c r="TGK41" s="153"/>
      <c r="TGL41" s="153"/>
      <c r="TGM41" s="155"/>
      <c r="TGN41" s="165"/>
      <c r="TGO41" s="153"/>
      <c r="TGP41" s="154"/>
      <c r="TGQ41" s="154"/>
      <c r="TGR41" s="153"/>
      <c r="TGS41" s="153"/>
      <c r="TGT41" s="153"/>
      <c r="TGU41" s="153"/>
      <c r="TGV41" s="153"/>
      <c r="TGW41" s="153"/>
      <c r="TGX41" s="153"/>
      <c r="TGY41" s="153"/>
      <c r="TGZ41" s="155"/>
      <c r="THA41" s="165"/>
      <c r="THB41" s="153"/>
      <c r="THC41" s="154"/>
      <c r="THD41" s="154"/>
      <c r="THE41" s="153"/>
      <c r="THF41" s="153"/>
      <c r="THG41" s="153"/>
      <c r="THH41" s="153"/>
      <c r="THI41" s="153"/>
      <c r="THJ41" s="153"/>
      <c r="THK41" s="153"/>
      <c r="THL41" s="153"/>
      <c r="THM41" s="155"/>
      <c r="THN41" s="165"/>
      <c r="THO41" s="153"/>
      <c r="THP41" s="154"/>
      <c r="THQ41" s="154"/>
      <c r="THR41" s="153"/>
      <c r="THS41" s="153"/>
      <c r="THT41" s="153"/>
      <c r="THU41" s="153"/>
      <c r="THV41" s="153"/>
      <c r="THW41" s="153"/>
      <c r="THX41" s="153"/>
      <c r="THY41" s="153"/>
      <c r="THZ41" s="155"/>
      <c r="TIA41" s="165"/>
      <c r="TIB41" s="153"/>
      <c r="TIC41" s="154"/>
      <c r="TID41" s="154"/>
      <c r="TIE41" s="153"/>
      <c r="TIF41" s="153"/>
      <c r="TIG41" s="153"/>
      <c r="TIH41" s="153"/>
      <c r="TII41" s="153"/>
      <c r="TIJ41" s="153"/>
      <c r="TIK41" s="153"/>
      <c r="TIL41" s="153"/>
      <c r="TIM41" s="155"/>
      <c r="TIN41" s="165"/>
      <c r="TIO41" s="153"/>
      <c r="TIP41" s="154"/>
      <c r="TIQ41" s="154"/>
      <c r="TIR41" s="153"/>
      <c r="TIS41" s="153"/>
      <c r="TIT41" s="153"/>
      <c r="TIU41" s="153"/>
      <c r="TIV41" s="153"/>
      <c r="TIW41" s="153"/>
      <c r="TIX41" s="153"/>
      <c r="TIY41" s="153"/>
      <c r="TIZ41" s="155"/>
      <c r="TJA41" s="165"/>
      <c r="TJB41" s="153"/>
      <c r="TJC41" s="154"/>
      <c r="TJD41" s="154"/>
      <c r="TJE41" s="153"/>
      <c r="TJF41" s="153"/>
      <c r="TJG41" s="153"/>
      <c r="TJH41" s="153"/>
      <c r="TJI41" s="153"/>
      <c r="TJJ41" s="153"/>
      <c r="TJK41" s="153"/>
      <c r="TJL41" s="153"/>
      <c r="TJM41" s="155"/>
      <c r="TJN41" s="165"/>
      <c r="TJO41" s="153"/>
      <c r="TJP41" s="154"/>
      <c r="TJQ41" s="154"/>
      <c r="TJR41" s="153"/>
      <c r="TJS41" s="153"/>
      <c r="TJT41" s="153"/>
      <c r="TJU41" s="153"/>
      <c r="TJV41" s="153"/>
      <c r="TJW41" s="153"/>
      <c r="TJX41" s="153"/>
      <c r="TJY41" s="153"/>
      <c r="TJZ41" s="155"/>
      <c r="TKA41" s="165"/>
      <c r="TKB41" s="153"/>
      <c r="TKC41" s="154"/>
      <c r="TKD41" s="154"/>
      <c r="TKE41" s="153"/>
      <c r="TKF41" s="153"/>
      <c r="TKG41" s="153"/>
      <c r="TKH41" s="153"/>
      <c r="TKI41" s="153"/>
      <c r="TKJ41" s="153"/>
      <c r="TKK41" s="153"/>
      <c r="TKL41" s="153"/>
      <c r="TKM41" s="155"/>
      <c r="TKN41" s="165"/>
      <c r="TKO41" s="153"/>
      <c r="TKP41" s="154"/>
      <c r="TKQ41" s="154"/>
      <c r="TKR41" s="153"/>
      <c r="TKS41" s="153"/>
      <c r="TKT41" s="153"/>
      <c r="TKU41" s="153"/>
      <c r="TKV41" s="153"/>
      <c r="TKW41" s="153"/>
      <c r="TKX41" s="153"/>
      <c r="TKY41" s="153"/>
      <c r="TKZ41" s="155"/>
      <c r="TLA41" s="165"/>
      <c r="TLB41" s="153"/>
      <c r="TLC41" s="154"/>
      <c r="TLD41" s="154"/>
      <c r="TLE41" s="153"/>
      <c r="TLF41" s="153"/>
      <c r="TLG41" s="153"/>
      <c r="TLH41" s="153"/>
      <c r="TLI41" s="153"/>
      <c r="TLJ41" s="153"/>
      <c r="TLK41" s="153"/>
      <c r="TLL41" s="153"/>
      <c r="TLM41" s="155"/>
      <c r="TLN41" s="165"/>
      <c r="TLO41" s="153"/>
      <c r="TLP41" s="154"/>
      <c r="TLQ41" s="154"/>
      <c r="TLR41" s="153"/>
      <c r="TLS41" s="153"/>
      <c r="TLT41" s="153"/>
      <c r="TLU41" s="153"/>
      <c r="TLV41" s="153"/>
      <c r="TLW41" s="153"/>
      <c r="TLX41" s="153"/>
      <c r="TLY41" s="153"/>
      <c r="TLZ41" s="155"/>
      <c r="TMA41" s="165"/>
      <c r="TMB41" s="153"/>
      <c r="TMC41" s="154"/>
      <c r="TMD41" s="154"/>
      <c r="TME41" s="153"/>
      <c r="TMF41" s="153"/>
      <c r="TMG41" s="153"/>
      <c r="TMH41" s="153"/>
      <c r="TMI41" s="153"/>
      <c r="TMJ41" s="153"/>
      <c r="TMK41" s="153"/>
      <c r="TML41" s="153"/>
      <c r="TMM41" s="155"/>
      <c r="TMN41" s="165"/>
      <c r="TMO41" s="153"/>
      <c r="TMP41" s="154"/>
      <c r="TMQ41" s="154"/>
      <c r="TMR41" s="153"/>
      <c r="TMS41" s="153"/>
      <c r="TMT41" s="153"/>
      <c r="TMU41" s="153"/>
      <c r="TMV41" s="153"/>
      <c r="TMW41" s="153"/>
      <c r="TMX41" s="153"/>
      <c r="TMY41" s="153"/>
      <c r="TMZ41" s="155"/>
      <c r="TNA41" s="165"/>
      <c r="TNB41" s="153"/>
      <c r="TNC41" s="154"/>
      <c r="TND41" s="154"/>
      <c r="TNE41" s="153"/>
      <c r="TNF41" s="153"/>
      <c r="TNG41" s="153"/>
      <c r="TNH41" s="153"/>
      <c r="TNI41" s="153"/>
      <c r="TNJ41" s="153"/>
      <c r="TNK41" s="153"/>
      <c r="TNL41" s="153"/>
      <c r="TNM41" s="155"/>
      <c r="TNN41" s="165"/>
      <c r="TNO41" s="153"/>
      <c r="TNP41" s="154"/>
      <c r="TNQ41" s="154"/>
      <c r="TNR41" s="153"/>
      <c r="TNS41" s="153"/>
      <c r="TNT41" s="153"/>
      <c r="TNU41" s="153"/>
      <c r="TNV41" s="153"/>
      <c r="TNW41" s="153"/>
      <c r="TNX41" s="153"/>
      <c r="TNY41" s="153"/>
      <c r="TNZ41" s="155"/>
      <c r="TOA41" s="165"/>
      <c r="TOB41" s="153"/>
      <c r="TOC41" s="154"/>
      <c r="TOD41" s="154"/>
      <c r="TOE41" s="153"/>
      <c r="TOF41" s="153"/>
      <c r="TOG41" s="153"/>
      <c r="TOH41" s="153"/>
      <c r="TOI41" s="153"/>
      <c r="TOJ41" s="153"/>
      <c r="TOK41" s="153"/>
      <c r="TOL41" s="153"/>
      <c r="TOM41" s="155"/>
      <c r="TON41" s="165"/>
      <c r="TOO41" s="153"/>
      <c r="TOP41" s="154"/>
      <c r="TOQ41" s="154"/>
      <c r="TOR41" s="153"/>
      <c r="TOS41" s="153"/>
      <c r="TOT41" s="153"/>
      <c r="TOU41" s="153"/>
      <c r="TOV41" s="153"/>
      <c r="TOW41" s="153"/>
      <c r="TOX41" s="153"/>
      <c r="TOY41" s="153"/>
      <c r="TOZ41" s="155"/>
      <c r="TPA41" s="165"/>
      <c r="TPB41" s="153"/>
      <c r="TPC41" s="154"/>
      <c r="TPD41" s="154"/>
      <c r="TPE41" s="153"/>
      <c r="TPF41" s="153"/>
      <c r="TPG41" s="153"/>
      <c r="TPH41" s="153"/>
      <c r="TPI41" s="153"/>
      <c r="TPJ41" s="153"/>
      <c r="TPK41" s="153"/>
      <c r="TPL41" s="153"/>
      <c r="TPM41" s="155"/>
      <c r="TPN41" s="165"/>
      <c r="TPO41" s="153"/>
      <c r="TPP41" s="154"/>
      <c r="TPQ41" s="154"/>
      <c r="TPR41" s="153"/>
      <c r="TPS41" s="153"/>
      <c r="TPT41" s="153"/>
      <c r="TPU41" s="153"/>
      <c r="TPV41" s="153"/>
      <c r="TPW41" s="153"/>
      <c r="TPX41" s="153"/>
      <c r="TPY41" s="153"/>
      <c r="TPZ41" s="155"/>
      <c r="TQA41" s="165"/>
      <c r="TQB41" s="153"/>
      <c r="TQC41" s="154"/>
      <c r="TQD41" s="154"/>
      <c r="TQE41" s="153"/>
      <c r="TQF41" s="153"/>
      <c r="TQG41" s="153"/>
      <c r="TQH41" s="153"/>
      <c r="TQI41" s="153"/>
      <c r="TQJ41" s="153"/>
      <c r="TQK41" s="153"/>
      <c r="TQL41" s="153"/>
      <c r="TQM41" s="155"/>
      <c r="TQN41" s="165"/>
      <c r="TQO41" s="153"/>
      <c r="TQP41" s="154"/>
      <c r="TQQ41" s="154"/>
      <c r="TQR41" s="153"/>
      <c r="TQS41" s="153"/>
      <c r="TQT41" s="153"/>
      <c r="TQU41" s="153"/>
      <c r="TQV41" s="153"/>
      <c r="TQW41" s="153"/>
      <c r="TQX41" s="153"/>
      <c r="TQY41" s="153"/>
      <c r="TQZ41" s="155"/>
      <c r="TRA41" s="165"/>
      <c r="TRB41" s="153"/>
      <c r="TRC41" s="154"/>
      <c r="TRD41" s="154"/>
      <c r="TRE41" s="153"/>
      <c r="TRF41" s="153"/>
      <c r="TRG41" s="153"/>
      <c r="TRH41" s="153"/>
      <c r="TRI41" s="153"/>
      <c r="TRJ41" s="153"/>
      <c r="TRK41" s="153"/>
      <c r="TRL41" s="153"/>
      <c r="TRM41" s="155"/>
      <c r="TRN41" s="165"/>
      <c r="TRO41" s="153"/>
      <c r="TRP41" s="154"/>
      <c r="TRQ41" s="154"/>
      <c r="TRR41" s="153"/>
      <c r="TRS41" s="153"/>
      <c r="TRT41" s="153"/>
      <c r="TRU41" s="153"/>
      <c r="TRV41" s="153"/>
      <c r="TRW41" s="153"/>
      <c r="TRX41" s="153"/>
      <c r="TRY41" s="153"/>
      <c r="TRZ41" s="155"/>
      <c r="TSA41" s="165"/>
      <c r="TSB41" s="153"/>
      <c r="TSC41" s="154"/>
      <c r="TSD41" s="154"/>
      <c r="TSE41" s="153"/>
      <c r="TSF41" s="153"/>
      <c r="TSG41" s="153"/>
      <c r="TSH41" s="153"/>
      <c r="TSI41" s="153"/>
      <c r="TSJ41" s="153"/>
      <c r="TSK41" s="153"/>
      <c r="TSL41" s="153"/>
      <c r="TSM41" s="155"/>
      <c r="TSN41" s="165"/>
      <c r="TSO41" s="153"/>
      <c r="TSP41" s="154"/>
      <c r="TSQ41" s="154"/>
      <c r="TSR41" s="153"/>
      <c r="TSS41" s="153"/>
      <c r="TST41" s="153"/>
      <c r="TSU41" s="153"/>
      <c r="TSV41" s="153"/>
      <c r="TSW41" s="153"/>
      <c r="TSX41" s="153"/>
      <c r="TSY41" s="153"/>
      <c r="TSZ41" s="155"/>
      <c r="TTA41" s="165"/>
      <c r="TTB41" s="153"/>
      <c r="TTC41" s="154"/>
      <c r="TTD41" s="154"/>
      <c r="TTE41" s="153"/>
      <c r="TTF41" s="153"/>
      <c r="TTG41" s="153"/>
      <c r="TTH41" s="153"/>
      <c r="TTI41" s="153"/>
      <c r="TTJ41" s="153"/>
      <c r="TTK41" s="153"/>
      <c r="TTL41" s="153"/>
      <c r="TTM41" s="155"/>
      <c r="TTN41" s="165"/>
      <c r="TTO41" s="153"/>
      <c r="TTP41" s="154"/>
      <c r="TTQ41" s="154"/>
      <c r="TTR41" s="153"/>
      <c r="TTS41" s="153"/>
      <c r="TTT41" s="153"/>
      <c r="TTU41" s="153"/>
      <c r="TTV41" s="153"/>
      <c r="TTW41" s="153"/>
      <c r="TTX41" s="153"/>
      <c r="TTY41" s="153"/>
      <c r="TTZ41" s="155"/>
      <c r="TUA41" s="165"/>
      <c r="TUB41" s="153"/>
      <c r="TUC41" s="154"/>
      <c r="TUD41" s="154"/>
      <c r="TUE41" s="153"/>
      <c r="TUF41" s="153"/>
      <c r="TUG41" s="153"/>
      <c r="TUH41" s="153"/>
      <c r="TUI41" s="153"/>
      <c r="TUJ41" s="153"/>
      <c r="TUK41" s="153"/>
      <c r="TUL41" s="153"/>
      <c r="TUM41" s="155"/>
      <c r="TUN41" s="165"/>
      <c r="TUO41" s="153"/>
      <c r="TUP41" s="154"/>
      <c r="TUQ41" s="154"/>
      <c r="TUR41" s="153"/>
      <c r="TUS41" s="153"/>
      <c r="TUT41" s="153"/>
      <c r="TUU41" s="153"/>
      <c r="TUV41" s="153"/>
      <c r="TUW41" s="153"/>
      <c r="TUX41" s="153"/>
      <c r="TUY41" s="153"/>
      <c r="TUZ41" s="155"/>
      <c r="TVA41" s="165"/>
      <c r="TVB41" s="153"/>
      <c r="TVC41" s="154"/>
      <c r="TVD41" s="154"/>
      <c r="TVE41" s="153"/>
      <c r="TVF41" s="153"/>
      <c r="TVG41" s="153"/>
      <c r="TVH41" s="153"/>
      <c r="TVI41" s="153"/>
      <c r="TVJ41" s="153"/>
      <c r="TVK41" s="153"/>
      <c r="TVL41" s="153"/>
      <c r="TVM41" s="155"/>
      <c r="TVN41" s="165"/>
      <c r="TVO41" s="153"/>
      <c r="TVP41" s="154"/>
      <c r="TVQ41" s="154"/>
      <c r="TVR41" s="153"/>
      <c r="TVS41" s="153"/>
      <c r="TVT41" s="153"/>
      <c r="TVU41" s="153"/>
      <c r="TVV41" s="153"/>
      <c r="TVW41" s="153"/>
      <c r="TVX41" s="153"/>
      <c r="TVY41" s="153"/>
      <c r="TVZ41" s="155"/>
      <c r="TWA41" s="165"/>
      <c r="TWB41" s="153"/>
      <c r="TWC41" s="154"/>
      <c r="TWD41" s="154"/>
      <c r="TWE41" s="153"/>
      <c r="TWF41" s="153"/>
      <c r="TWG41" s="153"/>
      <c r="TWH41" s="153"/>
      <c r="TWI41" s="153"/>
      <c r="TWJ41" s="153"/>
      <c r="TWK41" s="153"/>
      <c r="TWL41" s="153"/>
      <c r="TWM41" s="155"/>
      <c r="TWN41" s="165"/>
      <c r="TWO41" s="153"/>
      <c r="TWP41" s="154"/>
      <c r="TWQ41" s="154"/>
      <c r="TWR41" s="153"/>
      <c r="TWS41" s="153"/>
      <c r="TWT41" s="153"/>
      <c r="TWU41" s="153"/>
      <c r="TWV41" s="153"/>
      <c r="TWW41" s="153"/>
      <c r="TWX41" s="153"/>
      <c r="TWY41" s="153"/>
      <c r="TWZ41" s="155"/>
      <c r="TXA41" s="165"/>
      <c r="TXB41" s="153"/>
      <c r="TXC41" s="154"/>
      <c r="TXD41" s="154"/>
      <c r="TXE41" s="153"/>
      <c r="TXF41" s="153"/>
      <c r="TXG41" s="153"/>
      <c r="TXH41" s="153"/>
      <c r="TXI41" s="153"/>
      <c r="TXJ41" s="153"/>
      <c r="TXK41" s="153"/>
      <c r="TXL41" s="153"/>
      <c r="TXM41" s="155"/>
      <c r="TXN41" s="165"/>
      <c r="TXO41" s="153"/>
      <c r="TXP41" s="154"/>
      <c r="TXQ41" s="154"/>
      <c r="TXR41" s="153"/>
      <c r="TXS41" s="153"/>
      <c r="TXT41" s="153"/>
      <c r="TXU41" s="153"/>
      <c r="TXV41" s="153"/>
      <c r="TXW41" s="153"/>
      <c r="TXX41" s="153"/>
      <c r="TXY41" s="153"/>
      <c r="TXZ41" s="155"/>
      <c r="TYA41" s="165"/>
      <c r="TYB41" s="153"/>
      <c r="TYC41" s="154"/>
      <c r="TYD41" s="154"/>
      <c r="TYE41" s="153"/>
      <c r="TYF41" s="153"/>
      <c r="TYG41" s="153"/>
      <c r="TYH41" s="153"/>
      <c r="TYI41" s="153"/>
      <c r="TYJ41" s="153"/>
      <c r="TYK41" s="153"/>
      <c r="TYL41" s="153"/>
      <c r="TYM41" s="155"/>
      <c r="TYN41" s="165"/>
      <c r="TYO41" s="153"/>
      <c r="TYP41" s="154"/>
      <c r="TYQ41" s="154"/>
      <c r="TYR41" s="153"/>
      <c r="TYS41" s="153"/>
      <c r="TYT41" s="153"/>
      <c r="TYU41" s="153"/>
      <c r="TYV41" s="153"/>
      <c r="TYW41" s="153"/>
      <c r="TYX41" s="153"/>
      <c r="TYY41" s="153"/>
      <c r="TYZ41" s="155"/>
      <c r="TZA41" s="165"/>
      <c r="TZB41" s="153"/>
      <c r="TZC41" s="154"/>
      <c r="TZD41" s="154"/>
      <c r="TZE41" s="153"/>
      <c r="TZF41" s="153"/>
      <c r="TZG41" s="153"/>
      <c r="TZH41" s="153"/>
      <c r="TZI41" s="153"/>
      <c r="TZJ41" s="153"/>
      <c r="TZK41" s="153"/>
      <c r="TZL41" s="153"/>
      <c r="TZM41" s="155"/>
      <c r="TZN41" s="165"/>
      <c r="TZO41" s="153"/>
      <c r="TZP41" s="154"/>
      <c r="TZQ41" s="154"/>
      <c r="TZR41" s="153"/>
      <c r="TZS41" s="153"/>
      <c r="TZT41" s="153"/>
      <c r="TZU41" s="153"/>
      <c r="TZV41" s="153"/>
      <c r="TZW41" s="153"/>
      <c r="TZX41" s="153"/>
      <c r="TZY41" s="153"/>
      <c r="TZZ41" s="155"/>
      <c r="UAA41" s="165"/>
      <c r="UAB41" s="153"/>
      <c r="UAC41" s="154"/>
      <c r="UAD41" s="154"/>
      <c r="UAE41" s="153"/>
      <c r="UAF41" s="153"/>
      <c r="UAG41" s="153"/>
      <c r="UAH41" s="153"/>
      <c r="UAI41" s="153"/>
      <c r="UAJ41" s="153"/>
      <c r="UAK41" s="153"/>
      <c r="UAL41" s="153"/>
      <c r="UAM41" s="155"/>
      <c r="UAN41" s="165"/>
      <c r="UAO41" s="153"/>
      <c r="UAP41" s="154"/>
      <c r="UAQ41" s="154"/>
      <c r="UAR41" s="153"/>
      <c r="UAS41" s="153"/>
      <c r="UAT41" s="153"/>
      <c r="UAU41" s="153"/>
      <c r="UAV41" s="153"/>
      <c r="UAW41" s="153"/>
      <c r="UAX41" s="153"/>
      <c r="UAY41" s="153"/>
      <c r="UAZ41" s="155"/>
      <c r="UBA41" s="165"/>
      <c r="UBB41" s="153"/>
      <c r="UBC41" s="154"/>
      <c r="UBD41" s="154"/>
      <c r="UBE41" s="153"/>
      <c r="UBF41" s="153"/>
      <c r="UBG41" s="153"/>
      <c r="UBH41" s="153"/>
      <c r="UBI41" s="153"/>
      <c r="UBJ41" s="153"/>
      <c r="UBK41" s="153"/>
      <c r="UBL41" s="153"/>
      <c r="UBM41" s="155"/>
      <c r="UBN41" s="165"/>
      <c r="UBO41" s="153"/>
      <c r="UBP41" s="154"/>
      <c r="UBQ41" s="154"/>
      <c r="UBR41" s="153"/>
      <c r="UBS41" s="153"/>
      <c r="UBT41" s="153"/>
      <c r="UBU41" s="153"/>
      <c r="UBV41" s="153"/>
      <c r="UBW41" s="153"/>
      <c r="UBX41" s="153"/>
      <c r="UBY41" s="153"/>
      <c r="UBZ41" s="155"/>
      <c r="UCA41" s="165"/>
      <c r="UCB41" s="153"/>
      <c r="UCC41" s="154"/>
      <c r="UCD41" s="154"/>
      <c r="UCE41" s="153"/>
      <c r="UCF41" s="153"/>
      <c r="UCG41" s="153"/>
      <c r="UCH41" s="153"/>
      <c r="UCI41" s="153"/>
      <c r="UCJ41" s="153"/>
      <c r="UCK41" s="153"/>
      <c r="UCL41" s="153"/>
      <c r="UCM41" s="155"/>
      <c r="UCN41" s="165"/>
      <c r="UCO41" s="153"/>
      <c r="UCP41" s="154"/>
      <c r="UCQ41" s="154"/>
      <c r="UCR41" s="153"/>
      <c r="UCS41" s="153"/>
      <c r="UCT41" s="153"/>
      <c r="UCU41" s="153"/>
      <c r="UCV41" s="153"/>
      <c r="UCW41" s="153"/>
      <c r="UCX41" s="153"/>
      <c r="UCY41" s="153"/>
      <c r="UCZ41" s="155"/>
      <c r="UDA41" s="165"/>
      <c r="UDB41" s="153"/>
      <c r="UDC41" s="154"/>
      <c r="UDD41" s="154"/>
      <c r="UDE41" s="153"/>
      <c r="UDF41" s="153"/>
      <c r="UDG41" s="153"/>
      <c r="UDH41" s="153"/>
      <c r="UDI41" s="153"/>
      <c r="UDJ41" s="153"/>
      <c r="UDK41" s="153"/>
      <c r="UDL41" s="153"/>
      <c r="UDM41" s="155"/>
      <c r="UDN41" s="165"/>
      <c r="UDO41" s="153"/>
      <c r="UDP41" s="154"/>
      <c r="UDQ41" s="154"/>
      <c r="UDR41" s="153"/>
      <c r="UDS41" s="153"/>
      <c r="UDT41" s="153"/>
      <c r="UDU41" s="153"/>
      <c r="UDV41" s="153"/>
      <c r="UDW41" s="153"/>
      <c r="UDX41" s="153"/>
      <c r="UDY41" s="153"/>
      <c r="UDZ41" s="155"/>
      <c r="UEA41" s="165"/>
      <c r="UEB41" s="153"/>
      <c r="UEC41" s="154"/>
      <c r="UED41" s="154"/>
      <c r="UEE41" s="153"/>
      <c r="UEF41" s="153"/>
      <c r="UEG41" s="153"/>
      <c r="UEH41" s="153"/>
      <c r="UEI41" s="153"/>
      <c r="UEJ41" s="153"/>
      <c r="UEK41" s="153"/>
      <c r="UEL41" s="153"/>
      <c r="UEM41" s="155"/>
      <c r="UEN41" s="165"/>
      <c r="UEO41" s="153"/>
      <c r="UEP41" s="154"/>
      <c r="UEQ41" s="154"/>
      <c r="UER41" s="153"/>
      <c r="UES41" s="153"/>
      <c r="UET41" s="153"/>
      <c r="UEU41" s="153"/>
      <c r="UEV41" s="153"/>
      <c r="UEW41" s="153"/>
      <c r="UEX41" s="153"/>
      <c r="UEY41" s="153"/>
      <c r="UEZ41" s="155"/>
      <c r="UFA41" s="165"/>
      <c r="UFB41" s="153"/>
      <c r="UFC41" s="154"/>
      <c r="UFD41" s="154"/>
      <c r="UFE41" s="153"/>
      <c r="UFF41" s="153"/>
      <c r="UFG41" s="153"/>
      <c r="UFH41" s="153"/>
      <c r="UFI41" s="153"/>
      <c r="UFJ41" s="153"/>
      <c r="UFK41" s="153"/>
      <c r="UFL41" s="153"/>
      <c r="UFM41" s="155"/>
      <c r="UFN41" s="165"/>
      <c r="UFO41" s="153"/>
      <c r="UFP41" s="154"/>
      <c r="UFQ41" s="154"/>
      <c r="UFR41" s="153"/>
      <c r="UFS41" s="153"/>
      <c r="UFT41" s="153"/>
      <c r="UFU41" s="153"/>
      <c r="UFV41" s="153"/>
      <c r="UFW41" s="153"/>
      <c r="UFX41" s="153"/>
      <c r="UFY41" s="153"/>
      <c r="UFZ41" s="155"/>
      <c r="UGA41" s="165"/>
      <c r="UGB41" s="153"/>
      <c r="UGC41" s="154"/>
      <c r="UGD41" s="154"/>
      <c r="UGE41" s="153"/>
      <c r="UGF41" s="153"/>
      <c r="UGG41" s="153"/>
      <c r="UGH41" s="153"/>
      <c r="UGI41" s="153"/>
      <c r="UGJ41" s="153"/>
      <c r="UGK41" s="153"/>
      <c r="UGL41" s="153"/>
      <c r="UGM41" s="155"/>
      <c r="UGN41" s="165"/>
      <c r="UGO41" s="153"/>
      <c r="UGP41" s="154"/>
      <c r="UGQ41" s="154"/>
      <c r="UGR41" s="153"/>
      <c r="UGS41" s="153"/>
      <c r="UGT41" s="153"/>
      <c r="UGU41" s="153"/>
      <c r="UGV41" s="153"/>
      <c r="UGW41" s="153"/>
      <c r="UGX41" s="153"/>
      <c r="UGY41" s="153"/>
      <c r="UGZ41" s="155"/>
      <c r="UHA41" s="165"/>
      <c r="UHB41" s="153"/>
      <c r="UHC41" s="154"/>
      <c r="UHD41" s="154"/>
      <c r="UHE41" s="153"/>
      <c r="UHF41" s="153"/>
      <c r="UHG41" s="153"/>
      <c r="UHH41" s="153"/>
      <c r="UHI41" s="153"/>
      <c r="UHJ41" s="153"/>
      <c r="UHK41" s="153"/>
      <c r="UHL41" s="153"/>
      <c r="UHM41" s="155"/>
      <c r="UHN41" s="165"/>
      <c r="UHO41" s="153"/>
      <c r="UHP41" s="154"/>
      <c r="UHQ41" s="154"/>
      <c r="UHR41" s="153"/>
      <c r="UHS41" s="153"/>
      <c r="UHT41" s="153"/>
      <c r="UHU41" s="153"/>
      <c r="UHV41" s="153"/>
      <c r="UHW41" s="153"/>
      <c r="UHX41" s="153"/>
      <c r="UHY41" s="153"/>
      <c r="UHZ41" s="155"/>
      <c r="UIA41" s="165"/>
      <c r="UIB41" s="153"/>
      <c r="UIC41" s="154"/>
      <c r="UID41" s="154"/>
      <c r="UIE41" s="153"/>
      <c r="UIF41" s="153"/>
      <c r="UIG41" s="153"/>
      <c r="UIH41" s="153"/>
      <c r="UII41" s="153"/>
      <c r="UIJ41" s="153"/>
      <c r="UIK41" s="153"/>
      <c r="UIL41" s="153"/>
      <c r="UIM41" s="155"/>
      <c r="UIN41" s="165"/>
      <c r="UIO41" s="153"/>
      <c r="UIP41" s="154"/>
      <c r="UIQ41" s="154"/>
      <c r="UIR41" s="153"/>
      <c r="UIS41" s="153"/>
      <c r="UIT41" s="153"/>
      <c r="UIU41" s="153"/>
      <c r="UIV41" s="153"/>
      <c r="UIW41" s="153"/>
      <c r="UIX41" s="153"/>
      <c r="UIY41" s="153"/>
      <c r="UIZ41" s="155"/>
      <c r="UJA41" s="165"/>
      <c r="UJB41" s="153"/>
      <c r="UJC41" s="154"/>
      <c r="UJD41" s="154"/>
      <c r="UJE41" s="153"/>
      <c r="UJF41" s="153"/>
      <c r="UJG41" s="153"/>
      <c r="UJH41" s="153"/>
      <c r="UJI41" s="153"/>
      <c r="UJJ41" s="153"/>
      <c r="UJK41" s="153"/>
      <c r="UJL41" s="153"/>
      <c r="UJM41" s="155"/>
      <c r="UJN41" s="165"/>
      <c r="UJO41" s="153"/>
      <c r="UJP41" s="154"/>
      <c r="UJQ41" s="154"/>
      <c r="UJR41" s="153"/>
      <c r="UJS41" s="153"/>
      <c r="UJT41" s="153"/>
      <c r="UJU41" s="153"/>
      <c r="UJV41" s="153"/>
      <c r="UJW41" s="153"/>
      <c r="UJX41" s="153"/>
      <c r="UJY41" s="153"/>
      <c r="UJZ41" s="155"/>
      <c r="UKA41" s="165"/>
      <c r="UKB41" s="153"/>
      <c r="UKC41" s="154"/>
      <c r="UKD41" s="154"/>
      <c r="UKE41" s="153"/>
      <c r="UKF41" s="153"/>
      <c r="UKG41" s="153"/>
      <c r="UKH41" s="153"/>
      <c r="UKI41" s="153"/>
      <c r="UKJ41" s="153"/>
      <c r="UKK41" s="153"/>
      <c r="UKL41" s="153"/>
      <c r="UKM41" s="155"/>
      <c r="UKN41" s="165"/>
      <c r="UKO41" s="153"/>
      <c r="UKP41" s="154"/>
      <c r="UKQ41" s="154"/>
      <c r="UKR41" s="153"/>
      <c r="UKS41" s="153"/>
      <c r="UKT41" s="153"/>
      <c r="UKU41" s="153"/>
      <c r="UKV41" s="153"/>
      <c r="UKW41" s="153"/>
      <c r="UKX41" s="153"/>
      <c r="UKY41" s="153"/>
      <c r="UKZ41" s="155"/>
      <c r="ULA41" s="165"/>
      <c r="ULB41" s="153"/>
      <c r="ULC41" s="154"/>
      <c r="ULD41" s="154"/>
      <c r="ULE41" s="153"/>
      <c r="ULF41" s="153"/>
      <c r="ULG41" s="153"/>
      <c r="ULH41" s="153"/>
      <c r="ULI41" s="153"/>
      <c r="ULJ41" s="153"/>
      <c r="ULK41" s="153"/>
      <c r="ULL41" s="153"/>
      <c r="ULM41" s="155"/>
      <c r="ULN41" s="165"/>
      <c r="ULO41" s="153"/>
      <c r="ULP41" s="154"/>
      <c r="ULQ41" s="154"/>
      <c r="ULR41" s="153"/>
      <c r="ULS41" s="153"/>
      <c r="ULT41" s="153"/>
      <c r="ULU41" s="153"/>
      <c r="ULV41" s="153"/>
      <c r="ULW41" s="153"/>
      <c r="ULX41" s="153"/>
      <c r="ULY41" s="153"/>
      <c r="ULZ41" s="155"/>
      <c r="UMA41" s="165"/>
      <c r="UMB41" s="153"/>
      <c r="UMC41" s="154"/>
      <c r="UMD41" s="154"/>
      <c r="UME41" s="153"/>
      <c r="UMF41" s="153"/>
      <c r="UMG41" s="153"/>
      <c r="UMH41" s="153"/>
      <c r="UMI41" s="153"/>
      <c r="UMJ41" s="153"/>
      <c r="UMK41" s="153"/>
      <c r="UML41" s="153"/>
      <c r="UMM41" s="155"/>
      <c r="UMN41" s="165"/>
      <c r="UMO41" s="153"/>
      <c r="UMP41" s="154"/>
      <c r="UMQ41" s="154"/>
      <c r="UMR41" s="153"/>
      <c r="UMS41" s="153"/>
      <c r="UMT41" s="153"/>
      <c r="UMU41" s="153"/>
      <c r="UMV41" s="153"/>
      <c r="UMW41" s="153"/>
      <c r="UMX41" s="153"/>
      <c r="UMY41" s="153"/>
      <c r="UMZ41" s="155"/>
      <c r="UNA41" s="165"/>
      <c r="UNB41" s="153"/>
      <c r="UNC41" s="154"/>
      <c r="UND41" s="154"/>
      <c r="UNE41" s="153"/>
      <c r="UNF41" s="153"/>
      <c r="UNG41" s="153"/>
      <c r="UNH41" s="153"/>
      <c r="UNI41" s="153"/>
      <c r="UNJ41" s="153"/>
      <c r="UNK41" s="153"/>
      <c r="UNL41" s="153"/>
      <c r="UNM41" s="155"/>
      <c r="UNN41" s="165"/>
      <c r="UNO41" s="153"/>
      <c r="UNP41" s="154"/>
      <c r="UNQ41" s="154"/>
      <c r="UNR41" s="153"/>
      <c r="UNS41" s="153"/>
      <c r="UNT41" s="153"/>
      <c r="UNU41" s="153"/>
      <c r="UNV41" s="153"/>
      <c r="UNW41" s="153"/>
      <c r="UNX41" s="153"/>
      <c r="UNY41" s="153"/>
      <c r="UNZ41" s="155"/>
      <c r="UOA41" s="165"/>
      <c r="UOB41" s="153"/>
      <c r="UOC41" s="154"/>
      <c r="UOD41" s="154"/>
      <c r="UOE41" s="153"/>
      <c r="UOF41" s="153"/>
      <c r="UOG41" s="153"/>
      <c r="UOH41" s="153"/>
      <c r="UOI41" s="153"/>
      <c r="UOJ41" s="153"/>
      <c r="UOK41" s="153"/>
      <c r="UOL41" s="153"/>
      <c r="UOM41" s="155"/>
      <c r="UON41" s="165"/>
      <c r="UOO41" s="153"/>
      <c r="UOP41" s="154"/>
      <c r="UOQ41" s="154"/>
      <c r="UOR41" s="153"/>
      <c r="UOS41" s="153"/>
      <c r="UOT41" s="153"/>
      <c r="UOU41" s="153"/>
      <c r="UOV41" s="153"/>
      <c r="UOW41" s="153"/>
      <c r="UOX41" s="153"/>
      <c r="UOY41" s="153"/>
      <c r="UOZ41" s="155"/>
      <c r="UPA41" s="165"/>
      <c r="UPB41" s="153"/>
      <c r="UPC41" s="154"/>
      <c r="UPD41" s="154"/>
      <c r="UPE41" s="153"/>
      <c r="UPF41" s="153"/>
      <c r="UPG41" s="153"/>
      <c r="UPH41" s="153"/>
      <c r="UPI41" s="153"/>
      <c r="UPJ41" s="153"/>
      <c r="UPK41" s="153"/>
      <c r="UPL41" s="153"/>
      <c r="UPM41" s="155"/>
      <c r="UPN41" s="165"/>
      <c r="UPO41" s="153"/>
      <c r="UPP41" s="154"/>
      <c r="UPQ41" s="154"/>
      <c r="UPR41" s="153"/>
      <c r="UPS41" s="153"/>
      <c r="UPT41" s="153"/>
      <c r="UPU41" s="153"/>
      <c r="UPV41" s="153"/>
      <c r="UPW41" s="153"/>
      <c r="UPX41" s="153"/>
      <c r="UPY41" s="153"/>
      <c r="UPZ41" s="155"/>
      <c r="UQA41" s="165"/>
      <c r="UQB41" s="153"/>
      <c r="UQC41" s="154"/>
      <c r="UQD41" s="154"/>
      <c r="UQE41" s="153"/>
      <c r="UQF41" s="153"/>
      <c r="UQG41" s="153"/>
      <c r="UQH41" s="153"/>
      <c r="UQI41" s="153"/>
      <c r="UQJ41" s="153"/>
      <c r="UQK41" s="153"/>
      <c r="UQL41" s="153"/>
      <c r="UQM41" s="155"/>
      <c r="UQN41" s="165"/>
      <c r="UQO41" s="153"/>
      <c r="UQP41" s="154"/>
      <c r="UQQ41" s="154"/>
      <c r="UQR41" s="153"/>
      <c r="UQS41" s="153"/>
      <c r="UQT41" s="153"/>
      <c r="UQU41" s="153"/>
      <c r="UQV41" s="153"/>
      <c r="UQW41" s="153"/>
      <c r="UQX41" s="153"/>
      <c r="UQY41" s="153"/>
      <c r="UQZ41" s="155"/>
      <c r="URA41" s="165"/>
      <c r="URB41" s="153"/>
      <c r="URC41" s="154"/>
      <c r="URD41" s="154"/>
      <c r="URE41" s="153"/>
      <c r="URF41" s="153"/>
      <c r="URG41" s="153"/>
      <c r="URH41" s="153"/>
      <c r="URI41" s="153"/>
      <c r="URJ41" s="153"/>
      <c r="URK41" s="153"/>
      <c r="URL41" s="153"/>
      <c r="URM41" s="155"/>
      <c r="URN41" s="165"/>
      <c r="URO41" s="153"/>
      <c r="URP41" s="154"/>
      <c r="URQ41" s="154"/>
      <c r="URR41" s="153"/>
      <c r="URS41" s="153"/>
      <c r="URT41" s="153"/>
      <c r="URU41" s="153"/>
      <c r="URV41" s="153"/>
      <c r="URW41" s="153"/>
      <c r="URX41" s="153"/>
      <c r="URY41" s="153"/>
      <c r="URZ41" s="155"/>
      <c r="USA41" s="165"/>
      <c r="USB41" s="153"/>
      <c r="USC41" s="154"/>
      <c r="USD41" s="154"/>
      <c r="USE41" s="153"/>
      <c r="USF41" s="153"/>
      <c r="USG41" s="153"/>
      <c r="USH41" s="153"/>
      <c r="USI41" s="153"/>
      <c r="USJ41" s="153"/>
      <c r="USK41" s="153"/>
      <c r="USL41" s="153"/>
      <c r="USM41" s="155"/>
      <c r="USN41" s="165"/>
      <c r="USO41" s="153"/>
      <c r="USP41" s="154"/>
      <c r="USQ41" s="154"/>
      <c r="USR41" s="153"/>
      <c r="USS41" s="153"/>
      <c r="UST41" s="153"/>
      <c r="USU41" s="153"/>
      <c r="USV41" s="153"/>
      <c r="USW41" s="153"/>
      <c r="USX41" s="153"/>
      <c r="USY41" s="153"/>
      <c r="USZ41" s="155"/>
      <c r="UTA41" s="165"/>
      <c r="UTB41" s="153"/>
      <c r="UTC41" s="154"/>
      <c r="UTD41" s="154"/>
      <c r="UTE41" s="153"/>
      <c r="UTF41" s="153"/>
      <c r="UTG41" s="153"/>
      <c r="UTH41" s="153"/>
      <c r="UTI41" s="153"/>
      <c r="UTJ41" s="153"/>
      <c r="UTK41" s="153"/>
      <c r="UTL41" s="153"/>
      <c r="UTM41" s="155"/>
      <c r="UTN41" s="165"/>
      <c r="UTO41" s="153"/>
      <c r="UTP41" s="154"/>
      <c r="UTQ41" s="154"/>
      <c r="UTR41" s="153"/>
      <c r="UTS41" s="153"/>
      <c r="UTT41" s="153"/>
      <c r="UTU41" s="153"/>
      <c r="UTV41" s="153"/>
      <c r="UTW41" s="153"/>
      <c r="UTX41" s="153"/>
      <c r="UTY41" s="153"/>
      <c r="UTZ41" s="155"/>
      <c r="UUA41" s="165"/>
      <c r="UUB41" s="153"/>
      <c r="UUC41" s="154"/>
      <c r="UUD41" s="154"/>
      <c r="UUE41" s="153"/>
      <c r="UUF41" s="153"/>
      <c r="UUG41" s="153"/>
      <c r="UUH41" s="153"/>
      <c r="UUI41" s="153"/>
      <c r="UUJ41" s="153"/>
      <c r="UUK41" s="153"/>
      <c r="UUL41" s="153"/>
      <c r="UUM41" s="155"/>
      <c r="UUN41" s="165"/>
      <c r="UUO41" s="153"/>
      <c r="UUP41" s="154"/>
      <c r="UUQ41" s="154"/>
      <c r="UUR41" s="153"/>
      <c r="UUS41" s="153"/>
      <c r="UUT41" s="153"/>
      <c r="UUU41" s="153"/>
      <c r="UUV41" s="153"/>
      <c r="UUW41" s="153"/>
      <c r="UUX41" s="153"/>
      <c r="UUY41" s="153"/>
      <c r="UUZ41" s="155"/>
      <c r="UVA41" s="165"/>
      <c r="UVB41" s="153"/>
      <c r="UVC41" s="154"/>
      <c r="UVD41" s="154"/>
      <c r="UVE41" s="153"/>
      <c r="UVF41" s="153"/>
      <c r="UVG41" s="153"/>
      <c r="UVH41" s="153"/>
      <c r="UVI41" s="153"/>
      <c r="UVJ41" s="153"/>
      <c r="UVK41" s="153"/>
      <c r="UVL41" s="153"/>
      <c r="UVM41" s="155"/>
      <c r="UVN41" s="165"/>
      <c r="UVO41" s="153"/>
      <c r="UVP41" s="154"/>
      <c r="UVQ41" s="154"/>
      <c r="UVR41" s="153"/>
      <c r="UVS41" s="153"/>
      <c r="UVT41" s="153"/>
      <c r="UVU41" s="153"/>
      <c r="UVV41" s="153"/>
      <c r="UVW41" s="153"/>
      <c r="UVX41" s="153"/>
      <c r="UVY41" s="153"/>
      <c r="UVZ41" s="155"/>
      <c r="UWA41" s="165"/>
      <c r="UWB41" s="153"/>
      <c r="UWC41" s="154"/>
      <c r="UWD41" s="154"/>
      <c r="UWE41" s="153"/>
      <c r="UWF41" s="153"/>
      <c r="UWG41" s="153"/>
      <c r="UWH41" s="153"/>
      <c r="UWI41" s="153"/>
      <c r="UWJ41" s="153"/>
      <c r="UWK41" s="153"/>
      <c r="UWL41" s="153"/>
      <c r="UWM41" s="155"/>
      <c r="UWN41" s="165"/>
      <c r="UWO41" s="153"/>
      <c r="UWP41" s="154"/>
      <c r="UWQ41" s="154"/>
      <c r="UWR41" s="153"/>
      <c r="UWS41" s="153"/>
      <c r="UWT41" s="153"/>
      <c r="UWU41" s="153"/>
      <c r="UWV41" s="153"/>
      <c r="UWW41" s="153"/>
      <c r="UWX41" s="153"/>
      <c r="UWY41" s="153"/>
      <c r="UWZ41" s="155"/>
      <c r="UXA41" s="165"/>
      <c r="UXB41" s="153"/>
      <c r="UXC41" s="154"/>
      <c r="UXD41" s="154"/>
      <c r="UXE41" s="153"/>
      <c r="UXF41" s="153"/>
      <c r="UXG41" s="153"/>
      <c r="UXH41" s="153"/>
      <c r="UXI41" s="153"/>
      <c r="UXJ41" s="153"/>
      <c r="UXK41" s="153"/>
      <c r="UXL41" s="153"/>
      <c r="UXM41" s="155"/>
      <c r="UXN41" s="165"/>
      <c r="UXO41" s="153"/>
      <c r="UXP41" s="154"/>
      <c r="UXQ41" s="154"/>
      <c r="UXR41" s="153"/>
      <c r="UXS41" s="153"/>
      <c r="UXT41" s="153"/>
      <c r="UXU41" s="153"/>
      <c r="UXV41" s="153"/>
      <c r="UXW41" s="153"/>
      <c r="UXX41" s="153"/>
      <c r="UXY41" s="153"/>
      <c r="UXZ41" s="155"/>
      <c r="UYA41" s="165"/>
      <c r="UYB41" s="153"/>
      <c r="UYC41" s="154"/>
      <c r="UYD41" s="154"/>
      <c r="UYE41" s="153"/>
      <c r="UYF41" s="153"/>
      <c r="UYG41" s="153"/>
      <c r="UYH41" s="153"/>
      <c r="UYI41" s="153"/>
      <c r="UYJ41" s="153"/>
      <c r="UYK41" s="153"/>
      <c r="UYL41" s="153"/>
      <c r="UYM41" s="155"/>
      <c r="UYN41" s="165"/>
      <c r="UYO41" s="153"/>
      <c r="UYP41" s="154"/>
      <c r="UYQ41" s="154"/>
      <c r="UYR41" s="153"/>
      <c r="UYS41" s="153"/>
      <c r="UYT41" s="153"/>
      <c r="UYU41" s="153"/>
      <c r="UYV41" s="153"/>
      <c r="UYW41" s="153"/>
      <c r="UYX41" s="153"/>
      <c r="UYY41" s="153"/>
      <c r="UYZ41" s="155"/>
      <c r="UZA41" s="165"/>
      <c r="UZB41" s="153"/>
      <c r="UZC41" s="154"/>
      <c r="UZD41" s="154"/>
      <c r="UZE41" s="153"/>
      <c r="UZF41" s="153"/>
      <c r="UZG41" s="153"/>
      <c r="UZH41" s="153"/>
      <c r="UZI41" s="153"/>
      <c r="UZJ41" s="153"/>
      <c r="UZK41" s="153"/>
      <c r="UZL41" s="153"/>
      <c r="UZM41" s="155"/>
      <c r="UZN41" s="165"/>
      <c r="UZO41" s="153"/>
      <c r="UZP41" s="154"/>
      <c r="UZQ41" s="154"/>
      <c r="UZR41" s="153"/>
      <c r="UZS41" s="153"/>
      <c r="UZT41" s="153"/>
      <c r="UZU41" s="153"/>
      <c r="UZV41" s="153"/>
      <c r="UZW41" s="153"/>
      <c r="UZX41" s="153"/>
      <c r="UZY41" s="153"/>
      <c r="UZZ41" s="155"/>
      <c r="VAA41" s="165"/>
      <c r="VAB41" s="153"/>
      <c r="VAC41" s="154"/>
      <c r="VAD41" s="154"/>
      <c r="VAE41" s="153"/>
      <c r="VAF41" s="153"/>
      <c r="VAG41" s="153"/>
      <c r="VAH41" s="153"/>
      <c r="VAI41" s="153"/>
      <c r="VAJ41" s="153"/>
      <c r="VAK41" s="153"/>
      <c r="VAL41" s="153"/>
      <c r="VAM41" s="155"/>
      <c r="VAN41" s="165"/>
      <c r="VAO41" s="153"/>
      <c r="VAP41" s="154"/>
      <c r="VAQ41" s="154"/>
      <c r="VAR41" s="153"/>
      <c r="VAS41" s="153"/>
      <c r="VAT41" s="153"/>
      <c r="VAU41" s="153"/>
      <c r="VAV41" s="153"/>
      <c r="VAW41" s="153"/>
      <c r="VAX41" s="153"/>
      <c r="VAY41" s="153"/>
      <c r="VAZ41" s="155"/>
      <c r="VBA41" s="165"/>
      <c r="VBB41" s="153"/>
      <c r="VBC41" s="154"/>
      <c r="VBD41" s="154"/>
      <c r="VBE41" s="153"/>
      <c r="VBF41" s="153"/>
      <c r="VBG41" s="153"/>
      <c r="VBH41" s="153"/>
      <c r="VBI41" s="153"/>
      <c r="VBJ41" s="153"/>
      <c r="VBK41" s="153"/>
      <c r="VBL41" s="153"/>
      <c r="VBM41" s="155"/>
      <c r="VBN41" s="165"/>
      <c r="VBO41" s="153"/>
      <c r="VBP41" s="154"/>
      <c r="VBQ41" s="154"/>
      <c r="VBR41" s="153"/>
      <c r="VBS41" s="153"/>
      <c r="VBT41" s="153"/>
      <c r="VBU41" s="153"/>
      <c r="VBV41" s="153"/>
      <c r="VBW41" s="153"/>
      <c r="VBX41" s="153"/>
      <c r="VBY41" s="153"/>
      <c r="VBZ41" s="155"/>
      <c r="VCA41" s="165"/>
      <c r="VCB41" s="153"/>
      <c r="VCC41" s="154"/>
      <c r="VCD41" s="154"/>
      <c r="VCE41" s="153"/>
      <c r="VCF41" s="153"/>
      <c r="VCG41" s="153"/>
      <c r="VCH41" s="153"/>
      <c r="VCI41" s="153"/>
      <c r="VCJ41" s="153"/>
      <c r="VCK41" s="153"/>
      <c r="VCL41" s="153"/>
      <c r="VCM41" s="155"/>
      <c r="VCN41" s="165"/>
      <c r="VCO41" s="153"/>
      <c r="VCP41" s="154"/>
      <c r="VCQ41" s="154"/>
      <c r="VCR41" s="153"/>
      <c r="VCS41" s="153"/>
      <c r="VCT41" s="153"/>
      <c r="VCU41" s="153"/>
      <c r="VCV41" s="153"/>
      <c r="VCW41" s="153"/>
      <c r="VCX41" s="153"/>
      <c r="VCY41" s="153"/>
      <c r="VCZ41" s="155"/>
      <c r="VDA41" s="165"/>
      <c r="VDB41" s="153"/>
      <c r="VDC41" s="154"/>
      <c r="VDD41" s="154"/>
      <c r="VDE41" s="153"/>
      <c r="VDF41" s="153"/>
      <c r="VDG41" s="153"/>
      <c r="VDH41" s="153"/>
      <c r="VDI41" s="153"/>
      <c r="VDJ41" s="153"/>
      <c r="VDK41" s="153"/>
      <c r="VDL41" s="153"/>
      <c r="VDM41" s="155"/>
      <c r="VDN41" s="165"/>
      <c r="VDO41" s="153"/>
      <c r="VDP41" s="154"/>
      <c r="VDQ41" s="154"/>
      <c r="VDR41" s="153"/>
      <c r="VDS41" s="153"/>
      <c r="VDT41" s="153"/>
      <c r="VDU41" s="153"/>
      <c r="VDV41" s="153"/>
      <c r="VDW41" s="153"/>
      <c r="VDX41" s="153"/>
      <c r="VDY41" s="153"/>
      <c r="VDZ41" s="155"/>
      <c r="VEA41" s="165"/>
      <c r="VEB41" s="153"/>
      <c r="VEC41" s="154"/>
      <c r="VED41" s="154"/>
      <c r="VEE41" s="153"/>
      <c r="VEF41" s="153"/>
      <c r="VEG41" s="153"/>
      <c r="VEH41" s="153"/>
      <c r="VEI41" s="153"/>
      <c r="VEJ41" s="153"/>
      <c r="VEK41" s="153"/>
      <c r="VEL41" s="153"/>
      <c r="VEM41" s="155"/>
      <c r="VEN41" s="165"/>
      <c r="VEO41" s="153"/>
      <c r="VEP41" s="154"/>
      <c r="VEQ41" s="154"/>
      <c r="VER41" s="153"/>
      <c r="VES41" s="153"/>
      <c r="VET41" s="153"/>
      <c r="VEU41" s="153"/>
      <c r="VEV41" s="153"/>
      <c r="VEW41" s="153"/>
      <c r="VEX41" s="153"/>
      <c r="VEY41" s="153"/>
      <c r="VEZ41" s="155"/>
      <c r="VFA41" s="165"/>
      <c r="VFB41" s="153"/>
      <c r="VFC41" s="154"/>
      <c r="VFD41" s="154"/>
      <c r="VFE41" s="153"/>
      <c r="VFF41" s="153"/>
      <c r="VFG41" s="153"/>
      <c r="VFH41" s="153"/>
      <c r="VFI41" s="153"/>
      <c r="VFJ41" s="153"/>
      <c r="VFK41" s="153"/>
      <c r="VFL41" s="153"/>
      <c r="VFM41" s="155"/>
      <c r="VFN41" s="165"/>
      <c r="VFO41" s="153"/>
      <c r="VFP41" s="154"/>
      <c r="VFQ41" s="154"/>
      <c r="VFR41" s="153"/>
      <c r="VFS41" s="153"/>
      <c r="VFT41" s="153"/>
      <c r="VFU41" s="153"/>
      <c r="VFV41" s="153"/>
      <c r="VFW41" s="153"/>
      <c r="VFX41" s="153"/>
      <c r="VFY41" s="153"/>
      <c r="VFZ41" s="155"/>
      <c r="VGA41" s="165"/>
      <c r="VGB41" s="153"/>
      <c r="VGC41" s="154"/>
      <c r="VGD41" s="154"/>
      <c r="VGE41" s="153"/>
      <c r="VGF41" s="153"/>
      <c r="VGG41" s="153"/>
      <c r="VGH41" s="153"/>
      <c r="VGI41" s="153"/>
      <c r="VGJ41" s="153"/>
      <c r="VGK41" s="153"/>
      <c r="VGL41" s="153"/>
      <c r="VGM41" s="155"/>
      <c r="VGN41" s="165"/>
      <c r="VGO41" s="153"/>
      <c r="VGP41" s="154"/>
      <c r="VGQ41" s="154"/>
      <c r="VGR41" s="153"/>
      <c r="VGS41" s="153"/>
      <c r="VGT41" s="153"/>
      <c r="VGU41" s="153"/>
      <c r="VGV41" s="153"/>
      <c r="VGW41" s="153"/>
      <c r="VGX41" s="153"/>
      <c r="VGY41" s="153"/>
      <c r="VGZ41" s="155"/>
      <c r="VHA41" s="165"/>
      <c r="VHB41" s="153"/>
      <c r="VHC41" s="154"/>
      <c r="VHD41" s="154"/>
      <c r="VHE41" s="153"/>
      <c r="VHF41" s="153"/>
      <c r="VHG41" s="153"/>
      <c r="VHH41" s="153"/>
      <c r="VHI41" s="153"/>
      <c r="VHJ41" s="153"/>
      <c r="VHK41" s="153"/>
      <c r="VHL41" s="153"/>
      <c r="VHM41" s="155"/>
      <c r="VHN41" s="165"/>
      <c r="VHO41" s="153"/>
      <c r="VHP41" s="154"/>
      <c r="VHQ41" s="154"/>
      <c r="VHR41" s="153"/>
      <c r="VHS41" s="153"/>
      <c r="VHT41" s="153"/>
      <c r="VHU41" s="153"/>
      <c r="VHV41" s="153"/>
      <c r="VHW41" s="153"/>
      <c r="VHX41" s="153"/>
      <c r="VHY41" s="153"/>
      <c r="VHZ41" s="155"/>
      <c r="VIA41" s="165"/>
      <c r="VIB41" s="153"/>
      <c r="VIC41" s="154"/>
      <c r="VID41" s="154"/>
      <c r="VIE41" s="153"/>
      <c r="VIF41" s="153"/>
      <c r="VIG41" s="153"/>
      <c r="VIH41" s="153"/>
      <c r="VII41" s="153"/>
      <c r="VIJ41" s="153"/>
      <c r="VIK41" s="153"/>
      <c r="VIL41" s="153"/>
      <c r="VIM41" s="155"/>
      <c r="VIN41" s="165"/>
      <c r="VIO41" s="153"/>
      <c r="VIP41" s="154"/>
      <c r="VIQ41" s="154"/>
      <c r="VIR41" s="153"/>
      <c r="VIS41" s="153"/>
      <c r="VIT41" s="153"/>
      <c r="VIU41" s="153"/>
      <c r="VIV41" s="153"/>
      <c r="VIW41" s="153"/>
      <c r="VIX41" s="153"/>
      <c r="VIY41" s="153"/>
      <c r="VIZ41" s="155"/>
      <c r="VJA41" s="165"/>
      <c r="VJB41" s="153"/>
      <c r="VJC41" s="154"/>
      <c r="VJD41" s="154"/>
      <c r="VJE41" s="153"/>
      <c r="VJF41" s="153"/>
      <c r="VJG41" s="153"/>
      <c r="VJH41" s="153"/>
      <c r="VJI41" s="153"/>
      <c r="VJJ41" s="153"/>
      <c r="VJK41" s="153"/>
      <c r="VJL41" s="153"/>
      <c r="VJM41" s="155"/>
      <c r="VJN41" s="165"/>
      <c r="VJO41" s="153"/>
      <c r="VJP41" s="154"/>
      <c r="VJQ41" s="154"/>
      <c r="VJR41" s="153"/>
      <c r="VJS41" s="153"/>
      <c r="VJT41" s="153"/>
      <c r="VJU41" s="153"/>
      <c r="VJV41" s="153"/>
      <c r="VJW41" s="153"/>
      <c r="VJX41" s="153"/>
      <c r="VJY41" s="153"/>
      <c r="VJZ41" s="155"/>
      <c r="VKA41" s="165"/>
      <c r="VKB41" s="153"/>
      <c r="VKC41" s="154"/>
      <c r="VKD41" s="154"/>
      <c r="VKE41" s="153"/>
      <c r="VKF41" s="153"/>
      <c r="VKG41" s="153"/>
      <c r="VKH41" s="153"/>
      <c r="VKI41" s="153"/>
      <c r="VKJ41" s="153"/>
      <c r="VKK41" s="153"/>
      <c r="VKL41" s="153"/>
      <c r="VKM41" s="155"/>
      <c r="VKN41" s="165"/>
      <c r="VKO41" s="153"/>
      <c r="VKP41" s="154"/>
      <c r="VKQ41" s="154"/>
      <c r="VKR41" s="153"/>
      <c r="VKS41" s="153"/>
      <c r="VKT41" s="153"/>
      <c r="VKU41" s="153"/>
      <c r="VKV41" s="153"/>
      <c r="VKW41" s="153"/>
      <c r="VKX41" s="153"/>
      <c r="VKY41" s="153"/>
      <c r="VKZ41" s="155"/>
      <c r="VLA41" s="165"/>
      <c r="VLB41" s="153"/>
      <c r="VLC41" s="154"/>
      <c r="VLD41" s="154"/>
      <c r="VLE41" s="153"/>
      <c r="VLF41" s="153"/>
      <c r="VLG41" s="153"/>
      <c r="VLH41" s="153"/>
      <c r="VLI41" s="153"/>
      <c r="VLJ41" s="153"/>
      <c r="VLK41" s="153"/>
      <c r="VLL41" s="153"/>
      <c r="VLM41" s="155"/>
      <c r="VLN41" s="165"/>
      <c r="VLO41" s="153"/>
      <c r="VLP41" s="154"/>
      <c r="VLQ41" s="154"/>
      <c r="VLR41" s="153"/>
      <c r="VLS41" s="153"/>
      <c r="VLT41" s="153"/>
      <c r="VLU41" s="153"/>
      <c r="VLV41" s="153"/>
      <c r="VLW41" s="153"/>
      <c r="VLX41" s="153"/>
      <c r="VLY41" s="153"/>
      <c r="VLZ41" s="155"/>
      <c r="VMA41" s="165"/>
      <c r="VMB41" s="153"/>
      <c r="VMC41" s="154"/>
      <c r="VMD41" s="154"/>
      <c r="VME41" s="153"/>
      <c r="VMF41" s="153"/>
      <c r="VMG41" s="153"/>
      <c r="VMH41" s="153"/>
      <c r="VMI41" s="153"/>
      <c r="VMJ41" s="153"/>
      <c r="VMK41" s="153"/>
      <c r="VML41" s="153"/>
      <c r="VMM41" s="155"/>
      <c r="VMN41" s="165"/>
      <c r="VMO41" s="153"/>
      <c r="VMP41" s="154"/>
      <c r="VMQ41" s="154"/>
      <c r="VMR41" s="153"/>
      <c r="VMS41" s="153"/>
      <c r="VMT41" s="153"/>
      <c r="VMU41" s="153"/>
      <c r="VMV41" s="153"/>
      <c r="VMW41" s="153"/>
      <c r="VMX41" s="153"/>
      <c r="VMY41" s="153"/>
      <c r="VMZ41" s="155"/>
      <c r="VNA41" s="165"/>
      <c r="VNB41" s="153"/>
      <c r="VNC41" s="154"/>
      <c r="VND41" s="154"/>
      <c r="VNE41" s="153"/>
      <c r="VNF41" s="153"/>
      <c r="VNG41" s="153"/>
      <c r="VNH41" s="153"/>
      <c r="VNI41" s="153"/>
      <c r="VNJ41" s="153"/>
      <c r="VNK41" s="153"/>
      <c r="VNL41" s="153"/>
      <c r="VNM41" s="155"/>
      <c r="VNN41" s="165"/>
      <c r="VNO41" s="153"/>
      <c r="VNP41" s="154"/>
      <c r="VNQ41" s="154"/>
      <c r="VNR41" s="153"/>
      <c r="VNS41" s="153"/>
      <c r="VNT41" s="153"/>
      <c r="VNU41" s="153"/>
      <c r="VNV41" s="153"/>
      <c r="VNW41" s="153"/>
      <c r="VNX41" s="153"/>
      <c r="VNY41" s="153"/>
      <c r="VNZ41" s="155"/>
      <c r="VOA41" s="165"/>
      <c r="VOB41" s="153"/>
      <c r="VOC41" s="154"/>
      <c r="VOD41" s="154"/>
      <c r="VOE41" s="153"/>
      <c r="VOF41" s="153"/>
      <c r="VOG41" s="153"/>
      <c r="VOH41" s="153"/>
      <c r="VOI41" s="153"/>
      <c r="VOJ41" s="153"/>
      <c r="VOK41" s="153"/>
      <c r="VOL41" s="153"/>
      <c r="VOM41" s="155"/>
      <c r="VON41" s="165"/>
      <c r="VOO41" s="153"/>
      <c r="VOP41" s="154"/>
      <c r="VOQ41" s="154"/>
      <c r="VOR41" s="153"/>
      <c r="VOS41" s="153"/>
      <c r="VOT41" s="153"/>
      <c r="VOU41" s="153"/>
      <c r="VOV41" s="153"/>
      <c r="VOW41" s="153"/>
      <c r="VOX41" s="153"/>
      <c r="VOY41" s="153"/>
      <c r="VOZ41" s="155"/>
      <c r="VPA41" s="165"/>
      <c r="VPB41" s="153"/>
      <c r="VPC41" s="154"/>
      <c r="VPD41" s="154"/>
      <c r="VPE41" s="153"/>
      <c r="VPF41" s="153"/>
      <c r="VPG41" s="153"/>
      <c r="VPH41" s="153"/>
      <c r="VPI41" s="153"/>
      <c r="VPJ41" s="153"/>
      <c r="VPK41" s="153"/>
      <c r="VPL41" s="153"/>
      <c r="VPM41" s="155"/>
      <c r="VPN41" s="165"/>
      <c r="VPO41" s="153"/>
      <c r="VPP41" s="154"/>
      <c r="VPQ41" s="154"/>
      <c r="VPR41" s="153"/>
      <c r="VPS41" s="153"/>
      <c r="VPT41" s="153"/>
      <c r="VPU41" s="153"/>
      <c r="VPV41" s="153"/>
      <c r="VPW41" s="153"/>
      <c r="VPX41" s="153"/>
      <c r="VPY41" s="153"/>
      <c r="VPZ41" s="155"/>
      <c r="VQA41" s="165"/>
      <c r="VQB41" s="153"/>
      <c r="VQC41" s="154"/>
      <c r="VQD41" s="154"/>
      <c r="VQE41" s="153"/>
      <c r="VQF41" s="153"/>
      <c r="VQG41" s="153"/>
      <c r="VQH41" s="153"/>
      <c r="VQI41" s="153"/>
      <c r="VQJ41" s="153"/>
      <c r="VQK41" s="153"/>
      <c r="VQL41" s="153"/>
      <c r="VQM41" s="155"/>
      <c r="VQN41" s="165"/>
      <c r="VQO41" s="153"/>
      <c r="VQP41" s="154"/>
      <c r="VQQ41" s="154"/>
      <c r="VQR41" s="153"/>
      <c r="VQS41" s="153"/>
      <c r="VQT41" s="153"/>
      <c r="VQU41" s="153"/>
      <c r="VQV41" s="153"/>
      <c r="VQW41" s="153"/>
      <c r="VQX41" s="153"/>
      <c r="VQY41" s="153"/>
      <c r="VQZ41" s="155"/>
      <c r="VRA41" s="165"/>
      <c r="VRB41" s="153"/>
      <c r="VRC41" s="154"/>
      <c r="VRD41" s="154"/>
      <c r="VRE41" s="153"/>
      <c r="VRF41" s="153"/>
      <c r="VRG41" s="153"/>
      <c r="VRH41" s="153"/>
      <c r="VRI41" s="153"/>
      <c r="VRJ41" s="153"/>
      <c r="VRK41" s="153"/>
      <c r="VRL41" s="153"/>
      <c r="VRM41" s="155"/>
      <c r="VRN41" s="165"/>
      <c r="VRO41" s="153"/>
      <c r="VRP41" s="154"/>
      <c r="VRQ41" s="154"/>
      <c r="VRR41" s="153"/>
      <c r="VRS41" s="153"/>
      <c r="VRT41" s="153"/>
      <c r="VRU41" s="153"/>
      <c r="VRV41" s="153"/>
      <c r="VRW41" s="153"/>
      <c r="VRX41" s="153"/>
      <c r="VRY41" s="153"/>
      <c r="VRZ41" s="155"/>
      <c r="VSA41" s="165"/>
      <c r="VSB41" s="153"/>
      <c r="VSC41" s="154"/>
      <c r="VSD41" s="154"/>
      <c r="VSE41" s="153"/>
      <c r="VSF41" s="153"/>
      <c r="VSG41" s="153"/>
      <c r="VSH41" s="153"/>
      <c r="VSI41" s="153"/>
      <c r="VSJ41" s="153"/>
      <c r="VSK41" s="153"/>
      <c r="VSL41" s="153"/>
      <c r="VSM41" s="155"/>
      <c r="VSN41" s="165"/>
      <c r="VSO41" s="153"/>
      <c r="VSP41" s="154"/>
      <c r="VSQ41" s="154"/>
      <c r="VSR41" s="153"/>
      <c r="VSS41" s="153"/>
      <c r="VST41" s="153"/>
      <c r="VSU41" s="153"/>
      <c r="VSV41" s="153"/>
      <c r="VSW41" s="153"/>
      <c r="VSX41" s="153"/>
      <c r="VSY41" s="153"/>
      <c r="VSZ41" s="155"/>
      <c r="VTA41" s="165"/>
      <c r="VTB41" s="153"/>
      <c r="VTC41" s="154"/>
      <c r="VTD41" s="154"/>
      <c r="VTE41" s="153"/>
      <c r="VTF41" s="153"/>
      <c r="VTG41" s="153"/>
      <c r="VTH41" s="153"/>
      <c r="VTI41" s="153"/>
      <c r="VTJ41" s="153"/>
      <c r="VTK41" s="153"/>
      <c r="VTL41" s="153"/>
      <c r="VTM41" s="155"/>
      <c r="VTN41" s="165"/>
      <c r="VTO41" s="153"/>
      <c r="VTP41" s="154"/>
      <c r="VTQ41" s="154"/>
      <c r="VTR41" s="153"/>
      <c r="VTS41" s="153"/>
      <c r="VTT41" s="153"/>
      <c r="VTU41" s="153"/>
      <c r="VTV41" s="153"/>
      <c r="VTW41" s="153"/>
      <c r="VTX41" s="153"/>
      <c r="VTY41" s="153"/>
      <c r="VTZ41" s="155"/>
      <c r="VUA41" s="165"/>
      <c r="VUB41" s="153"/>
      <c r="VUC41" s="154"/>
      <c r="VUD41" s="154"/>
      <c r="VUE41" s="153"/>
      <c r="VUF41" s="153"/>
      <c r="VUG41" s="153"/>
      <c r="VUH41" s="153"/>
      <c r="VUI41" s="153"/>
      <c r="VUJ41" s="153"/>
      <c r="VUK41" s="153"/>
      <c r="VUL41" s="153"/>
      <c r="VUM41" s="155"/>
      <c r="VUN41" s="165"/>
      <c r="VUO41" s="153"/>
      <c r="VUP41" s="154"/>
      <c r="VUQ41" s="154"/>
      <c r="VUR41" s="153"/>
      <c r="VUS41" s="153"/>
      <c r="VUT41" s="153"/>
      <c r="VUU41" s="153"/>
      <c r="VUV41" s="153"/>
      <c r="VUW41" s="153"/>
      <c r="VUX41" s="153"/>
      <c r="VUY41" s="153"/>
      <c r="VUZ41" s="155"/>
      <c r="VVA41" s="165"/>
      <c r="VVB41" s="153"/>
      <c r="VVC41" s="154"/>
      <c r="VVD41" s="154"/>
      <c r="VVE41" s="153"/>
      <c r="VVF41" s="153"/>
      <c r="VVG41" s="153"/>
      <c r="VVH41" s="153"/>
      <c r="VVI41" s="153"/>
      <c r="VVJ41" s="153"/>
      <c r="VVK41" s="153"/>
      <c r="VVL41" s="153"/>
      <c r="VVM41" s="155"/>
      <c r="VVN41" s="165"/>
      <c r="VVO41" s="153"/>
      <c r="VVP41" s="154"/>
      <c r="VVQ41" s="154"/>
      <c r="VVR41" s="153"/>
      <c r="VVS41" s="153"/>
      <c r="VVT41" s="153"/>
      <c r="VVU41" s="153"/>
      <c r="VVV41" s="153"/>
      <c r="VVW41" s="153"/>
      <c r="VVX41" s="153"/>
      <c r="VVY41" s="153"/>
      <c r="VVZ41" s="155"/>
      <c r="VWA41" s="165"/>
      <c r="VWB41" s="153"/>
      <c r="VWC41" s="154"/>
      <c r="VWD41" s="154"/>
      <c r="VWE41" s="153"/>
      <c r="VWF41" s="153"/>
      <c r="VWG41" s="153"/>
      <c r="VWH41" s="153"/>
      <c r="VWI41" s="153"/>
      <c r="VWJ41" s="153"/>
      <c r="VWK41" s="153"/>
      <c r="VWL41" s="153"/>
      <c r="VWM41" s="155"/>
      <c r="VWN41" s="165"/>
      <c r="VWO41" s="153"/>
      <c r="VWP41" s="154"/>
      <c r="VWQ41" s="154"/>
      <c r="VWR41" s="153"/>
      <c r="VWS41" s="153"/>
      <c r="VWT41" s="153"/>
      <c r="VWU41" s="153"/>
      <c r="VWV41" s="153"/>
      <c r="VWW41" s="153"/>
      <c r="VWX41" s="153"/>
      <c r="VWY41" s="153"/>
      <c r="VWZ41" s="155"/>
      <c r="VXA41" s="165"/>
      <c r="VXB41" s="153"/>
      <c r="VXC41" s="154"/>
      <c r="VXD41" s="154"/>
      <c r="VXE41" s="153"/>
      <c r="VXF41" s="153"/>
      <c r="VXG41" s="153"/>
      <c r="VXH41" s="153"/>
      <c r="VXI41" s="153"/>
      <c r="VXJ41" s="153"/>
      <c r="VXK41" s="153"/>
      <c r="VXL41" s="153"/>
      <c r="VXM41" s="155"/>
      <c r="VXN41" s="165"/>
      <c r="VXO41" s="153"/>
      <c r="VXP41" s="154"/>
      <c r="VXQ41" s="154"/>
      <c r="VXR41" s="153"/>
      <c r="VXS41" s="153"/>
      <c r="VXT41" s="153"/>
      <c r="VXU41" s="153"/>
      <c r="VXV41" s="153"/>
      <c r="VXW41" s="153"/>
      <c r="VXX41" s="153"/>
      <c r="VXY41" s="153"/>
      <c r="VXZ41" s="155"/>
      <c r="VYA41" s="165"/>
      <c r="VYB41" s="153"/>
      <c r="VYC41" s="154"/>
      <c r="VYD41" s="154"/>
      <c r="VYE41" s="153"/>
      <c r="VYF41" s="153"/>
      <c r="VYG41" s="153"/>
      <c r="VYH41" s="153"/>
      <c r="VYI41" s="153"/>
      <c r="VYJ41" s="153"/>
      <c r="VYK41" s="153"/>
      <c r="VYL41" s="153"/>
      <c r="VYM41" s="155"/>
      <c r="VYN41" s="165"/>
      <c r="VYO41" s="153"/>
      <c r="VYP41" s="154"/>
      <c r="VYQ41" s="154"/>
      <c r="VYR41" s="153"/>
      <c r="VYS41" s="153"/>
      <c r="VYT41" s="153"/>
      <c r="VYU41" s="153"/>
      <c r="VYV41" s="153"/>
      <c r="VYW41" s="153"/>
      <c r="VYX41" s="153"/>
      <c r="VYY41" s="153"/>
      <c r="VYZ41" s="155"/>
      <c r="VZA41" s="165"/>
      <c r="VZB41" s="153"/>
      <c r="VZC41" s="154"/>
      <c r="VZD41" s="154"/>
      <c r="VZE41" s="153"/>
      <c r="VZF41" s="153"/>
      <c r="VZG41" s="153"/>
      <c r="VZH41" s="153"/>
      <c r="VZI41" s="153"/>
      <c r="VZJ41" s="153"/>
      <c r="VZK41" s="153"/>
      <c r="VZL41" s="153"/>
      <c r="VZM41" s="155"/>
      <c r="VZN41" s="165"/>
      <c r="VZO41" s="153"/>
      <c r="VZP41" s="154"/>
      <c r="VZQ41" s="154"/>
      <c r="VZR41" s="153"/>
      <c r="VZS41" s="153"/>
      <c r="VZT41" s="153"/>
      <c r="VZU41" s="153"/>
      <c r="VZV41" s="153"/>
      <c r="VZW41" s="153"/>
      <c r="VZX41" s="153"/>
      <c r="VZY41" s="153"/>
      <c r="VZZ41" s="155"/>
      <c r="WAA41" s="165"/>
      <c r="WAB41" s="153"/>
      <c r="WAC41" s="154"/>
      <c r="WAD41" s="154"/>
      <c r="WAE41" s="153"/>
      <c r="WAF41" s="153"/>
      <c r="WAG41" s="153"/>
      <c r="WAH41" s="153"/>
      <c r="WAI41" s="153"/>
      <c r="WAJ41" s="153"/>
      <c r="WAK41" s="153"/>
      <c r="WAL41" s="153"/>
      <c r="WAM41" s="155"/>
      <c r="WAN41" s="165"/>
      <c r="WAO41" s="153"/>
      <c r="WAP41" s="154"/>
      <c r="WAQ41" s="154"/>
      <c r="WAR41" s="153"/>
      <c r="WAS41" s="153"/>
      <c r="WAT41" s="153"/>
      <c r="WAU41" s="153"/>
      <c r="WAV41" s="153"/>
      <c r="WAW41" s="153"/>
      <c r="WAX41" s="153"/>
      <c r="WAY41" s="153"/>
      <c r="WAZ41" s="155"/>
      <c r="WBA41" s="165"/>
      <c r="WBB41" s="153"/>
      <c r="WBC41" s="154"/>
      <c r="WBD41" s="154"/>
      <c r="WBE41" s="153"/>
      <c r="WBF41" s="153"/>
      <c r="WBG41" s="153"/>
      <c r="WBH41" s="153"/>
      <c r="WBI41" s="153"/>
      <c r="WBJ41" s="153"/>
      <c r="WBK41" s="153"/>
      <c r="WBL41" s="153"/>
      <c r="WBM41" s="155"/>
      <c r="WBN41" s="165"/>
      <c r="WBO41" s="153"/>
      <c r="WBP41" s="154"/>
      <c r="WBQ41" s="154"/>
      <c r="WBR41" s="153"/>
      <c r="WBS41" s="153"/>
      <c r="WBT41" s="153"/>
      <c r="WBU41" s="153"/>
      <c r="WBV41" s="153"/>
      <c r="WBW41" s="153"/>
      <c r="WBX41" s="153"/>
      <c r="WBY41" s="153"/>
      <c r="WBZ41" s="155"/>
      <c r="WCA41" s="165"/>
      <c r="WCB41" s="153"/>
      <c r="WCC41" s="154"/>
      <c r="WCD41" s="154"/>
      <c r="WCE41" s="153"/>
      <c r="WCF41" s="153"/>
      <c r="WCG41" s="153"/>
      <c r="WCH41" s="153"/>
      <c r="WCI41" s="153"/>
      <c r="WCJ41" s="153"/>
      <c r="WCK41" s="153"/>
      <c r="WCL41" s="153"/>
      <c r="WCM41" s="155"/>
      <c r="WCN41" s="165"/>
      <c r="WCO41" s="153"/>
      <c r="WCP41" s="154"/>
      <c r="WCQ41" s="154"/>
      <c r="WCR41" s="153"/>
      <c r="WCS41" s="153"/>
      <c r="WCT41" s="153"/>
      <c r="WCU41" s="153"/>
      <c r="WCV41" s="153"/>
      <c r="WCW41" s="153"/>
      <c r="WCX41" s="153"/>
      <c r="WCY41" s="153"/>
      <c r="WCZ41" s="155"/>
      <c r="WDA41" s="165"/>
      <c r="WDB41" s="153"/>
      <c r="WDC41" s="154"/>
      <c r="WDD41" s="154"/>
      <c r="WDE41" s="153"/>
      <c r="WDF41" s="153"/>
      <c r="WDG41" s="153"/>
      <c r="WDH41" s="153"/>
      <c r="WDI41" s="153"/>
      <c r="WDJ41" s="153"/>
      <c r="WDK41" s="153"/>
      <c r="WDL41" s="153"/>
      <c r="WDM41" s="155"/>
      <c r="WDN41" s="165"/>
      <c r="WDO41" s="153"/>
      <c r="WDP41" s="154"/>
      <c r="WDQ41" s="154"/>
      <c r="WDR41" s="153"/>
      <c r="WDS41" s="153"/>
      <c r="WDT41" s="153"/>
      <c r="WDU41" s="153"/>
      <c r="WDV41" s="153"/>
      <c r="WDW41" s="153"/>
      <c r="WDX41" s="153"/>
      <c r="WDY41" s="153"/>
      <c r="WDZ41" s="155"/>
      <c r="WEA41" s="165"/>
      <c r="WEB41" s="153"/>
      <c r="WEC41" s="154"/>
      <c r="WED41" s="154"/>
      <c r="WEE41" s="153"/>
      <c r="WEF41" s="153"/>
      <c r="WEG41" s="153"/>
      <c r="WEH41" s="153"/>
      <c r="WEI41" s="153"/>
      <c r="WEJ41" s="153"/>
      <c r="WEK41" s="153"/>
      <c r="WEL41" s="153"/>
      <c r="WEM41" s="155"/>
      <c r="WEN41" s="165"/>
      <c r="WEO41" s="153"/>
      <c r="WEP41" s="154"/>
      <c r="WEQ41" s="154"/>
      <c r="WER41" s="153"/>
      <c r="WES41" s="153"/>
      <c r="WET41" s="153"/>
      <c r="WEU41" s="153"/>
      <c r="WEV41" s="153"/>
      <c r="WEW41" s="153"/>
      <c r="WEX41" s="153"/>
      <c r="WEY41" s="153"/>
      <c r="WEZ41" s="155"/>
      <c r="WFA41" s="165"/>
      <c r="WFB41" s="153"/>
      <c r="WFC41" s="154"/>
      <c r="WFD41" s="154"/>
      <c r="WFE41" s="153"/>
      <c r="WFF41" s="153"/>
      <c r="WFG41" s="153"/>
      <c r="WFH41" s="153"/>
      <c r="WFI41" s="153"/>
      <c r="WFJ41" s="153"/>
      <c r="WFK41" s="153"/>
      <c r="WFL41" s="153"/>
      <c r="WFM41" s="155"/>
      <c r="WFN41" s="165"/>
      <c r="WFO41" s="153"/>
      <c r="WFP41" s="154"/>
      <c r="WFQ41" s="154"/>
      <c r="WFR41" s="153"/>
      <c r="WFS41" s="153"/>
      <c r="WFT41" s="153"/>
      <c r="WFU41" s="153"/>
      <c r="WFV41" s="153"/>
      <c r="WFW41" s="153"/>
      <c r="WFX41" s="153"/>
      <c r="WFY41" s="153"/>
      <c r="WFZ41" s="155"/>
      <c r="WGA41" s="165"/>
      <c r="WGB41" s="153"/>
      <c r="WGC41" s="154"/>
      <c r="WGD41" s="154"/>
      <c r="WGE41" s="153"/>
      <c r="WGF41" s="153"/>
      <c r="WGG41" s="153"/>
      <c r="WGH41" s="153"/>
      <c r="WGI41" s="153"/>
      <c r="WGJ41" s="153"/>
      <c r="WGK41" s="153"/>
      <c r="WGL41" s="153"/>
      <c r="WGM41" s="155"/>
      <c r="WGN41" s="165"/>
      <c r="WGO41" s="153"/>
      <c r="WGP41" s="154"/>
      <c r="WGQ41" s="154"/>
      <c r="WGR41" s="153"/>
      <c r="WGS41" s="153"/>
      <c r="WGT41" s="153"/>
      <c r="WGU41" s="153"/>
      <c r="WGV41" s="153"/>
      <c r="WGW41" s="153"/>
      <c r="WGX41" s="153"/>
      <c r="WGY41" s="153"/>
      <c r="WGZ41" s="155"/>
      <c r="WHA41" s="165"/>
      <c r="WHB41" s="153"/>
      <c r="WHC41" s="154"/>
      <c r="WHD41" s="154"/>
      <c r="WHE41" s="153"/>
      <c r="WHF41" s="153"/>
      <c r="WHG41" s="153"/>
      <c r="WHH41" s="153"/>
      <c r="WHI41" s="153"/>
      <c r="WHJ41" s="153"/>
      <c r="WHK41" s="153"/>
      <c r="WHL41" s="153"/>
      <c r="WHM41" s="155"/>
      <c r="WHN41" s="165"/>
      <c r="WHO41" s="153"/>
      <c r="WHP41" s="154"/>
      <c r="WHQ41" s="154"/>
      <c r="WHR41" s="153"/>
      <c r="WHS41" s="153"/>
      <c r="WHT41" s="153"/>
      <c r="WHU41" s="153"/>
      <c r="WHV41" s="153"/>
      <c r="WHW41" s="153"/>
      <c r="WHX41" s="153"/>
      <c r="WHY41" s="153"/>
      <c r="WHZ41" s="155"/>
      <c r="WIA41" s="165"/>
      <c r="WIB41" s="153"/>
      <c r="WIC41" s="154"/>
      <c r="WID41" s="154"/>
      <c r="WIE41" s="153"/>
      <c r="WIF41" s="153"/>
      <c r="WIG41" s="153"/>
      <c r="WIH41" s="153"/>
      <c r="WII41" s="153"/>
      <c r="WIJ41" s="153"/>
      <c r="WIK41" s="153"/>
      <c r="WIL41" s="153"/>
      <c r="WIM41" s="155"/>
      <c r="WIN41" s="165"/>
      <c r="WIO41" s="153"/>
      <c r="WIP41" s="154"/>
      <c r="WIQ41" s="154"/>
      <c r="WIR41" s="153"/>
      <c r="WIS41" s="153"/>
      <c r="WIT41" s="153"/>
      <c r="WIU41" s="153"/>
      <c r="WIV41" s="153"/>
      <c r="WIW41" s="153"/>
      <c r="WIX41" s="153"/>
      <c r="WIY41" s="153"/>
      <c r="WIZ41" s="155"/>
      <c r="WJA41" s="165"/>
      <c r="WJB41" s="153"/>
      <c r="WJC41" s="154"/>
      <c r="WJD41" s="154"/>
      <c r="WJE41" s="153"/>
      <c r="WJF41" s="153"/>
      <c r="WJG41" s="153"/>
      <c r="WJH41" s="153"/>
      <c r="WJI41" s="153"/>
      <c r="WJJ41" s="153"/>
      <c r="WJK41" s="153"/>
      <c r="WJL41" s="153"/>
      <c r="WJM41" s="155"/>
      <c r="WJN41" s="165"/>
      <c r="WJO41" s="153"/>
      <c r="WJP41" s="154"/>
      <c r="WJQ41" s="154"/>
      <c r="WJR41" s="153"/>
      <c r="WJS41" s="153"/>
      <c r="WJT41" s="153"/>
      <c r="WJU41" s="153"/>
      <c r="WJV41" s="153"/>
      <c r="WJW41" s="153"/>
      <c r="WJX41" s="153"/>
      <c r="WJY41" s="153"/>
      <c r="WJZ41" s="155"/>
      <c r="WKA41" s="165"/>
      <c r="WKB41" s="153"/>
      <c r="WKC41" s="154"/>
      <c r="WKD41" s="154"/>
      <c r="WKE41" s="153"/>
      <c r="WKF41" s="153"/>
      <c r="WKG41" s="153"/>
      <c r="WKH41" s="153"/>
      <c r="WKI41" s="153"/>
      <c r="WKJ41" s="153"/>
      <c r="WKK41" s="153"/>
      <c r="WKL41" s="153"/>
      <c r="WKM41" s="155"/>
      <c r="WKN41" s="165"/>
      <c r="WKO41" s="153"/>
      <c r="WKP41" s="154"/>
      <c r="WKQ41" s="154"/>
      <c r="WKR41" s="153"/>
      <c r="WKS41" s="153"/>
      <c r="WKT41" s="153"/>
      <c r="WKU41" s="153"/>
      <c r="WKV41" s="153"/>
      <c r="WKW41" s="153"/>
      <c r="WKX41" s="153"/>
      <c r="WKY41" s="153"/>
      <c r="WKZ41" s="155"/>
      <c r="WLA41" s="165"/>
      <c r="WLB41" s="153"/>
      <c r="WLC41" s="154"/>
      <c r="WLD41" s="154"/>
      <c r="WLE41" s="153"/>
      <c r="WLF41" s="153"/>
      <c r="WLG41" s="153"/>
      <c r="WLH41" s="153"/>
      <c r="WLI41" s="153"/>
      <c r="WLJ41" s="153"/>
      <c r="WLK41" s="153"/>
      <c r="WLL41" s="153"/>
      <c r="WLM41" s="155"/>
      <c r="WLN41" s="165"/>
      <c r="WLO41" s="153"/>
      <c r="WLP41" s="154"/>
      <c r="WLQ41" s="154"/>
      <c r="WLR41" s="153"/>
      <c r="WLS41" s="153"/>
      <c r="WLT41" s="153"/>
      <c r="WLU41" s="153"/>
      <c r="WLV41" s="153"/>
      <c r="WLW41" s="153"/>
      <c r="WLX41" s="153"/>
      <c r="WLY41" s="153"/>
      <c r="WLZ41" s="155"/>
      <c r="WMA41" s="165"/>
      <c r="WMB41" s="153"/>
      <c r="WMC41" s="154"/>
      <c r="WMD41" s="154"/>
      <c r="WME41" s="153"/>
      <c r="WMF41" s="153"/>
      <c r="WMG41" s="153"/>
      <c r="WMH41" s="153"/>
      <c r="WMI41" s="153"/>
      <c r="WMJ41" s="153"/>
      <c r="WMK41" s="153"/>
      <c r="WML41" s="153"/>
      <c r="WMM41" s="155"/>
      <c r="WMN41" s="165"/>
      <c r="WMO41" s="153"/>
      <c r="WMP41" s="154"/>
      <c r="WMQ41" s="154"/>
      <c r="WMR41" s="153"/>
      <c r="WMS41" s="153"/>
      <c r="WMT41" s="153"/>
      <c r="WMU41" s="153"/>
      <c r="WMV41" s="153"/>
      <c r="WMW41" s="153"/>
      <c r="WMX41" s="153"/>
      <c r="WMY41" s="153"/>
      <c r="WMZ41" s="155"/>
      <c r="WNA41" s="165"/>
      <c r="WNB41" s="153"/>
      <c r="WNC41" s="154"/>
      <c r="WND41" s="154"/>
      <c r="WNE41" s="153"/>
      <c r="WNF41" s="153"/>
      <c r="WNG41" s="153"/>
      <c r="WNH41" s="153"/>
      <c r="WNI41" s="153"/>
      <c r="WNJ41" s="153"/>
      <c r="WNK41" s="153"/>
      <c r="WNL41" s="153"/>
      <c r="WNM41" s="155"/>
      <c r="WNN41" s="165"/>
      <c r="WNO41" s="153"/>
      <c r="WNP41" s="154"/>
      <c r="WNQ41" s="154"/>
      <c r="WNR41" s="153"/>
      <c r="WNS41" s="153"/>
      <c r="WNT41" s="153"/>
      <c r="WNU41" s="153"/>
      <c r="WNV41" s="153"/>
      <c r="WNW41" s="153"/>
      <c r="WNX41" s="153"/>
      <c r="WNY41" s="153"/>
      <c r="WNZ41" s="155"/>
      <c r="WOA41" s="165"/>
      <c r="WOB41" s="153"/>
      <c r="WOC41" s="154"/>
      <c r="WOD41" s="154"/>
      <c r="WOE41" s="153"/>
      <c r="WOF41" s="153"/>
      <c r="WOG41" s="153"/>
      <c r="WOH41" s="153"/>
      <c r="WOI41" s="153"/>
      <c r="WOJ41" s="153"/>
      <c r="WOK41" s="153"/>
      <c r="WOL41" s="153"/>
      <c r="WOM41" s="155"/>
      <c r="WON41" s="165"/>
      <c r="WOO41" s="153"/>
      <c r="WOP41" s="154"/>
      <c r="WOQ41" s="154"/>
      <c r="WOR41" s="153"/>
      <c r="WOS41" s="153"/>
      <c r="WOT41" s="153"/>
      <c r="WOU41" s="153"/>
      <c r="WOV41" s="153"/>
      <c r="WOW41" s="153"/>
      <c r="WOX41" s="153"/>
      <c r="WOY41" s="153"/>
      <c r="WOZ41" s="155"/>
      <c r="WPA41" s="165"/>
      <c r="WPB41" s="153"/>
      <c r="WPC41" s="154"/>
      <c r="WPD41" s="154"/>
      <c r="WPE41" s="153"/>
      <c r="WPF41" s="153"/>
      <c r="WPG41" s="153"/>
      <c r="WPH41" s="153"/>
      <c r="WPI41" s="153"/>
      <c r="WPJ41" s="153"/>
      <c r="WPK41" s="153"/>
      <c r="WPL41" s="153"/>
      <c r="WPM41" s="155"/>
      <c r="WPN41" s="165"/>
      <c r="WPO41" s="153"/>
      <c r="WPP41" s="154"/>
      <c r="WPQ41" s="154"/>
      <c r="WPR41" s="153"/>
      <c r="WPS41" s="153"/>
      <c r="WPT41" s="153"/>
      <c r="WPU41" s="153"/>
      <c r="WPV41" s="153"/>
      <c r="WPW41" s="153"/>
      <c r="WPX41" s="153"/>
      <c r="WPY41" s="153"/>
      <c r="WPZ41" s="155"/>
      <c r="WQA41" s="165"/>
      <c r="WQB41" s="153"/>
      <c r="WQC41" s="154"/>
      <c r="WQD41" s="154"/>
      <c r="WQE41" s="153"/>
      <c r="WQF41" s="153"/>
      <c r="WQG41" s="153"/>
      <c r="WQH41" s="153"/>
      <c r="WQI41" s="153"/>
      <c r="WQJ41" s="153"/>
      <c r="WQK41" s="153"/>
      <c r="WQL41" s="153"/>
      <c r="WQM41" s="155"/>
      <c r="WQN41" s="165"/>
      <c r="WQO41" s="153"/>
      <c r="WQP41" s="154"/>
      <c r="WQQ41" s="154"/>
      <c r="WQR41" s="153"/>
      <c r="WQS41" s="153"/>
      <c r="WQT41" s="153"/>
      <c r="WQU41" s="153"/>
      <c r="WQV41" s="153"/>
      <c r="WQW41" s="153"/>
      <c r="WQX41" s="153"/>
      <c r="WQY41" s="153"/>
      <c r="WQZ41" s="155"/>
      <c r="WRA41" s="165"/>
      <c r="WRB41" s="153"/>
      <c r="WRC41" s="154"/>
      <c r="WRD41" s="154"/>
      <c r="WRE41" s="153"/>
      <c r="WRF41" s="153"/>
      <c r="WRG41" s="153"/>
      <c r="WRH41" s="153"/>
      <c r="WRI41" s="153"/>
      <c r="WRJ41" s="153"/>
      <c r="WRK41" s="153"/>
      <c r="WRL41" s="153"/>
      <c r="WRM41" s="155"/>
      <c r="WRN41" s="165"/>
      <c r="WRO41" s="153"/>
      <c r="WRP41" s="154"/>
      <c r="WRQ41" s="154"/>
      <c r="WRR41" s="153"/>
      <c r="WRS41" s="153"/>
      <c r="WRT41" s="153"/>
      <c r="WRU41" s="153"/>
      <c r="WRV41" s="153"/>
      <c r="WRW41" s="153"/>
      <c r="WRX41" s="153"/>
      <c r="WRY41" s="153"/>
      <c r="WRZ41" s="155"/>
      <c r="WSA41" s="165"/>
      <c r="WSB41" s="153"/>
      <c r="WSC41" s="154"/>
      <c r="WSD41" s="154"/>
      <c r="WSE41" s="153"/>
      <c r="WSF41" s="153"/>
      <c r="WSG41" s="153"/>
      <c r="WSH41" s="153"/>
      <c r="WSI41" s="153"/>
      <c r="WSJ41" s="153"/>
      <c r="WSK41" s="153"/>
      <c r="WSL41" s="153"/>
      <c r="WSM41" s="155"/>
      <c r="WSN41" s="165"/>
      <c r="WSO41" s="153"/>
      <c r="WSP41" s="154"/>
      <c r="WSQ41" s="154"/>
      <c r="WSR41" s="153"/>
      <c r="WSS41" s="153"/>
      <c r="WST41" s="153"/>
      <c r="WSU41" s="153"/>
      <c r="WSV41" s="153"/>
      <c r="WSW41" s="153"/>
      <c r="WSX41" s="153"/>
      <c r="WSY41" s="153"/>
      <c r="WSZ41" s="155"/>
      <c r="WTA41" s="165"/>
      <c r="WTB41" s="153"/>
      <c r="WTC41" s="154"/>
      <c r="WTD41" s="154"/>
      <c r="WTE41" s="153"/>
      <c r="WTF41" s="153"/>
      <c r="WTG41" s="153"/>
      <c r="WTH41" s="153"/>
      <c r="WTI41" s="153"/>
      <c r="WTJ41" s="153"/>
      <c r="WTK41" s="153"/>
      <c r="WTL41" s="153"/>
      <c r="WTM41" s="155"/>
      <c r="WTN41" s="165"/>
      <c r="WTO41" s="153"/>
      <c r="WTP41" s="154"/>
      <c r="WTQ41" s="154"/>
      <c r="WTR41" s="153"/>
      <c r="WTS41" s="153"/>
      <c r="WTT41" s="153"/>
      <c r="WTU41" s="153"/>
      <c r="WTV41" s="153"/>
      <c r="WTW41" s="153"/>
      <c r="WTX41" s="153"/>
      <c r="WTY41" s="153"/>
      <c r="WTZ41" s="155"/>
      <c r="WUA41" s="165"/>
      <c r="WUB41" s="153"/>
      <c r="WUC41" s="154"/>
      <c r="WUD41" s="154"/>
      <c r="WUE41" s="153"/>
      <c r="WUF41" s="153"/>
      <c r="WUG41" s="153"/>
      <c r="WUH41" s="153"/>
      <c r="WUI41" s="153"/>
      <c r="WUJ41" s="153"/>
      <c r="WUK41" s="153"/>
      <c r="WUL41" s="153"/>
      <c r="WUM41" s="155"/>
      <c r="WUN41" s="165"/>
      <c r="WUO41" s="153"/>
      <c r="WUP41" s="154"/>
      <c r="WUQ41" s="154"/>
      <c r="WUR41" s="153"/>
      <c r="WUS41" s="153"/>
      <c r="WUT41" s="153"/>
      <c r="WUU41" s="153"/>
      <c r="WUV41" s="153"/>
      <c r="WUW41" s="153"/>
      <c r="WUX41" s="153"/>
      <c r="WUY41" s="153"/>
      <c r="WUZ41" s="155"/>
      <c r="WVA41" s="165"/>
      <c r="WVB41" s="153"/>
      <c r="WVC41" s="154"/>
      <c r="WVD41" s="154"/>
      <c r="WVE41" s="153"/>
      <c r="WVF41" s="153"/>
      <c r="WVG41" s="153"/>
      <c r="WVH41" s="153"/>
      <c r="WVI41" s="153"/>
      <c r="WVJ41" s="153"/>
      <c r="WVK41" s="153"/>
      <c r="WVL41" s="153"/>
      <c r="WVM41" s="155"/>
      <c r="WVN41" s="165"/>
      <c r="WVO41" s="153"/>
      <c r="WVP41" s="154"/>
      <c r="WVQ41" s="154"/>
      <c r="WVR41" s="153"/>
      <c r="WVS41" s="153"/>
      <c r="WVT41" s="153"/>
      <c r="WVU41" s="153"/>
      <c r="WVV41" s="153"/>
      <c r="WVW41" s="153"/>
      <c r="WVX41" s="153"/>
      <c r="WVY41" s="153"/>
      <c r="WVZ41" s="155"/>
      <c r="WWA41" s="165"/>
      <c r="WWB41" s="153"/>
      <c r="WWC41" s="154"/>
      <c r="WWD41" s="154"/>
      <c r="WWE41" s="153"/>
      <c r="WWF41" s="153"/>
      <c r="WWG41" s="153"/>
      <c r="WWH41" s="153"/>
      <c r="WWI41" s="153"/>
      <c r="WWJ41" s="153"/>
      <c r="WWK41" s="153"/>
      <c r="WWL41" s="153"/>
      <c r="WWM41" s="155"/>
      <c r="WWN41" s="165"/>
      <c r="WWO41" s="153"/>
      <c r="WWP41" s="154"/>
      <c r="WWQ41" s="154"/>
      <c r="WWR41" s="153"/>
      <c r="WWS41" s="153"/>
      <c r="WWT41" s="153"/>
      <c r="WWU41" s="153"/>
      <c r="WWV41" s="153"/>
      <c r="WWW41" s="153"/>
      <c r="WWX41" s="153"/>
      <c r="WWY41" s="153"/>
      <c r="WWZ41" s="155"/>
      <c r="WXA41" s="165"/>
      <c r="WXB41" s="153"/>
      <c r="WXC41" s="154"/>
      <c r="WXD41" s="154"/>
      <c r="WXE41" s="153"/>
      <c r="WXF41" s="153"/>
      <c r="WXG41" s="153"/>
      <c r="WXH41" s="153"/>
      <c r="WXI41" s="153"/>
      <c r="WXJ41" s="153"/>
      <c r="WXK41" s="153"/>
      <c r="WXL41" s="153"/>
      <c r="WXM41" s="155"/>
      <c r="WXN41" s="165"/>
      <c r="WXO41" s="153"/>
      <c r="WXP41" s="154"/>
      <c r="WXQ41" s="154"/>
      <c r="WXR41" s="153"/>
      <c r="WXS41" s="153"/>
      <c r="WXT41" s="153"/>
      <c r="WXU41" s="153"/>
      <c r="WXV41" s="153"/>
      <c r="WXW41" s="153"/>
      <c r="WXX41" s="153"/>
      <c r="WXY41" s="153"/>
      <c r="WXZ41" s="155"/>
      <c r="WYA41" s="165"/>
      <c r="WYB41" s="153"/>
      <c r="WYC41" s="154"/>
      <c r="WYD41" s="154"/>
      <c r="WYE41" s="153"/>
      <c r="WYF41" s="153"/>
      <c r="WYG41" s="153"/>
      <c r="WYH41" s="153"/>
      <c r="WYI41" s="153"/>
      <c r="WYJ41" s="153"/>
      <c r="WYK41" s="153"/>
      <c r="WYL41" s="153"/>
      <c r="WYM41" s="155"/>
      <c r="WYN41" s="165"/>
      <c r="WYO41" s="153"/>
      <c r="WYP41" s="154"/>
      <c r="WYQ41" s="154"/>
      <c r="WYR41" s="153"/>
      <c r="WYS41" s="153"/>
      <c r="WYT41" s="153"/>
      <c r="WYU41" s="153"/>
      <c r="WYV41" s="153"/>
      <c r="WYW41" s="153"/>
      <c r="WYX41" s="153"/>
      <c r="WYY41" s="153"/>
      <c r="WYZ41" s="155"/>
      <c r="WZA41" s="165"/>
      <c r="WZB41" s="153"/>
      <c r="WZC41" s="154"/>
      <c r="WZD41" s="154"/>
      <c r="WZE41" s="153"/>
      <c r="WZF41" s="153"/>
      <c r="WZG41" s="153"/>
      <c r="WZH41" s="153"/>
      <c r="WZI41" s="153"/>
      <c r="WZJ41" s="153"/>
      <c r="WZK41" s="153"/>
      <c r="WZL41" s="153"/>
      <c r="WZM41" s="155"/>
      <c r="WZN41" s="165"/>
      <c r="WZO41" s="153"/>
      <c r="WZP41" s="154"/>
      <c r="WZQ41" s="154"/>
      <c r="WZR41" s="153"/>
      <c r="WZS41" s="153"/>
      <c r="WZT41" s="153"/>
      <c r="WZU41" s="153"/>
      <c r="WZV41" s="153"/>
      <c r="WZW41" s="153"/>
      <c r="WZX41" s="153"/>
      <c r="WZY41" s="153"/>
      <c r="WZZ41" s="155"/>
      <c r="XAA41" s="165"/>
      <c r="XAB41" s="153"/>
      <c r="XAC41" s="154"/>
      <c r="XAD41" s="154"/>
      <c r="XAE41" s="153"/>
      <c r="XAF41" s="153"/>
      <c r="XAG41" s="153"/>
      <c r="XAH41" s="153"/>
      <c r="XAI41" s="153"/>
      <c r="XAJ41" s="153"/>
      <c r="XAK41" s="153"/>
      <c r="XAL41" s="153"/>
      <c r="XAM41" s="155"/>
      <c r="XAN41" s="165"/>
      <c r="XAO41" s="153"/>
      <c r="XAP41" s="154"/>
      <c r="XAQ41" s="154"/>
      <c r="XAR41" s="153"/>
      <c r="XAS41" s="153"/>
      <c r="XAT41" s="153"/>
      <c r="XAU41" s="153"/>
      <c r="XAV41" s="153"/>
      <c r="XAW41" s="153"/>
      <c r="XAX41" s="153"/>
      <c r="XAY41" s="153"/>
      <c r="XAZ41" s="155"/>
      <c r="XBA41" s="165"/>
      <c r="XBB41" s="153"/>
      <c r="XBC41" s="154"/>
      <c r="XBD41" s="154"/>
      <c r="XBE41" s="153"/>
      <c r="XBF41" s="153"/>
      <c r="XBG41" s="153"/>
      <c r="XBH41" s="153"/>
      <c r="XBI41" s="153"/>
      <c r="XBJ41" s="153"/>
      <c r="XBK41" s="153"/>
      <c r="XBL41" s="153"/>
      <c r="XBM41" s="155"/>
      <c r="XBN41" s="165"/>
      <c r="XBO41" s="153"/>
      <c r="XBP41" s="154"/>
      <c r="XBQ41" s="154"/>
      <c r="XBR41" s="153"/>
      <c r="XBS41" s="153"/>
      <c r="XBT41" s="153"/>
      <c r="XBU41" s="153"/>
      <c r="XBV41" s="153"/>
      <c r="XBW41" s="153"/>
      <c r="XBX41" s="153"/>
      <c r="XBY41" s="153"/>
      <c r="XBZ41" s="155"/>
      <c r="XCA41" s="165"/>
      <c r="XCB41" s="153"/>
      <c r="XCC41" s="154"/>
      <c r="XCD41" s="154"/>
      <c r="XCE41" s="153"/>
      <c r="XCF41" s="153"/>
      <c r="XCG41" s="153"/>
      <c r="XCH41" s="153"/>
      <c r="XCI41" s="153"/>
      <c r="XCJ41" s="153"/>
      <c r="XCK41" s="153"/>
      <c r="XCL41" s="153"/>
      <c r="XCM41" s="155"/>
      <c r="XCN41" s="165"/>
      <c r="XCO41" s="153"/>
      <c r="XCP41" s="154"/>
      <c r="XCQ41" s="154"/>
      <c r="XCR41" s="153"/>
      <c r="XCS41" s="153"/>
      <c r="XCT41" s="153"/>
      <c r="XCU41" s="153"/>
      <c r="XCV41" s="153"/>
      <c r="XCW41" s="153"/>
      <c r="XCX41" s="153"/>
      <c r="XCY41" s="153"/>
      <c r="XCZ41" s="155"/>
      <c r="XDA41" s="165"/>
      <c r="XDB41" s="153"/>
      <c r="XDC41" s="154"/>
      <c r="XDD41" s="154"/>
      <c r="XDE41" s="153"/>
      <c r="XDF41" s="153"/>
      <c r="XDG41" s="153"/>
      <c r="XDH41" s="153"/>
      <c r="XDI41" s="153"/>
      <c r="XDJ41" s="153"/>
      <c r="XDK41" s="153"/>
      <c r="XDL41" s="153"/>
      <c r="XDM41" s="155"/>
      <c r="XDN41" s="165"/>
      <c r="XDO41" s="153"/>
      <c r="XDP41" s="154"/>
      <c r="XDQ41" s="154"/>
      <c r="XDR41" s="153"/>
      <c r="XDS41" s="153"/>
      <c r="XDT41" s="153"/>
      <c r="XDU41" s="153"/>
      <c r="XDV41" s="153"/>
      <c r="XDW41" s="153"/>
      <c r="XDX41" s="153"/>
      <c r="XDY41" s="153"/>
      <c r="XDZ41" s="155"/>
      <c r="XEA41" s="165"/>
      <c r="XEB41" s="153"/>
      <c r="XEC41" s="154"/>
      <c r="XED41" s="154"/>
      <c r="XEE41" s="153"/>
      <c r="XEF41" s="153"/>
      <c r="XEG41" s="153"/>
      <c r="XEH41" s="153"/>
      <c r="XEI41" s="153"/>
      <c r="XEJ41" s="153"/>
      <c r="XEK41" s="153"/>
      <c r="XEL41" s="153"/>
      <c r="XEM41" s="155"/>
      <c r="XEN41" s="165"/>
      <c r="XEO41" s="153"/>
      <c r="XEP41" s="154"/>
      <c r="XEQ41" s="154"/>
      <c r="XER41" s="153"/>
      <c r="XES41" s="153"/>
      <c r="XET41" s="153"/>
      <c r="XEU41" s="153"/>
      <c r="XEV41" s="153"/>
      <c r="XEW41" s="153"/>
      <c r="XEX41" s="153"/>
      <c r="XEY41" s="153"/>
      <c r="XEZ41" s="155"/>
      <c r="XFA41" s="165"/>
      <c r="XFB41" s="153"/>
      <c r="XFC41" s="154"/>
      <c r="XFD41" s="154"/>
    </row>
    <row r="42" spans="1:16384" x14ac:dyDescent="0.25">
      <c r="A42" s="225" t="s">
        <v>163</v>
      </c>
      <c r="B42" s="234">
        <v>300</v>
      </c>
      <c r="C42" s="182" t="s">
        <v>91</v>
      </c>
      <c r="D42" s="259" t="s">
        <v>121</v>
      </c>
      <c r="E42" s="249">
        <v>300</v>
      </c>
      <c r="F42" s="248">
        <v>300</v>
      </c>
      <c r="H42" s="189" t="s">
        <v>110</v>
      </c>
      <c r="I42" s="157"/>
      <c r="J42" s="150"/>
      <c r="K42" s="145"/>
      <c r="L42" s="145">
        <f t="shared" ref="L42:N42" si="7">$B$47</f>
        <v>149100</v>
      </c>
      <c r="M42" s="145">
        <f t="shared" si="7"/>
        <v>149100</v>
      </c>
      <c r="N42" s="145">
        <f t="shared" si="7"/>
        <v>149100</v>
      </c>
      <c r="O42" s="151">
        <f>SUM(I42:N42)</f>
        <v>447300</v>
      </c>
      <c r="P42" s="156">
        <f>SUM(I43:N43)</f>
        <v>447300</v>
      </c>
      <c r="Q42" s="160">
        <f>SUM(I44:N44)</f>
        <v>447300</v>
      </c>
    </row>
    <row r="43" spans="1:16384" x14ac:dyDescent="0.25">
      <c r="A43" s="225" t="s">
        <v>171</v>
      </c>
      <c r="B43" s="235">
        <v>1</v>
      </c>
      <c r="C43" s="182" t="s">
        <v>248</v>
      </c>
      <c r="D43" s="259" t="s">
        <v>118</v>
      </c>
      <c r="E43" s="249">
        <v>1</v>
      </c>
      <c r="F43" s="248">
        <v>1</v>
      </c>
      <c r="H43" s="189" t="s">
        <v>3</v>
      </c>
      <c r="I43" s="157"/>
      <c r="J43" s="157"/>
      <c r="K43" s="157"/>
      <c r="L43" s="157">
        <f t="shared" ref="L43:N43" si="8">$E$47</f>
        <v>149100</v>
      </c>
      <c r="M43" s="157">
        <f t="shared" si="8"/>
        <v>149100</v>
      </c>
      <c r="N43" s="157">
        <f t="shared" si="8"/>
        <v>149100</v>
      </c>
    </row>
    <row r="44" spans="1:16384" x14ac:dyDescent="0.25">
      <c r="A44" s="225" t="s">
        <v>172</v>
      </c>
      <c r="B44" s="235">
        <f>B43*B42</f>
        <v>300</v>
      </c>
      <c r="C44" s="182" t="s">
        <v>248</v>
      </c>
      <c r="D44" s="259" t="s">
        <v>118</v>
      </c>
      <c r="E44" s="249">
        <f>E43*E42</f>
        <v>300</v>
      </c>
      <c r="F44" s="248">
        <f>F43*F42</f>
        <v>300</v>
      </c>
      <c r="H44" s="189" t="s">
        <v>4</v>
      </c>
      <c r="I44" s="157"/>
      <c r="J44" s="157"/>
      <c r="K44" s="157"/>
      <c r="L44" s="157">
        <f t="shared" ref="L44:N44" si="9">$F$47</f>
        <v>149100</v>
      </c>
      <c r="M44" s="157">
        <f t="shared" si="9"/>
        <v>149100</v>
      </c>
      <c r="N44" s="157">
        <f t="shared" si="9"/>
        <v>149100</v>
      </c>
    </row>
    <row r="45" spans="1:16384" x14ac:dyDescent="0.25">
      <c r="A45" s="225" t="s">
        <v>164</v>
      </c>
      <c r="B45" s="236">
        <f>B44/2016</f>
        <v>0.14880952380952381</v>
      </c>
      <c r="C45" s="182" t="s">
        <v>248</v>
      </c>
      <c r="D45" s="259" t="s">
        <v>118</v>
      </c>
      <c r="E45" s="249">
        <f>E44/2016</f>
        <v>0.14880952380952381</v>
      </c>
      <c r="F45" s="248">
        <f>F44/2016</f>
        <v>0.14880952380952381</v>
      </c>
    </row>
    <row r="46" spans="1:16384" ht="29.25" x14ac:dyDescent="0.25">
      <c r="A46" s="237" t="s">
        <v>165</v>
      </c>
      <c r="B46" s="238">
        <v>497</v>
      </c>
      <c r="C46" s="182" t="s">
        <v>166</v>
      </c>
      <c r="D46" s="259" t="s">
        <v>118</v>
      </c>
      <c r="E46" s="249">
        <v>497</v>
      </c>
      <c r="F46" s="248">
        <v>497</v>
      </c>
    </row>
    <row r="47" spans="1:16384" x14ac:dyDescent="0.25">
      <c r="A47" s="143" t="s">
        <v>167</v>
      </c>
      <c r="B47" s="146">
        <f>B46*B44</f>
        <v>149100</v>
      </c>
      <c r="E47" s="252">
        <f>E46*E44</f>
        <v>149100</v>
      </c>
      <c r="F47" s="255">
        <f>F46*F44</f>
        <v>149100</v>
      </c>
    </row>
    <row r="48" spans="1:16384" x14ac:dyDescent="0.25">
      <c r="C48" s="173"/>
      <c r="H48" s="174"/>
      <c r="I48" s="174"/>
      <c r="J48" s="174"/>
      <c r="K48" s="174"/>
      <c r="L48" s="174"/>
      <c r="M48" s="174"/>
      <c r="N48" s="174"/>
    </row>
    <row r="49" spans="1:16384" x14ac:dyDescent="0.25">
      <c r="C49" s="173"/>
    </row>
    <row r="50" spans="1:16384" ht="18" customHeight="1" x14ac:dyDescent="0.25">
      <c r="A50" s="175"/>
      <c r="B50" s="175"/>
      <c r="H50" s="181"/>
    </row>
    <row r="51" spans="1:16384" x14ac:dyDescent="0.25">
      <c r="A51" s="165" t="s">
        <v>168</v>
      </c>
      <c r="B51" s="153" t="s">
        <v>110</v>
      </c>
      <c r="C51" s="154" t="s">
        <v>106</v>
      </c>
      <c r="D51" s="153" t="s">
        <v>107</v>
      </c>
      <c r="E51" s="153" t="s">
        <v>3</v>
      </c>
      <c r="F51" s="153" t="s">
        <v>4</v>
      </c>
      <c r="H51" s="159"/>
      <c r="I51" s="257">
        <v>2021</v>
      </c>
      <c r="J51" s="257">
        <v>2022</v>
      </c>
      <c r="K51" s="257">
        <v>2023</v>
      </c>
      <c r="L51" s="257">
        <v>2024</v>
      </c>
      <c r="M51" s="257">
        <v>2025</v>
      </c>
      <c r="N51" s="257">
        <v>2026</v>
      </c>
      <c r="O51" s="159" t="s">
        <v>111</v>
      </c>
      <c r="P51" s="159" t="s">
        <v>108</v>
      </c>
      <c r="Q51" s="159" t="s">
        <v>109</v>
      </c>
      <c r="R51" s="162"/>
      <c r="S51" s="162"/>
      <c r="T51" s="162"/>
      <c r="U51" s="162"/>
      <c r="V51" s="162"/>
      <c r="W51" s="162"/>
      <c r="X51" s="162"/>
      <c r="Y51" s="162"/>
      <c r="Z51" s="162"/>
      <c r="AA51" s="162"/>
      <c r="AB51" s="162"/>
      <c r="AC51" s="161"/>
      <c r="AD51" s="161"/>
      <c r="AE51" s="162"/>
      <c r="AF51" s="162"/>
      <c r="AG51" s="162"/>
      <c r="AH51" s="162"/>
      <c r="AI51" s="162"/>
      <c r="AJ51" s="162"/>
      <c r="AK51" s="162"/>
      <c r="AL51" s="162"/>
      <c r="AM51" s="162"/>
      <c r="AN51" s="162"/>
      <c r="AO51" s="162"/>
      <c r="AP51" s="161"/>
      <c r="AQ51" s="161"/>
      <c r="AR51" s="162"/>
      <c r="AS51" s="162"/>
      <c r="AT51" s="152"/>
      <c r="AU51" s="153"/>
      <c r="AV51" s="153"/>
      <c r="AW51" s="153"/>
      <c r="AX51" s="153"/>
      <c r="AY51" s="153"/>
      <c r="AZ51" s="155"/>
      <c r="BA51" s="165"/>
      <c r="BB51" s="153"/>
      <c r="BC51" s="154"/>
      <c r="BD51" s="154"/>
      <c r="BE51" s="153"/>
      <c r="BF51" s="153"/>
      <c r="BG51" s="153"/>
      <c r="BH51" s="153"/>
      <c r="BI51" s="153"/>
      <c r="BJ51" s="153"/>
      <c r="BK51" s="153"/>
      <c r="BL51" s="153"/>
      <c r="BM51" s="155"/>
      <c r="BN51" s="165"/>
      <c r="BO51" s="153"/>
      <c r="BP51" s="154"/>
      <c r="BQ51" s="154"/>
      <c r="BR51" s="153"/>
      <c r="BS51" s="153"/>
      <c r="BT51" s="153"/>
      <c r="BU51" s="153"/>
      <c r="BV51" s="153"/>
      <c r="BW51" s="153"/>
      <c r="BX51" s="153"/>
      <c r="BY51" s="153"/>
      <c r="BZ51" s="155"/>
      <c r="CA51" s="165"/>
      <c r="CB51" s="153"/>
      <c r="CC51" s="154"/>
      <c r="CD51" s="154"/>
      <c r="CE51" s="153"/>
      <c r="CF51" s="153"/>
      <c r="CG51" s="153"/>
      <c r="CH51" s="153"/>
      <c r="CI51" s="153"/>
      <c r="CJ51" s="153"/>
      <c r="CK51" s="153"/>
      <c r="CL51" s="153"/>
      <c r="CM51" s="155"/>
      <c r="CN51" s="165"/>
      <c r="CO51" s="153"/>
      <c r="CP51" s="154"/>
      <c r="CQ51" s="154"/>
      <c r="CR51" s="153"/>
      <c r="CS51" s="153"/>
      <c r="CT51" s="153"/>
      <c r="CU51" s="153"/>
      <c r="CV51" s="153"/>
      <c r="CW51" s="153"/>
      <c r="CX51" s="153"/>
      <c r="CY51" s="153"/>
      <c r="CZ51" s="155"/>
      <c r="DA51" s="165"/>
      <c r="DB51" s="153"/>
      <c r="DC51" s="154"/>
      <c r="DD51" s="154"/>
      <c r="DE51" s="153"/>
      <c r="DF51" s="153"/>
      <c r="DG51" s="153"/>
      <c r="DH51" s="153"/>
      <c r="DI51" s="153"/>
      <c r="DJ51" s="153"/>
      <c r="DK51" s="153"/>
      <c r="DL51" s="153"/>
      <c r="DM51" s="155"/>
      <c r="DN51" s="165"/>
      <c r="DO51" s="153"/>
      <c r="DP51" s="154"/>
      <c r="DQ51" s="154"/>
      <c r="DR51" s="153"/>
      <c r="DS51" s="153"/>
      <c r="DT51" s="153"/>
      <c r="DU51" s="153"/>
      <c r="DV51" s="153"/>
      <c r="DW51" s="153"/>
      <c r="DX51" s="153"/>
      <c r="DY51" s="153"/>
      <c r="DZ51" s="155"/>
      <c r="EA51" s="165"/>
      <c r="EB51" s="153"/>
      <c r="EC51" s="154"/>
      <c r="ED51" s="154"/>
      <c r="EE51" s="153"/>
      <c r="EF51" s="153"/>
      <c r="EG51" s="153"/>
      <c r="EH51" s="153"/>
      <c r="EI51" s="153"/>
      <c r="EJ51" s="153"/>
      <c r="EK51" s="153"/>
      <c r="EL51" s="153"/>
      <c r="EM51" s="155"/>
      <c r="EN51" s="165"/>
      <c r="EO51" s="153"/>
      <c r="EP51" s="154"/>
      <c r="EQ51" s="154"/>
      <c r="ER51" s="153"/>
      <c r="ES51" s="153"/>
      <c r="ET51" s="153"/>
      <c r="EU51" s="153"/>
      <c r="EV51" s="153"/>
      <c r="EW51" s="153"/>
      <c r="EX51" s="153"/>
      <c r="EY51" s="153"/>
      <c r="EZ51" s="155"/>
      <c r="FA51" s="165"/>
      <c r="FB51" s="153"/>
      <c r="FC51" s="154"/>
      <c r="FD51" s="154"/>
      <c r="FE51" s="153"/>
      <c r="FF51" s="153"/>
      <c r="FG51" s="153"/>
      <c r="FH51" s="153"/>
      <c r="FI51" s="153"/>
      <c r="FJ51" s="153"/>
      <c r="FK51" s="153"/>
      <c r="FL51" s="153"/>
      <c r="FM51" s="155"/>
      <c r="FN51" s="165"/>
      <c r="FO51" s="153"/>
      <c r="FP51" s="154"/>
      <c r="FQ51" s="154"/>
      <c r="FR51" s="153"/>
      <c r="FS51" s="153"/>
      <c r="FT51" s="153"/>
      <c r="FU51" s="153"/>
      <c r="FV51" s="153"/>
      <c r="FW51" s="153"/>
      <c r="FX51" s="153"/>
      <c r="FY51" s="153"/>
      <c r="FZ51" s="155"/>
      <c r="GA51" s="165"/>
      <c r="GB51" s="153"/>
      <c r="GC51" s="154"/>
      <c r="GD51" s="154"/>
      <c r="GE51" s="153"/>
      <c r="GF51" s="153"/>
      <c r="GG51" s="153"/>
      <c r="GH51" s="153"/>
      <c r="GI51" s="153"/>
      <c r="GJ51" s="153"/>
      <c r="GK51" s="153"/>
      <c r="GL51" s="153"/>
      <c r="GM51" s="155"/>
      <c r="GN51" s="165"/>
      <c r="GO51" s="153"/>
      <c r="GP51" s="154"/>
      <c r="GQ51" s="154"/>
      <c r="GR51" s="153"/>
      <c r="GS51" s="153"/>
      <c r="GT51" s="153"/>
      <c r="GU51" s="153"/>
      <c r="GV51" s="153"/>
      <c r="GW51" s="153"/>
      <c r="GX51" s="153"/>
      <c r="GY51" s="153"/>
      <c r="GZ51" s="155"/>
      <c r="HA51" s="165"/>
      <c r="HB51" s="153"/>
      <c r="HC51" s="154"/>
      <c r="HD51" s="154"/>
      <c r="HE51" s="153"/>
      <c r="HF51" s="153"/>
      <c r="HG51" s="153"/>
      <c r="HH51" s="153"/>
      <c r="HI51" s="153"/>
      <c r="HJ51" s="153"/>
      <c r="HK51" s="153"/>
      <c r="HL51" s="153"/>
      <c r="HM51" s="155"/>
      <c r="HN51" s="165"/>
      <c r="HO51" s="153"/>
      <c r="HP51" s="154"/>
      <c r="HQ51" s="154"/>
      <c r="HR51" s="153"/>
      <c r="HS51" s="153"/>
      <c r="HT51" s="153"/>
      <c r="HU51" s="153"/>
      <c r="HV51" s="153"/>
      <c r="HW51" s="153"/>
      <c r="HX51" s="153"/>
      <c r="HY51" s="153"/>
      <c r="HZ51" s="155"/>
      <c r="IA51" s="165"/>
      <c r="IB51" s="153"/>
      <c r="IC51" s="154"/>
      <c r="ID51" s="154"/>
      <c r="IE51" s="153"/>
      <c r="IF51" s="153"/>
      <c r="IG51" s="153"/>
      <c r="IH51" s="153"/>
      <c r="II51" s="153"/>
      <c r="IJ51" s="153"/>
      <c r="IK51" s="153"/>
      <c r="IL51" s="153"/>
      <c r="IM51" s="155"/>
      <c r="IN51" s="165"/>
      <c r="IO51" s="153"/>
      <c r="IP51" s="154"/>
      <c r="IQ51" s="154"/>
      <c r="IR51" s="153"/>
      <c r="IS51" s="153"/>
      <c r="IT51" s="153"/>
      <c r="IU51" s="153"/>
      <c r="IV51" s="153"/>
      <c r="IW51" s="153"/>
      <c r="IX51" s="153"/>
      <c r="IY51" s="153"/>
      <c r="IZ51" s="155"/>
      <c r="JA51" s="165"/>
      <c r="JB51" s="153"/>
      <c r="JC51" s="154"/>
      <c r="JD51" s="154"/>
      <c r="JE51" s="153"/>
      <c r="JF51" s="153"/>
      <c r="JG51" s="153"/>
      <c r="JH51" s="153"/>
      <c r="JI51" s="153"/>
      <c r="JJ51" s="153"/>
      <c r="JK51" s="153"/>
      <c r="JL51" s="153"/>
      <c r="JM51" s="155"/>
      <c r="JN51" s="165"/>
      <c r="JO51" s="153"/>
      <c r="JP51" s="154"/>
      <c r="JQ51" s="154"/>
      <c r="JR51" s="153"/>
      <c r="JS51" s="153"/>
      <c r="JT51" s="153"/>
      <c r="JU51" s="153"/>
      <c r="JV51" s="153"/>
      <c r="JW51" s="153"/>
      <c r="JX51" s="153"/>
      <c r="JY51" s="153"/>
      <c r="JZ51" s="155"/>
      <c r="KA51" s="165"/>
      <c r="KB51" s="153"/>
      <c r="KC51" s="154"/>
      <c r="KD51" s="154"/>
      <c r="KE51" s="153"/>
      <c r="KF51" s="153"/>
      <c r="KG51" s="153"/>
      <c r="KH51" s="153"/>
      <c r="KI51" s="153"/>
      <c r="KJ51" s="153"/>
      <c r="KK51" s="153"/>
      <c r="KL51" s="153"/>
      <c r="KM51" s="155"/>
      <c r="KN51" s="165"/>
      <c r="KO51" s="153"/>
      <c r="KP51" s="154"/>
      <c r="KQ51" s="154"/>
      <c r="KR51" s="153"/>
      <c r="KS51" s="153"/>
      <c r="KT51" s="153"/>
      <c r="KU51" s="153"/>
      <c r="KV51" s="153"/>
      <c r="KW51" s="153"/>
      <c r="KX51" s="153"/>
      <c r="KY51" s="153"/>
      <c r="KZ51" s="155"/>
      <c r="LA51" s="165"/>
      <c r="LB51" s="153"/>
      <c r="LC51" s="154"/>
      <c r="LD51" s="154"/>
      <c r="LE51" s="153"/>
      <c r="LF51" s="153"/>
      <c r="LG51" s="153"/>
      <c r="LH51" s="153"/>
      <c r="LI51" s="153"/>
      <c r="LJ51" s="153"/>
      <c r="LK51" s="153"/>
      <c r="LL51" s="153"/>
      <c r="LM51" s="155"/>
      <c r="LN51" s="165"/>
      <c r="LO51" s="153"/>
      <c r="LP51" s="154"/>
      <c r="LQ51" s="154"/>
      <c r="LR51" s="153"/>
      <c r="LS51" s="153"/>
      <c r="LT51" s="153"/>
      <c r="LU51" s="153"/>
      <c r="LV51" s="153"/>
      <c r="LW51" s="153"/>
      <c r="LX51" s="153"/>
      <c r="LY51" s="153"/>
      <c r="LZ51" s="155"/>
      <c r="MA51" s="165"/>
      <c r="MB51" s="153"/>
      <c r="MC51" s="154"/>
      <c r="MD51" s="154"/>
      <c r="ME51" s="153"/>
      <c r="MF51" s="153"/>
      <c r="MG51" s="153"/>
      <c r="MH51" s="153"/>
      <c r="MI51" s="153"/>
      <c r="MJ51" s="153"/>
      <c r="MK51" s="153"/>
      <c r="ML51" s="153"/>
      <c r="MM51" s="155"/>
      <c r="MN51" s="165"/>
      <c r="MO51" s="153"/>
      <c r="MP51" s="154"/>
      <c r="MQ51" s="154"/>
      <c r="MR51" s="153"/>
      <c r="MS51" s="153"/>
      <c r="MT51" s="153"/>
      <c r="MU51" s="153"/>
      <c r="MV51" s="153"/>
      <c r="MW51" s="153"/>
      <c r="MX51" s="153"/>
      <c r="MY51" s="153"/>
      <c r="MZ51" s="155"/>
      <c r="NA51" s="165"/>
      <c r="NB51" s="153"/>
      <c r="NC51" s="154"/>
      <c r="ND51" s="154"/>
      <c r="NE51" s="153"/>
      <c r="NF51" s="153"/>
      <c r="NG51" s="153"/>
      <c r="NH51" s="153"/>
      <c r="NI51" s="153"/>
      <c r="NJ51" s="153"/>
      <c r="NK51" s="153"/>
      <c r="NL51" s="153"/>
      <c r="NM51" s="155"/>
      <c r="NN51" s="165"/>
      <c r="NO51" s="153"/>
      <c r="NP51" s="154"/>
      <c r="NQ51" s="154"/>
      <c r="NR51" s="153"/>
      <c r="NS51" s="153"/>
      <c r="NT51" s="153"/>
      <c r="NU51" s="153"/>
      <c r="NV51" s="153"/>
      <c r="NW51" s="153"/>
      <c r="NX51" s="153"/>
      <c r="NY51" s="153"/>
      <c r="NZ51" s="155"/>
      <c r="OA51" s="165"/>
      <c r="OB51" s="153"/>
      <c r="OC51" s="154"/>
      <c r="OD51" s="154"/>
      <c r="OE51" s="153"/>
      <c r="OF51" s="153"/>
      <c r="OG51" s="153"/>
      <c r="OH51" s="153"/>
      <c r="OI51" s="153"/>
      <c r="OJ51" s="153"/>
      <c r="OK51" s="153"/>
      <c r="OL51" s="153"/>
      <c r="OM51" s="155"/>
      <c r="ON51" s="165"/>
      <c r="OO51" s="153"/>
      <c r="OP51" s="154"/>
      <c r="OQ51" s="154"/>
      <c r="OR51" s="153"/>
      <c r="OS51" s="153"/>
      <c r="OT51" s="153"/>
      <c r="OU51" s="153"/>
      <c r="OV51" s="153"/>
      <c r="OW51" s="153"/>
      <c r="OX51" s="153"/>
      <c r="OY51" s="153"/>
      <c r="OZ51" s="155"/>
      <c r="PA51" s="165"/>
      <c r="PB51" s="153"/>
      <c r="PC51" s="154"/>
      <c r="PD51" s="154"/>
      <c r="PE51" s="153"/>
      <c r="PF51" s="153"/>
      <c r="PG51" s="153"/>
      <c r="PH51" s="153"/>
      <c r="PI51" s="153"/>
      <c r="PJ51" s="153"/>
      <c r="PK51" s="153"/>
      <c r="PL51" s="153"/>
      <c r="PM51" s="155"/>
      <c r="PN51" s="165"/>
      <c r="PO51" s="153"/>
      <c r="PP51" s="154"/>
      <c r="PQ51" s="154"/>
      <c r="PR51" s="153"/>
      <c r="PS51" s="153"/>
      <c r="PT51" s="153"/>
      <c r="PU51" s="153"/>
      <c r="PV51" s="153"/>
      <c r="PW51" s="153"/>
      <c r="PX51" s="153"/>
      <c r="PY51" s="153"/>
      <c r="PZ51" s="155"/>
      <c r="QA51" s="165"/>
      <c r="QB51" s="153"/>
      <c r="QC51" s="154"/>
      <c r="QD51" s="154"/>
      <c r="QE51" s="153"/>
      <c r="QF51" s="153"/>
      <c r="QG51" s="153"/>
      <c r="QH51" s="153"/>
      <c r="QI51" s="153"/>
      <c r="QJ51" s="153"/>
      <c r="QK51" s="153"/>
      <c r="QL51" s="153"/>
      <c r="QM51" s="155"/>
      <c r="QN51" s="165"/>
      <c r="QO51" s="153"/>
      <c r="QP51" s="154"/>
      <c r="QQ51" s="154"/>
      <c r="QR51" s="153"/>
      <c r="QS51" s="153"/>
      <c r="QT51" s="153"/>
      <c r="QU51" s="153"/>
      <c r="QV51" s="153"/>
      <c r="QW51" s="153"/>
      <c r="QX51" s="153"/>
      <c r="QY51" s="153"/>
      <c r="QZ51" s="155"/>
      <c r="RA51" s="165"/>
      <c r="RB51" s="153"/>
      <c r="RC51" s="154"/>
      <c r="RD51" s="154"/>
      <c r="RE51" s="153"/>
      <c r="RF51" s="153"/>
      <c r="RG51" s="153"/>
      <c r="RH51" s="153"/>
      <c r="RI51" s="153"/>
      <c r="RJ51" s="153"/>
      <c r="RK51" s="153"/>
      <c r="RL51" s="153"/>
      <c r="RM51" s="155"/>
      <c r="RN51" s="165"/>
      <c r="RO51" s="153"/>
      <c r="RP51" s="154"/>
      <c r="RQ51" s="154"/>
      <c r="RR51" s="153"/>
      <c r="RS51" s="153"/>
      <c r="RT51" s="153"/>
      <c r="RU51" s="153"/>
      <c r="RV51" s="153"/>
      <c r="RW51" s="153"/>
      <c r="RX51" s="153"/>
      <c r="RY51" s="153"/>
      <c r="RZ51" s="155"/>
      <c r="SA51" s="165"/>
      <c r="SB51" s="153"/>
      <c r="SC51" s="154"/>
      <c r="SD51" s="154"/>
      <c r="SE51" s="153"/>
      <c r="SF51" s="153"/>
      <c r="SG51" s="153"/>
      <c r="SH51" s="153"/>
      <c r="SI51" s="153"/>
      <c r="SJ51" s="153"/>
      <c r="SK51" s="153"/>
      <c r="SL51" s="153"/>
      <c r="SM51" s="155"/>
      <c r="SN51" s="165"/>
      <c r="SO51" s="153"/>
      <c r="SP51" s="154"/>
      <c r="SQ51" s="154"/>
      <c r="SR51" s="153"/>
      <c r="SS51" s="153"/>
      <c r="ST51" s="153"/>
      <c r="SU51" s="153"/>
      <c r="SV51" s="153"/>
      <c r="SW51" s="153"/>
      <c r="SX51" s="153"/>
      <c r="SY51" s="153"/>
      <c r="SZ51" s="155"/>
      <c r="TA51" s="165"/>
      <c r="TB51" s="153"/>
      <c r="TC51" s="154"/>
      <c r="TD51" s="154"/>
      <c r="TE51" s="153"/>
      <c r="TF51" s="153"/>
      <c r="TG51" s="153"/>
      <c r="TH51" s="153"/>
      <c r="TI51" s="153"/>
      <c r="TJ51" s="153"/>
      <c r="TK51" s="153"/>
      <c r="TL51" s="153"/>
      <c r="TM51" s="155"/>
      <c r="TN51" s="165"/>
      <c r="TO51" s="153"/>
      <c r="TP51" s="154"/>
      <c r="TQ51" s="154"/>
      <c r="TR51" s="153"/>
      <c r="TS51" s="153"/>
      <c r="TT51" s="153"/>
      <c r="TU51" s="153"/>
      <c r="TV51" s="153"/>
      <c r="TW51" s="153"/>
      <c r="TX51" s="153"/>
      <c r="TY51" s="153"/>
      <c r="TZ51" s="155"/>
      <c r="UA51" s="165"/>
      <c r="UB51" s="153"/>
      <c r="UC51" s="154"/>
      <c r="UD51" s="154"/>
      <c r="UE51" s="153"/>
      <c r="UF51" s="153"/>
      <c r="UG51" s="153"/>
      <c r="UH51" s="153"/>
      <c r="UI51" s="153"/>
      <c r="UJ51" s="153"/>
      <c r="UK51" s="153"/>
      <c r="UL51" s="153"/>
      <c r="UM51" s="155"/>
      <c r="UN51" s="165"/>
      <c r="UO51" s="153"/>
      <c r="UP51" s="154"/>
      <c r="UQ51" s="154"/>
      <c r="UR51" s="153"/>
      <c r="US51" s="153"/>
      <c r="UT51" s="153"/>
      <c r="UU51" s="153"/>
      <c r="UV51" s="153"/>
      <c r="UW51" s="153"/>
      <c r="UX51" s="153"/>
      <c r="UY51" s="153"/>
      <c r="UZ51" s="155"/>
      <c r="VA51" s="165"/>
      <c r="VB51" s="153"/>
      <c r="VC51" s="154"/>
      <c r="VD51" s="154"/>
      <c r="VE51" s="153"/>
      <c r="VF51" s="153"/>
      <c r="VG51" s="153"/>
      <c r="VH51" s="153"/>
      <c r="VI51" s="153"/>
      <c r="VJ51" s="153"/>
      <c r="VK51" s="153"/>
      <c r="VL51" s="153"/>
      <c r="VM51" s="155"/>
      <c r="VN51" s="165"/>
      <c r="VO51" s="153"/>
      <c r="VP51" s="154"/>
      <c r="VQ51" s="154"/>
      <c r="VR51" s="153"/>
      <c r="VS51" s="153"/>
      <c r="VT51" s="153"/>
      <c r="VU51" s="153"/>
      <c r="VV51" s="153"/>
      <c r="VW51" s="153"/>
      <c r="VX51" s="153"/>
      <c r="VY51" s="153"/>
      <c r="VZ51" s="155"/>
      <c r="WA51" s="165"/>
      <c r="WB51" s="153"/>
      <c r="WC51" s="154"/>
      <c r="WD51" s="154"/>
      <c r="WE51" s="153"/>
      <c r="WF51" s="153"/>
      <c r="WG51" s="153"/>
      <c r="WH51" s="153"/>
      <c r="WI51" s="153"/>
      <c r="WJ51" s="153"/>
      <c r="WK51" s="153"/>
      <c r="WL51" s="153"/>
      <c r="WM51" s="155"/>
      <c r="WN51" s="165"/>
      <c r="WO51" s="153"/>
      <c r="WP51" s="154"/>
      <c r="WQ51" s="154"/>
      <c r="WR51" s="153"/>
      <c r="WS51" s="153"/>
      <c r="WT51" s="153"/>
      <c r="WU51" s="153"/>
      <c r="WV51" s="153"/>
      <c r="WW51" s="153"/>
      <c r="WX51" s="153"/>
      <c r="WY51" s="153"/>
      <c r="WZ51" s="155"/>
      <c r="XA51" s="165"/>
      <c r="XB51" s="153"/>
      <c r="XC51" s="154"/>
      <c r="XD51" s="154"/>
      <c r="XE51" s="153"/>
      <c r="XF51" s="153"/>
      <c r="XG51" s="153"/>
      <c r="XH51" s="153"/>
      <c r="XI51" s="153"/>
      <c r="XJ51" s="153"/>
      <c r="XK51" s="153"/>
      <c r="XL51" s="153"/>
      <c r="XM51" s="155"/>
      <c r="XN51" s="165"/>
      <c r="XO51" s="153"/>
      <c r="XP51" s="154"/>
      <c r="XQ51" s="154"/>
      <c r="XR51" s="153"/>
      <c r="XS51" s="153"/>
      <c r="XT51" s="153"/>
      <c r="XU51" s="153"/>
      <c r="XV51" s="153"/>
      <c r="XW51" s="153"/>
      <c r="XX51" s="153"/>
      <c r="XY51" s="153"/>
      <c r="XZ51" s="155"/>
      <c r="YA51" s="165"/>
      <c r="YB51" s="153"/>
      <c r="YC51" s="154"/>
      <c r="YD51" s="154"/>
      <c r="YE51" s="153"/>
      <c r="YF51" s="153"/>
      <c r="YG51" s="153"/>
      <c r="YH51" s="153"/>
      <c r="YI51" s="153"/>
      <c r="YJ51" s="153"/>
      <c r="YK51" s="153"/>
      <c r="YL51" s="153"/>
      <c r="YM51" s="155"/>
      <c r="YN51" s="165"/>
      <c r="YO51" s="153"/>
      <c r="YP51" s="154"/>
      <c r="YQ51" s="154"/>
      <c r="YR51" s="153"/>
      <c r="YS51" s="153"/>
      <c r="YT51" s="153"/>
      <c r="YU51" s="153"/>
      <c r="YV51" s="153"/>
      <c r="YW51" s="153"/>
      <c r="YX51" s="153"/>
      <c r="YY51" s="153"/>
      <c r="YZ51" s="155"/>
      <c r="ZA51" s="165"/>
      <c r="ZB51" s="153"/>
      <c r="ZC51" s="154"/>
      <c r="ZD51" s="154"/>
      <c r="ZE51" s="153"/>
      <c r="ZF51" s="153"/>
      <c r="ZG51" s="153"/>
      <c r="ZH51" s="153"/>
      <c r="ZI51" s="153"/>
      <c r="ZJ51" s="153"/>
      <c r="ZK51" s="153"/>
      <c r="ZL51" s="153"/>
      <c r="ZM51" s="155"/>
      <c r="ZN51" s="165"/>
      <c r="ZO51" s="153"/>
      <c r="ZP51" s="154"/>
      <c r="ZQ51" s="154"/>
      <c r="ZR51" s="153"/>
      <c r="ZS51" s="153"/>
      <c r="ZT51" s="153"/>
      <c r="ZU51" s="153"/>
      <c r="ZV51" s="153"/>
      <c r="ZW51" s="153"/>
      <c r="ZX51" s="153"/>
      <c r="ZY51" s="153"/>
      <c r="ZZ51" s="155"/>
      <c r="AAA51" s="165"/>
      <c r="AAB51" s="153"/>
      <c r="AAC51" s="154"/>
      <c r="AAD51" s="154"/>
      <c r="AAE51" s="153"/>
      <c r="AAF51" s="153"/>
      <c r="AAG51" s="153"/>
      <c r="AAH51" s="153"/>
      <c r="AAI51" s="153"/>
      <c r="AAJ51" s="153"/>
      <c r="AAK51" s="153"/>
      <c r="AAL51" s="153"/>
      <c r="AAM51" s="155"/>
      <c r="AAN51" s="165"/>
      <c r="AAO51" s="153"/>
      <c r="AAP51" s="154"/>
      <c r="AAQ51" s="154"/>
      <c r="AAR51" s="153"/>
      <c r="AAS51" s="153"/>
      <c r="AAT51" s="153"/>
      <c r="AAU51" s="153"/>
      <c r="AAV51" s="153"/>
      <c r="AAW51" s="153"/>
      <c r="AAX51" s="153"/>
      <c r="AAY51" s="153"/>
      <c r="AAZ51" s="155"/>
      <c r="ABA51" s="165"/>
      <c r="ABB51" s="153"/>
      <c r="ABC51" s="154"/>
      <c r="ABD51" s="154"/>
      <c r="ABE51" s="153"/>
      <c r="ABF51" s="153"/>
      <c r="ABG51" s="153"/>
      <c r="ABH51" s="153"/>
      <c r="ABI51" s="153"/>
      <c r="ABJ51" s="153"/>
      <c r="ABK51" s="153"/>
      <c r="ABL51" s="153"/>
      <c r="ABM51" s="155"/>
      <c r="ABN51" s="165"/>
      <c r="ABO51" s="153"/>
      <c r="ABP51" s="154"/>
      <c r="ABQ51" s="154"/>
      <c r="ABR51" s="153"/>
      <c r="ABS51" s="153"/>
      <c r="ABT51" s="153"/>
      <c r="ABU51" s="153"/>
      <c r="ABV51" s="153"/>
      <c r="ABW51" s="153"/>
      <c r="ABX51" s="153"/>
      <c r="ABY51" s="153"/>
      <c r="ABZ51" s="155"/>
      <c r="ACA51" s="165"/>
      <c r="ACB51" s="153"/>
      <c r="ACC51" s="154"/>
      <c r="ACD51" s="154"/>
      <c r="ACE51" s="153"/>
      <c r="ACF51" s="153"/>
      <c r="ACG51" s="153"/>
      <c r="ACH51" s="153"/>
      <c r="ACI51" s="153"/>
      <c r="ACJ51" s="153"/>
      <c r="ACK51" s="153"/>
      <c r="ACL51" s="153"/>
      <c r="ACM51" s="155"/>
      <c r="ACN51" s="165"/>
      <c r="ACO51" s="153"/>
      <c r="ACP51" s="154"/>
      <c r="ACQ51" s="154"/>
      <c r="ACR51" s="153"/>
      <c r="ACS51" s="153"/>
      <c r="ACT51" s="153"/>
      <c r="ACU51" s="153"/>
      <c r="ACV51" s="153"/>
      <c r="ACW51" s="153"/>
      <c r="ACX51" s="153"/>
      <c r="ACY51" s="153"/>
      <c r="ACZ51" s="155"/>
      <c r="ADA51" s="165"/>
      <c r="ADB51" s="153"/>
      <c r="ADC51" s="154"/>
      <c r="ADD51" s="154"/>
      <c r="ADE51" s="153"/>
      <c r="ADF51" s="153"/>
      <c r="ADG51" s="153"/>
      <c r="ADH51" s="153"/>
      <c r="ADI51" s="153"/>
      <c r="ADJ51" s="153"/>
      <c r="ADK51" s="153"/>
      <c r="ADL51" s="153"/>
      <c r="ADM51" s="155"/>
      <c r="ADN51" s="165"/>
      <c r="ADO51" s="153"/>
      <c r="ADP51" s="154"/>
      <c r="ADQ51" s="154"/>
      <c r="ADR51" s="153"/>
      <c r="ADS51" s="153"/>
      <c r="ADT51" s="153"/>
      <c r="ADU51" s="153"/>
      <c r="ADV51" s="153"/>
      <c r="ADW51" s="153"/>
      <c r="ADX51" s="153"/>
      <c r="ADY51" s="153"/>
      <c r="ADZ51" s="155"/>
      <c r="AEA51" s="165"/>
      <c r="AEB51" s="153"/>
      <c r="AEC51" s="154"/>
      <c r="AED51" s="154"/>
      <c r="AEE51" s="153"/>
      <c r="AEF51" s="153"/>
      <c r="AEG51" s="153"/>
      <c r="AEH51" s="153"/>
      <c r="AEI51" s="153"/>
      <c r="AEJ51" s="153"/>
      <c r="AEK51" s="153"/>
      <c r="AEL51" s="153"/>
      <c r="AEM51" s="155"/>
      <c r="AEN51" s="165"/>
      <c r="AEO51" s="153"/>
      <c r="AEP51" s="154"/>
      <c r="AEQ51" s="154"/>
      <c r="AER51" s="153"/>
      <c r="AES51" s="153"/>
      <c r="AET51" s="153"/>
      <c r="AEU51" s="153"/>
      <c r="AEV51" s="153"/>
      <c r="AEW51" s="153"/>
      <c r="AEX51" s="153"/>
      <c r="AEY51" s="153"/>
      <c r="AEZ51" s="155"/>
      <c r="AFA51" s="165"/>
      <c r="AFB51" s="153"/>
      <c r="AFC51" s="154"/>
      <c r="AFD51" s="154"/>
      <c r="AFE51" s="153"/>
      <c r="AFF51" s="153"/>
      <c r="AFG51" s="153"/>
      <c r="AFH51" s="153"/>
      <c r="AFI51" s="153"/>
      <c r="AFJ51" s="153"/>
      <c r="AFK51" s="153"/>
      <c r="AFL51" s="153"/>
      <c r="AFM51" s="155"/>
      <c r="AFN51" s="165"/>
      <c r="AFO51" s="153"/>
      <c r="AFP51" s="154"/>
      <c r="AFQ51" s="154"/>
      <c r="AFR51" s="153"/>
      <c r="AFS51" s="153"/>
      <c r="AFT51" s="153"/>
      <c r="AFU51" s="153"/>
      <c r="AFV51" s="153"/>
      <c r="AFW51" s="153"/>
      <c r="AFX51" s="153"/>
      <c r="AFY51" s="153"/>
      <c r="AFZ51" s="155"/>
      <c r="AGA51" s="165"/>
      <c r="AGB51" s="153"/>
      <c r="AGC51" s="154"/>
      <c r="AGD51" s="154"/>
      <c r="AGE51" s="153"/>
      <c r="AGF51" s="153"/>
      <c r="AGG51" s="153"/>
      <c r="AGH51" s="153"/>
      <c r="AGI51" s="153"/>
      <c r="AGJ51" s="153"/>
      <c r="AGK51" s="153"/>
      <c r="AGL51" s="153"/>
      <c r="AGM51" s="155"/>
      <c r="AGN51" s="165"/>
      <c r="AGO51" s="153"/>
      <c r="AGP51" s="154"/>
      <c r="AGQ51" s="154"/>
      <c r="AGR51" s="153"/>
      <c r="AGS51" s="153"/>
      <c r="AGT51" s="153"/>
      <c r="AGU51" s="153"/>
      <c r="AGV51" s="153"/>
      <c r="AGW51" s="153"/>
      <c r="AGX51" s="153"/>
      <c r="AGY51" s="153"/>
      <c r="AGZ51" s="155"/>
      <c r="AHA51" s="165"/>
      <c r="AHB51" s="153"/>
      <c r="AHC51" s="154"/>
      <c r="AHD51" s="154"/>
      <c r="AHE51" s="153"/>
      <c r="AHF51" s="153"/>
      <c r="AHG51" s="153"/>
      <c r="AHH51" s="153"/>
      <c r="AHI51" s="153"/>
      <c r="AHJ51" s="153"/>
      <c r="AHK51" s="153"/>
      <c r="AHL51" s="153"/>
      <c r="AHM51" s="155"/>
      <c r="AHN51" s="165"/>
      <c r="AHO51" s="153"/>
      <c r="AHP51" s="154"/>
      <c r="AHQ51" s="154"/>
      <c r="AHR51" s="153"/>
      <c r="AHS51" s="153"/>
      <c r="AHT51" s="153"/>
      <c r="AHU51" s="153"/>
      <c r="AHV51" s="153"/>
      <c r="AHW51" s="153"/>
      <c r="AHX51" s="153"/>
      <c r="AHY51" s="153"/>
      <c r="AHZ51" s="155"/>
      <c r="AIA51" s="165"/>
      <c r="AIB51" s="153"/>
      <c r="AIC51" s="154"/>
      <c r="AID51" s="154"/>
      <c r="AIE51" s="153"/>
      <c r="AIF51" s="153"/>
      <c r="AIG51" s="153"/>
      <c r="AIH51" s="153"/>
      <c r="AII51" s="153"/>
      <c r="AIJ51" s="153"/>
      <c r="AIK51" s="153"/>
      <c r="AIL51" s="153"/>
      <c r="AIM51" s="155"/>
      <c r="AIN51" s="165"/>
      <c r="AIO51" s="153"/>
      <c r="AIP51" s="154"/>
      <c r="AIQ51" s="154"/>
      <c r="AIR51" s="153"/>
      <c r="AIS51" s="153"/>
      <c r="AIT51" s="153"/>
      <c r="AIU51" s="153"/>
      <c r="AIV51" s="153"/>
      <c r="AIW51" s="153"/>
      <c r="AIX51" s="153"/>
      <c r="AIY51" s="153"/>
      <c r="AIZ51" s="155"/>
      <c r="AJA51" s="165"/>
      <c r="AJB51" s="153"/>
      <c r="AJC51" s="154"/>
      <c r="AJD51" s="154"/>
      <c r="AJE51" s="153"/>
      <c r="AJF51" s="153"/>
      <c r="AJG51" s="153"/>
      <c r="AJH51" s="153"/>
      <c r="AJI51" s="153"/>
      <c r="AJJ51" s="153"/>
      <c r="AJK51" s="153"/>
      <c r="AJL51" s="153"/>
      <c r="AJM51" s="155"/>
      <c r="AJN51" s="165"/>
      <c r="AJO51" s="153"/>
      <c r="AJP51" s="154"/>
      <c r="AJQ51" s="154"/>
      <c r="AJR51" s="153"/>
      <c r="AJS51" s="153"/>
      <c r="AJT51" s="153"/>
      <c r="AJU51" s="153"/>
      <c r="AJV51" s="153"/>
      <c r="AJW51" s="153"/>
      <c r="AJX51" s="153"/>
      <c r="AJY51" s="153"/>
      <c r="AJZ51" s="155"/>
      <c r="AKA51" s="165"/>
      <c r="AKB51" s="153"/>
      <c r="AKC51" s="154"/>
      <c r="AKD51" s="154"/>
      <c r="AKE51" s="153"/>
      <c r="AKF51" s="153"/>
      <c r="AKG51" s="153"/>
      <c r="AKH51" s="153"/>
      <c r="AKI51" s="153"/>
      <c r="AKJ51" s="153"/>
      <c r="AKK51" s="153"/>
      <c r="AKL51" s="153"/>
      <c r="AKM51" s="155"/>
      <c r="AKN51" s="165"/>
      <c r="AKO51" s="153"/>
      <c r="AKP51" s="154"/>
      <c r="AKQ51" s="154"/>
      <c r="AKR51" s="153"/>
      <c r="AKS51" s="153"/>
      <c r="AKT51" s="153"/>
      <c r="AKU51" s="153"/>
      <c r="AKV51" s="153"/>
      <c r="AKW51" s="153"/>
      <c r="AKX51" s="153"/>
      <c r="AKY51" s="153"/>
      <c r="AKZ51" s="155"/>
      <c r="ALA51" s="165"/>
      <c r="ALB51" s="153"/>
      <c r="ALC51" s="154"/>
      <c r="ALD51" s="154"/>
      <c r="ALE51" s="153"/>
      <c r="ALF51" s="153"/>
      <c r="ALG51" s="153"/>
      <c r="ALH51" s="153"/>
      <c r="ALI51" s="153"/>
      <c r="ALJ51" s="153"/>
      <c r="ALK51" s="153"/>
      <c r="ALL51" s="153"/>
      <c r="ALM51" s="155"/>
      <c r="ALN51" s="165"/>
      <c r="ALO51" s="153"/>
      <c r="ALP51" s="154"/>
      <c r="ALQ51" s="154"/>
      <c r="ALR51" s="153"/>
      <c r="ALS51" s="153"/>
      <c r="ALT51" s="153"/>
      <c r="ALU51" s="153"/>
      <c r="ALV51" s="153"/>
      <c r="ALW51" s="153"/>
      <c r="ALX51" s="153"/>
      <c r="ALY51" s="153"/>
      <c r="ALZ51" s="155"/>
      <c r="AMA51" s="165"/>
      <c r="AMB51" s="153"/>
      <c r="AMC51" s="154"/>
      <c r="AMD51" s="154"/>
      <c r="AME51" s="153"/>
      <c r="AMF51" s="153"/>
      <c r="AMG51" s="153"/>
      <c r="AMH51" s="153"/>
      <c r="AMI51" s="153"/>
      <c r="AMJ51" s="153"/>
      <c r="AMK51" s="153"/>
      <c r="AML51" s="153"/>
      <c r="AMM51" s="155"/>
      <c r="AMN51" s="165"/>
      <c r="AMO51" s="153"/>
      <c r="AMP51" s="154"/>
      <c r="AMQ51" s="154"/>
      <c r="AMR51" s="153"/>
      <c r="AMS51" s="153"/>
      <c r="AMT51" s="153"/>
      <c r="AMU51" s="153"/>
      <c r="AMV51" s="153"/>
      <c r="AMW51" s="153"/>
      <c r="AMX51" s="153"/>
      <c r="AMY51" s="153"/>
      <c r="AMZ51" s="155"/>
      <c r="ANA51" s="165"/>
      <c r="ANB51" s="153"/>
      <c r="ANC51" s="154"/>
      <c r="AND51" s="154"/>
      <c r="ANE51" s="153"/>
      <c r="ANF51" s="153"/>
      <c r="ANG51" s="153"/>
      <c r="ANH51" s="153"/>
      <c r="ANI51" s="153"/>
      <c r="ANJ51" s="153"/>
      <c r="ANK51" s="153"/>
      <c r="ANL51" s="153"/>
      <c r="ANM51" s="155"/>
      <c r="ANN51" s="165"/>
      <c r="ANO51" s="153"/>
      <c r="ANP51" s="154"/>
      <c r="ANQ51" s="154"/>
      <c r="ANR51" s="153"/>
      <c r="ANS51" s="153"/>
      <c r="ANT51" s="153"/>
      <c r="ANU51" s="153"/>
      <c r="ANV51" s="153"/>
      <c r="ANW51" s="153"/>
      <c r="ANX51" s="153"/>
      <c r="ANY51" s="153"/>
      <c r="ANZ51" s="155"/>
      <c r="AOA51" s="165"/>
      <c r="AOB51" s="153"/>
      <c r="AOC51" s="154"/>
      <c r="AOD51" s="154"/>
      <c r="AOE51" s="153"/>
      <c r="AOF51" s="153"/>
      <c r="AOG51" s="153"/>
      <c r="AOH51" s="153"/>
      <c r="AOI51" s="153"/>
      <c r="AOJ51" s="153"/>
      <c r="AOK51" s="153"/>
      <c r="AOL51" s="153"/>
      <c r="AOM51" s="155"/>
      <c r="AON51" s="165"/>
      <c r="AOO51" s="153"/>
      <c r="AOP51" s="154"/>
      <c r="AOQ51" s="154"/>
      <c r="AOR51" s="153"/>
      <c r="AOS51" s="153"/>
      <c r="AOT51" s="153"/>
      <c r="AOU51" s="153"/>
      <c r="AOV51" s="153"/>
      <c r="AOW51" s="153"/>
      <c r="AOX51" s="153"/>
      <c r="AOY51" s="153"/>
      <c r="AOZ51" s="155"/>
      <c r="APA51" s="165"/>
      <c r="APB51" s="153"/>
      <c r="APC51" s="154"/>
      <c r="APD51" s="154"/>
      <c r="APE51" s="153"/>
      <c r="APF51" s="153"/>
      <c r="APG51" s="153"/>
      <c r="APH51" s="153"/>
      <c r="API51" s="153"/>
      <c r="APJ51" s="153"/>
      <c r="APK51" s="153"/>
      <c r="APL51" s="153"/>
      <c r="APM51" s="155"/>
      <c r="APN51" s="165"/>
      <c r="APO51" s="153"/>
      <c r="APP51" s="154"/>
      <c r="APQ51" s="154"/>
      <c r="APR51" s="153"/>
      <c r="APS51" s="153"/>
      <c r="APT51" s="153"/>
      <c r="APU51" s="153"/>
      <c r="APV51" s="153"/>
      <c r="APW51" s="153"/>
      <c r="APX51" s="153"/>
      <c r="APY51" s="153"/>
      <c r="APZ51" s="155"/>
      <c r="AQA51" s="165"/>
      <c r="AQB51" s="153"/>
      <c r="AQC51" s="154"/>
      <c r="AQD51" s="154"/>
      <c r="AQE51" s="153"/>
      <c r="AQF51" s="153"/>
      <c r="AQG51" s="153"/>
      <c r="AQH51" s="153"/>
      <c r="AQI51" s="153"/>
      <c r="AQJ51" s="153"/>
      <c r="AQK51" s="153"/>
      <c r="AQL51" s="153"/>
      <c r="AQM51" s="155"/>
      <c r="AQN51" s="165"/>
      <c r="AQO51" s="153"/>
      <c r="AQP51" s="154"/>
      <c r="AQQ51" s="154"/>
      <c r="AQR51" s="153"/>
      <c r="AQS51" s="153"/>
      <c r="AQT51" s="153"/>
      <c r="AQU51" s="153"/>
      <c r="AQV51" s="153"/>
      <c r="AQW51" s="153"/>
      <c r="AQX51" s="153"/>
      <c r="AQY51" s="153"/>
      <c r="AQZ51" s="155"/>
      <c r="ARA51" s="165"/>
      <c r="ARB51" s="153"/>
      <c r="ARC51" s="154"/>
      <c r="ARD51" s="154"/>
      <c r="ARE51" s="153"/>
      <c r="ARF51" s="153"/>
      <c r="ARG51" s="153"/>
      <c r="ARH51" s="153"/>
      <c r="ARI51" s="153"/>
      <c r="ARJ51" s="153"/>
      <c r="ARK51" s="153"/>
      <c r="ARL51" s="153"/>
      <c r="ARM51" s="155"/>
      <c r="ARN51" s="165"/>
      <c r="ARO51" s="153"/>
      <c r="ARP51" s="154"/>
      <c r="ARQ51" s="154"/>
      <c r="ARR51" s="153"/>
      <c r="ARS51" s="153"/>
      <c r="ART51" s="153"/>
      <c r="ARU51" s="153"/>
      <c r="ARV51" s="153"/>
      <c r="ARW51" s="153"/>
      <c r="ARX51" s="153"/>
      <c r="ARY51" s="153"/>
      <c r="ARZ51" s="155"/>
      <c r="ASA51" s="165"/>
      <c r="ASB51" s="153"/>
      <c r="ASC51" s="154"/>
      <c r="ASD51" s="154"/>
      <c r="ASE51" s="153"/>
      <c r="ASF51" s="153"/>
      <c r="ASG51" s="153"/>
      <c r="ASH51" s="153"/>
      <c r="ASI51" s="153"/>
      <c r="ASJ51" s="153"/>
      <c r="ASK51" s="153"/>
      <c r="ASL51" s="153"/>
      <c r="ASM51" s="155"/>
      <c r="ASN51" s="165"/>
      <c r="ASO51" s="153"/>
      <c r="ASP51" s="154"/>
      <c r="ASQ51" s="154"/>
      <c r="ASR51" s="153"/>
      <c r="ASS51" s="153"/>
      <c r="AST51" s="153"/>
      <c r="ASU51" s="153"/>
      <c r="ASV51" s="153"/>
      <c r="ASW51" s="153"/>
      <c r="ASX51" s="153"/>
      <c r="ASY51" s="153"/>
      <c r="ASZ51" s="155"/>
      <c r="ATA51" s="165"/>
      <c r="ATB51" s="153"/>
      <c r="ATC51" s="154"/>
      <c r="ATD51" s="154"/>
      <c r="ATE51" s="153"/>
      <c r="ATF51" s="153"/>
      <c r="ATG51" s="153"/>
      <c r="ATH51" s="153"/>
      <c r="ATI51" s="153"/>
      <c r="ATJ51" s="153"/>
      <c r="ATK51" s="153"/>
      <c r="ATL51" s="153"/>
      <c r="ATM51" s="155"/>
      <c r="ATN51" s="165"/>
      <c r="ATO51" s="153"/>
      <c r="ATP51" s="154"/>
      <c r="ATQ51" s="154"/>
      <c r="ATR51" s="153"/>
      <c r="ATS51" s="153"/>
      <c r="ATT51" s="153"/>
      <c r="ATU51" s="153"/>
      <c r="ATV51" s="153"/>
      <c r="ATW51" s="153"/>
      <c r="ATX51" s="153"/>
      <c r="ATY51" s="153"/>
      <c r="ATZ51" s="155"/>
      <c r="AUA51" s="165"/>
      <c r="AUB51" s="153"/>
      <c r="AUC51" s="154"/>
      <c r="AUD51" s="154"/>
      <c r="AUE51" s="153"/>
      <c r="AUF51" s="153"/>
      <c r="AUG51" s="153"/>
      <c r="AUH51" s="153"/>
      <c r="AUI51" s="153"/>
      <c r="AUJ51" s="153"/>
      <c r="AUK51" s="153"/>
      <c r="AUL51" s="153"/>
      <c r="AUM51" s="155"/>
      <c r="AUN51" s="165"/>
      <c r="AUO51" s="153"/>
      <c r="AUP51" s="154"/>
      <c r="AUQ51" s="154"/>
      <c r="AUR51" s="153"/>
      <c r="AUS51" s="153"/>
      <c r="AUT51" s="153"/>
      <c r="AUU51" s="153"/>
      <c r="AUV51" s="153"/>
      <c r="AUW51" s="153"/>
      <c r="AUX51" s="153"/>
      <c r="AUY51" s="153"/>
      <c r="AUZ51" s="155"/>
      <c r="AVA51" s="165"/>
      <c r="AVB51" s="153"/>
      <c r="AVC51" s="154"/>
      <c r="AVD51" s="154"/>
      <c r="AVE51" s="153"/>
      <c r="AVF51" s="153"/>
      <c r="AVG51" s="153"/>
      <c r="AVH51" s="153"/>
      <c r="AVI51" s="153"/>
      <c r="AVJ51" s="153"/>
      <c r="AVK51" s="153"/>
      <c r="AVL51" s="153"/>
      <c r="AVM51" s="155"/>
      <c r="AVN51" s="165"/>
      <c r="AVO51" s="153"/>
      <c r="AVP51" s="154"/>
      <c r="AVQ51" s="154"/>
      <c r="AVR51" s="153"/>
      <c r="AVS51" s="153"/>
      <c r="AVT51" s="153"/>
      <c r="AVU51" s="153"/>
      <c r="AVV51" s="153"/>
      <c r="AVW51" s="153"/>
      <c r="AVX51" s="153"/>
      <c r="AVY51" s="153"/>
      <c r="AVZ51" s="155"/>
      <c r="AWA51" s="165"/>
      <c r="AWB51" s="153"/>
      <c r="AWC51" s="154"/>
      <c r="AWD51" s="154"/>
      <c r="AWE51" s="153"/>
      <c r="AWF51" s="153"/>
      <c r="AWG51" s="153"/>
      <c r="AWH51" s="153"/>
      <c r="AWI51" s="153"/>
      <c r="AWJ51" s="153"/>
      <c r="AWK51" s="153"/>
      <c r="AWL51" s="153"/>
      <c r="AWM51" s="155"/>
      <c r="AWN51" s="165"/>
      <c r="AWO51" s="153"/>
      <c r="AWP51" s="154"/>
      <c r="AWQ51" s="154"/>
      <c r="AWR51" s="153"/>
      <c r="AWS51" s="153"/>
      <c r="AWT51" s="153"/>
      <c r="AWU51" s="153"/>
      <c r="AWV51" s="153"/>
      <c r="AWW51" s="153"/>
      <c r="AWX51" s="153"/>
      <c r="AWY51" s="153"/>
      <c r="AWZ51" s="155"/>
      <c r="AXA51" s="165"/>
      <c r="AXB51" s="153"/>
      <c r="AXC51" s="154"/>
      <c r="AXD51" s="154"/>
      <c r="AXE51" s="153"/>
      <c r="AXF51" s="153"/>
      <c r="AXG51" s="153"/>
      <c r="AXH51" s="153"/>
      <c r="AXI51" s="153"/>
      <c r="AXJ51" s="153"/>
      <c r="AXK51" s="153"/>
      <c r="AXL51" s="153"/>
      <c r="AXM51" s="155"/>
      <c r="AXN51" s="165"/>
      <c r="AXO51" s="153"/>
      <c r="AXP51" s="154"/>
      <c r="AXQ51" s="154"/>
      <c r="AXR51" s="153"/>
      <c r="AXS51" s="153"/>
      <c r="AXT51" s="153"/>
      <c r="AXU51" s="153"/>
      <c r="AXV51" s="153"/>
      <c r="AXW51" s="153"/>
      <c r="AXX51" s="153"/>
      <c r="AXY51" s="153"/>
      <c r="AXZ51" s="155"/>
      <c r="AYA51" s="165"/>
      <c r="AYB51" s="153"/>
      <c r="AYC51" s="154"/>
      <c r="AYD51" s="154"/>
      <c r="AYE51" s="153"/>
      <c r="AYF51" s="153"/>
      <c r="AYG51" s="153"/>
      <c r="AYH51" s="153"/>
      <c r="AYI51" s="153"/>
      <c r="AYJ51" s="153"/>
      <c r="AYK51" s="153"/>
      <c r="AYL51" s="153"/>
      <c r="AYM51" s="155"/>
      <c r="AYN51" s="165"/>
      <c r="AYO51" s="153"/>
      <c r="AYP51" s="154"/>
      <c r="AYQ51" s="154"/>
      <c r="AYR51" s="153"/>
      <c r="AYS51" s="153"/>
      <c r="AYT51" s="153"/>
      <c r="AYU51" s="153"/>
      <c r="AYV51" s="153"/>
      <c r="AYW51" s="153"/>
      <c r="AYX51" s="153"/>
      <c r="AYY51" s="153"/>
      <c r="AYZ51" s="155"/>
      <c r="AZA51" s="165"/>
      <c r="AZB51" s="153"/>
      <c r="AZC51" s="154"/>
      <c r="AZD51" s="154"/>
      <c r="AZE51" s="153"/>
      <c r="AZF51" s="153"/>
      <c r="AZG51" s="153"/>
      <c r="AZH51" s="153"/>
      <c r="AZI51" s="153"/>
      <c r="AZJ51" s="153"/>
      <c r="AZK51" s="153"/>
      <c r="AZL51" s="153"/>
      <c r="AZM51" s="155"/>
      <c r="AZN51" s="165"/>
      <c r="AZO51" s="153"/>
      <c r="AZP51" s="154"/>
      <c r="AZQ51" s="154"/>
      <c r="AZR51" s="153"/>
      <c r="AZS51" s="153"/>
      <c r="AZT51" s="153"/>
      <c r="AZU51" s="153"/>
      <c r="AZV51" s="153"/>
      <c r="AZW51" s="153"/>
      <c r="AZX51" s="153"/>
      <c r="AZY51" s="153"/>
      <c r="AZZ51" s="155"/>
      <c r="BAA51" s="165"/>
      <c r="BAB51" s="153"/>
      <c r="BAC51" s="154"/>
      <c r="BAD51" s="154"/>
      <c r="BAE51" s="153"/>
      <c r="BAF51" s="153"/>
      <c r="BAG51" s="153"/>
      <c r="BAH51" s="153"/>
      <c r="BAI51" s="153"/>
      <c r="BAJ51" s="153"/>
      <c r="BAK51" s="153"/>
      <c r="BAL51" s="153"/>
      <c r="BAM51" s="155"/>
      <c r="BAN51" s="165"/>
      <c r="BAO51" s="153"/>
      <c r="BAP51" s="154"/>
      <c r="BAQ51" s="154"/>
      <c r="BAR51" s="153"/>
      <c r="BAS51" s="153"/>
      <c r="BAT51" s="153"/>
      <c r="BAU51" s="153"/>
      <c r="BAV51" s="153"/>
      <c r="BAW51" s="153"/>
      <c r="BAX51" s="153"/>
      <c r="BAY51" s="153"/>
      <c r="BAZ51" s="155"/>
      <c r="BBA51" s="165"/>
      <c r="BBB51" s="153"/>
      <c r="BBC51" s="154"/>
      <c r="BBD51" s="154"/>
      <c r="BBE51" s="153"/>
      <c r="BBF51" s="153"/>
      <c r="BBG51" s="153"/>
      <c r="BBH51" s="153"/>
      <c r="BBI51" s="153"/>
      <c r="BBJ51" s="153"/>
      <c r="BBK51" s="153"/>
      <c r="BBL51" s="153"/>
      <c r="BBM51" s="155"/>
      <c r="BBN51" s="165"/>
      <c r="BBO51" s="153"/>
      <c r="BBP51" s="154"/>
      <c r="BBQ51" s="154"/>
      <c r="BBR51" s="153"/>
      <c r="BBS51" s="153"/>
      <c r="BBT51" s="153"/>
      <c r="BBU51" s="153"/>
      <c r="BBV51" s="153"/>
      <c r="BBW51" s="153"/>
      <c r="BBX51" s="153"/>
      <c r="BBY51" s="153"/>
      <c r="BBZ51" s="155"/>
      <c r="BCA51" s="165"/>
      <c r="BCB51" s="153"/>
      <c r="BCC51" s="154"/>
      <c r="BCD51" s="154"/>
      <c r="BCE51" s="153"/>
      <c r="BCF51" s="153"/>
      <c r="BCG51" s="153"/>
      <c r="BCH51" s="153"/>
      <c r="BCI51" s="153"/>
      <c r="BCJ51" s="153"/>
      <c r="BCK51" s="153"/>
      <c r="BCL51" s="153"/>
      <c r="BCM51" s="155"/>
      <c r="BCN51" s="165"/>
      <c r="BCO51" s="153"/>
      <c r="BCP51" s="154"/>
      <c r="BCQ51" s="154"/>
      <c r="BCR51" s="153"/>
      <c r="BCS51" s="153"/>
      <c r="BCT51" s="153"/>
      <c r="BCU51" s="153"/>
      <c r="BCV51" s="153"/>
      <c r="BCW51" s="153"/>
      <c r="BCX51" s="153"/>
      <c r="BCY51" s="153"/>
      <c r="BCZ51" s="155"/>
      <c r="BDA51" s="165"/>
      <c r="BDB51" s="153"/>
      <c r="BDC51" s="154"/>
      <c r="BDD51" s="154"/>
      <c r="BDE51" s="153"/>
      <c r="BDF51" s="153"/>
      <c r="BDG51" s="153"/>
      <c r="BDH51" s="153"/>
      <c r="BDI51" s="153"/>
      <c r="BDJ51" s="153"/>
      <c r="BDK51" s="153"/>
      <c r="BDL51" s="153"/>
      <c r="BDM51" s="155"/>
      <c r="BDN51" s="165"/>
      <c r="BDO51" s="153"/>
      <c r="BDP51" s="154"/>
      <c r="BDQ51" s="154"/>
      <c r="BDR51" s="153"/>
      <c r="BDS51" s="153"/>
      <c r="BDT51" s="153"/>
      <c r="BDU51" s="153"/>
      <c r="BDV51" s="153"/>
      <c r="BDW51" s="153"/>
      <c r="BDX51" s="153"/>
      <c r="BDY51" s="153"/>
      <c r="BDZ51" s="155"/>
      <c r="BEA51" s="165"/>
      <c r="BEB51" s="153"/>
      <c r="BEC51" s="154"/>
      <c r="BED51" s="154"/>
      <c r="BEE51" s="153"/>
      <c r="BEF51" s="153"/>
      <c r="BEG51" s="153"/>
      <c r="BEH51" s="153"/>
      <c r="BEI51" s="153"/>
      <c r="BEJ51" s="153"/>
      <c r="BEK51" s="153"/>
      <c r="BEL51" s="153"/>
      <c r="BEM51" s="155"/>
      <c r="BEN51" s="165"/>
      <c r="BEO51" s="153"/>
      <c r="BEP51" s="154"/>
      <c r="BEQ51" s="154"/>
      <c r="BER51" s="153"/>
      <c r="BES51" s="153"/>
      <c r="BET51" s="153"/>
      <c r="BEU51" s="153"/>
      <c r="BEV51" s="153"/>
      <c r="BEW51" s="153"/>
      <c r="BEX51" s="153"/>
      <c r="BEY51" s="153"/>
      <c r="BEZ51" s="155"/>
      <c r="BFA51" s="165"/>
      <c r="BFB51" s="153"/>
      <c r="BFC51" s="154"/>
      <c r="BFD51" s="154"/>
      <c r="BFE51" s="153"/>
      <c r="BFF51" s="153"/>
      <c r="BFG51" s="153"/>
      <c r="BFH51" s="153"/>
      <c r="BFI51" s="153"/>
      <c r="BFJ51" s="153"/>
      <c r="BFK51" s="153"/>
      <c r="BFL51" s="153"/>
      <c r="BFM51" s="155"/>
      <c r="BFN51" s="165"/>
      <c r="BFO51" s="153"/>
      <c r="BFP51" s="154"/>
      <c r="BFQ51" s="154"/>
      <c r="BFR51" s="153"/>
      <c r="BFS51" s="153"/>
      <c r="BFT51" s="153"/>
      <c r="BFU51" s="153"/>
      <c r="BFV51" s="153"/>
      <c r="BFW51" s="153"/>
      <c r="BFX51" s="153"/>
      <c r="BFY51" s="153"/>
      <c r="BFZ51" s="155"/>
      <c r="BGA51" s="165"/>
      <c r="BGB51" s="153"/>
      <c r="BGC51" s="154"/>
      <c r="BGD51" s="154"/>
      <c r="BGE51" s="153"/>
      <c r="BGF51" s="153"/>
      <c r="BGG51" s="153"/>
      <c r="BGH51" s="153"/>
      <c r="BGI51" s="153"/>
      <c r="BGJ51" s="153"/>
      <c r="BGK51" s="153"/>
      <c r="BGL51" s="153"/>
      <c r="BGM51" s="155"/>
      <c r="BGN51" s="165"/>
      <c r="BGO51" s="153"/>
      <c r="BGP51" s="154"/>
      <c r="BGQ51" s="154"/>
      <c r="BGR51" s="153"/>
      <c r="BGS51" s="153"/>
      <c r="BGT51" s="153"/>
      <c r="BGU51" s="153"/>
      <c r="BGV51" s="153"/>
      <c r="BGW51" s="153"/>
      <c r="BGX51" s="153"/>
      <c r="BGY51" s="153"/>
      <c r="BGZ51" s="155"/>
      <c r="BHA51" s="165"/>
      <c r="BHB51" s="153"/>
      <c r="BHC51" s="154"/>
      <c r="BHD51" s="154"/>
      <c r="BHE51" s="153"/>
      <c r="BHF51" s="153"/>
      <c r="BHG51" s="153"/>
      <c r="BHH51" s="153"/>
      <c r="BHI51" s="153"/>
      <c r="BHJ51" s="153"/>
      <c r="BHK51" s="153"/>
      <c r="BHL51" s="153"/>
      <c r="BHM51" s="155"/>
      <c r="BHN51" s="165"/>
      <c r="BHO51" s="153"/>
      <c r="BHP51" s="154"/>
      <c r="BHQ51" s="154"/>
      <c r="BHR51" s="153"/>
      <c r="BHS51" s="153"/>
      <c r="BHT51" s="153"/>
      <c r="BHU51" s="153"/>
      <c r="BHV51" s="153"/>
      <c r="BHW51" s="153"/>
      <c r="BHX51" s="153"/>
      <c r="BHY51" s="153"/>
      <c r="BHZ51" s="155"/>
      <c r="BIA51" s="165"/>
      <c r="BIB51" s="153"/>
      <c r="BIC51" s="154"/>
      <c r="BID51" s="154"/>
      <c r="BIE51" s="153"/>
      <c r="BIF51" s="153"/>
      <c r="BIG51" s="153"/>
      <c r="BIH51" s="153"/>
      <c r="BII51" s="153"/>
      <c r="BIJ51" s="153"/>
      <c r="BIK51" s="153"/>
      <c r="BIL51" s="153"/>
      <c r="BIM51" s="155"/>
      <c r="BIN51" s="165"/>
      <c r="BIO51" s="153"/>
      <c r="BIP51" s="154"/>
      <c r="BIQ51" s="154"/>
      <c r="BIR51" s="153"/>
      <c r="BIS51" s="153"/>
      <c r="BIT51" s="153"/>
      <c r="BIU51" s="153"/>
      <c r="BIV51" s="153"/>
      <c r="BIW51" s="153"/>
      <c r="BIX51" s="153"/>
      <c r="BIY51" s="153"/>
      <c r="BIZ51" s="155"/>
      <c r="BJA51" s="165"/>
      <c r="BJB51" s="153"/>
      <c r="BJC51" s="154"/>
      <c r="BJD51" s="154"/>
      <c r="BJE51" s="153"/>
      <c r="BJF51" s="153"/>
      <c r="BJG51" s="153"/>
      <c r="BJH51" s="153"/>
      <c r="BJI51" s="153"/>
      <c r="BJJ51" s="153"/>
      <c r="BJK51" s="153"/>
      <c r="BJL51" s="153"/>
      <c r="BJM51" s="155"/>
      <c r="BJN51" s="165"/>
      <c r="BJO51" s="153"/>
      <c r="BJP51" s="154"/>
      <c r="BJQ51" s="154"/>
      <c r="BJR51" s="153"/>
      <c r="BJS51" s="153"/>
      <c r="BJT51" s="153"/>
      <c r="BJU51" s="153"/>
      <c r="BJV51" s="153"/>
      <c r="BJW51" s="153"/>
      <c r="BJX51" s="153"/>
      <c r="BJY51" s="153"/>
      <c r="BJZ51" s="155"/>
      <c r="BKA51" s="165"/>
      <c r="BKB51" s="153"/>
      <c r="BKC51" s="154"/>
      <c r="BKD51" s="154"/>
      <c r="BKE51" s="153"/>
      <c r="BKF51" s="153"/>
      <c r="BKG51" s="153"/>
      <c r="BKH51" s="153"/>
      <c r="BKI51" s="153"/>
      <c r="BKJ51" s="153"/>
      <c r="BKK51" s="153"/>
      <c r="BKL51" s="153"/>
      <c r="BKM51" s="155"/>
      <c r="BKN51" s="165"/>
      <c r="BKO51" s="153"/>
      <c r="BKP51" s="154"/>
      <c r="BKQ51" s="154"/>
      <c r="BKR51" s="153"/>
      <c r="BKS51" s="153"/>
      <c r="BKT51" s="153"/>
      <c r="BKU51" s="153"/>
      <c r="BKV51" s="153"/>
      <c r="BKW51" s="153"/>
      <c r="BKX51" s="153"/>
      <c r="BKY51" s="153"/>
      <c r="BKZ51" s="155"/>
      <c r="BLA51" s="165"/>
      <c r="BLB51" s="153"/>
      <c r="BLC51" s="154"/>
      <c r="BLD51" s="154"/>
      <c r="BLE51" s="153"/>
      <c r="BLF51" s="153"/>
      <c r="BLG51" s="153"/>
      <c r="BLH51" s="153"/>
      <c r="BLI51" s="153"/>
      <c r="BLJ51" s="153"/>
      <c r="BLK51" s="153"/>
      <c r="BLL51" s="153"/>
      <c r="BLM51" s="155"/>
      <c r="BLN51" s="165"/>
      <c r="BLO51" s="153"/>
      <c r="BLP51" s="154"/>
      <c r="BLQ51" s="154"/>
      <c r="BLR51" s="153"/>
      <c r="BLS51" s="153"/>
      <c r="BLT51" s="153"/>
      <c r="BLU51" s="153"/>
      <c r="BLV51" s="153"/>
      <c r="BLW51" s="153"/>
      <c r="BLX51" s="153"/>
      <c r="BLY51" s="153"/>
      <c r="BLZ51" s="155"/>
      <c r="BMA51" s="165"/>
      <c r="BMB51" s="153"/>
      <c r="BMC51" s="154"/>
      <c r="BMD51" s="154"/>
      <c r="BME51" s="153"/>
      <c r="BMF51" s="153"/>
      <c r="BMG51" s="153"/>
      <c r="BMH51" s="153"/>
      <c r="BMI51" s="153"/>
      <c r="BMJ51" s="153"/>
      <c r="BMK51" s="153"/>
      <c r="BML51" s="153"/>
      <c r="BMM51" s="155"/>
      <c r="BMN51" s="165"/>
      <c r="BMO51" s="153"/>
      <c r="BMP51" s="154"/>
      <c r="BMQ51" s="154"/>
      <c r="BMR51" s="153"/>
      <c r="BMS51" s="153"/>
      <c r="BMT51" s="153"/>
      <c r="BMU51" s="153"/>
      <c r="BMV51" s="153"/>
      <c r="BMW51" s="153"/>
      <c r="BMX51" s="153"/>
      <c r="BMY51" s="153"/>
      <c r="BMZ51" s="155"/>
      <c r="BNA51" s="165"/>
      <c r="BNB51" s="153"/>
      <c r="BNC51" s="154"/>
      <c r="BND51" s="154"/>
      <c r="BNE51" s="153"/>
      <c r="BNF51" s="153"/>
      <c r="BNG51" s="153"/>
      <c r="BNH51" s="153"/>
      <c r="BNI51" s="153"/>
      <c r="BNJ51" s="153"/>
      <c r="BNK51" s="153"/>
      <c r="BNL51" s="153"/>
      <c r="BNM51" s="155"/>
      <c r="BNN51" s="165"/>
      <c r="BNO51" s="153"/>
      <c r="BNP51" s="154"/>
      <c r="BNQ51" s="154"/>
      <c r="BNR51" s="153"/>
      <c r="BNS51" s="153"/>
      <c r="BNT51" s="153"/>
      <c r="BNU51" s="153"/>
      <c r="BNV51" s="153"/>
      <c r="BNW51" s="153"/>
      <c r="BNX51" s="153"/>
      <c r="BNY51" s="153"/>
      <c r="BNZ51" s="155"/>
      <c r="BOA51" s="165"/>
      <c r="BOB51" s="153"/>
      <c r="BOC51" s="154"/>
      <c r="BOD51" s="154"/>
      <c r="BOE51" s="153"/>
      <c r="BOF51" s="153"/>
      <c r="BOG51" s="153"/>
      <c r="BOH51" s="153"/>
      <c r="BOI51" s="153"/>
      <c r="BOJ51" s="153"/>
      <c r="BOK51" s="153"/>
      <c r="BOL51" s="153"/>
      <c r="BOM51" s="155"/>
      <c r="BON51" s="165"/>
      <c r="BOO51" s="153"/>
      <c r="BOP51" s="154"/>
      <c r="BOQ51" s="154"/>
      <c r="BOR51" s="153"/>
      <c r="BOS51" s="153"/>
      <c r="BOT51" s="153"/>
      <c r="BOU51" s="153"/>
      <c r="BOV51" s="153"/>
      <c r="BOW51" s="153"/>
      <c r="BOX51" s="153"/>
      <c r="BOY51" s="153"/>
      <c r="BOZ51" s="155"/>
      <c r="BPA51" s="165"/>
      <c r="BPB51" s="153"/>
      <c r="BPC51" s="154"/>
      <c r="BPD51" s="154"/>
      <c r="BPE51" s="153"/>
      <c r="BPF51" s="153"/>
      <c r="BPG51" s="153"/>
      <c r="BPH51" s="153"/>
      <c r="BPI51" s="153"/>
      <c r="BPJ51" s="153"/>
      <c r="BPK51" s="153"/>
      <c r="BPL51" s="153"/>
      <c r="BPM51" s="155"/>
      <c r="BPN51" s="165"/>
      <c r="BPO51" s="153"/>
      <c r="BPP51" s="154"/>
      <c r="BPQ51" s="154"/>
      <c r="BPR51" s="153"/>
      <c r="BPS51" s="153"/>
      <c r="BPT51" s="153"/>
      <c r="BPU51" s="153"/>
      <c r="BPV51" s="153"/>
      <c r="BPW51" s="153"/>
      <c r="BPX51" s="153"/>
      <c r="BPY51" s="153"/>
      <c r="BPZ51" s="155"/>
      <c r="BQA51" s="165"/>
      <c r="BQB51" s="153"/>
      <c r="BQC51" s="154"/>
      <c r="BQD51" s="154"/>
      <c r="BQE51" s="153"/>
      <c r="BQF51" s="153"/>
      <c r="BQG51" s="153"/>
      <c r="BQH51" s="153"/>
      <c r="BQI51" s="153"/>
      <c r="BQJ51" s="153"/>
      <c r="BQK51" s="153"/>
      <c r="BQL51" s="153"/>
      <c r="BQM51" s="155"/>
      <c r="BQN51" s="165"/>
      <c r="BQO51" s="153"/>
      <c r="BQP51" s="154"/>
      <c r="BQQ51" s="154"/>
      <c r="BQR51" s="153"/>
      <c r="BQS51" s="153"/>
      <c r="BQT51" s="153"/>
      <c r="BQU51" s="153"/>
      <c r="BQV51" s="153"/>
      <c r="BQW51" s="153"/>
      <c r="BQX51" s="153"/>
      <c r="BQY51" s="153"/>
      <c r="BQZ51" s="155"/>
      <c r="BRA51" s="165"/>
      <c r="BRB51" s="153"/>
      <c r="BRC51" s="154"/>
      <c r="BRD51" s="154"/>
      <c r="BRE51" s="153"/>
      <c r="BRF51" s="153"/>
      <c r="BRG51" s="153"/>
      <c r="BRH51" s="153"/>
      <c r="BRI51" s="153"/>
      <c r="BRJ51" s="153"/>
      <c r="BRK51" s="153"/>
      <c r="BRL51" s="153"/>
      <c r="BRM51" s="155"/>
      <c r="BRN51" s="165"/>
      <c r="BRO51" s="153"/>
      <c r="BRP51" s="154"/>
      <c r="BRQ51" s="154"/>
      <c r="BRR51" s="153"/>
      <c r="BRS51" s="153"/>
      <c r="BRT51" s="153"/>
      <c r="BRU51" s="153"/>
      <c r="BRV51" s="153"/>
      <c r="BRW51" s="153"/>
      <c r="BRX51" s="153"/>
      <c r="BRY51" s="153"/>
      <c r="BRZ51" s="155"/>
      <c r="BSA51" s="165"/>
      <c r="BSB51" s="153"/>
      <c r="BSC51" s="154"/>
      <c r="BSD51" s="154"/>
      <c r="BSE51" s="153"/>
      <c r="BSF51" s="153"/>
      <c r="BSG51" s="153"/>
      <c r="BSH51" s="153"/>
      <c r="BSI51" s="153"/>
      <c r="BSJ51" s="153"/>
      <c r="BSK51" s="153"/>
      <c r="BSL51" s="153"/>
      <c r="BSM51" s="155"/>
      <c r="BSN51" s="165"/>
      <c r="BSO51" s="153"/>
      <c r="BSP51" s="154"/>
      <c r="BSQ51" s="154"/>
      <c r="BSR51" s="153"/>
      <c r="BSS51" s="153"/>
      <c r="BST51" s="153"/>
      <c r="BSU51" s="153"/>
      <c r="BSV51" s="153"/>
      <c r="BSW51" s="153"/>
      <c r="BSX51" s="153"/>
      <c r="BSY51" s="153"/>
      <c r="BSZ51" s="155"/>
      <c r="BTA51" s="165"/>
      <c r="BTB51" s="153"/>
      <c r="BTC51" s="154"/>
      <c r="BTD51" s="154"/>
      <c r="BTE51" s="153"/>
      <c r="BTF51" s="153"/>
      <c r="BTG51" s="153"/>
      <c r="BTH51" s="153"/>
      <c r="BTI51" s="153"/>
      <c r="BTJ51" s="153"/>
      <c r="BTK51" s="153"/>
      <c r="BTL51" s="153"/>
      <c r="BTM51" s="155"/>
      <c r="BTN51" s="165"/>
      <c r="BTO51" s="153"/>
      <c r="BTP51" s="154"/>
      <c r="BTQ51" s="154"/>
      <c r="BTR51" s="153"/>
      <c r="BTS51" s="153"/>
      <c r="BTT51" s="153"/>
      <c r="BTU51" s="153"/>
      <c r="BTV51" s="153"/>
      <c r="BTW51" s="153"/>
      <c r="BTX51" s="153"/>
      <c r="BTY51" s="153"/>
      <c r="BTZ51" s="155"/>
      <c r="BUA51" s="165"/>
      <c r="BUB51" s="153"/>
      <c r="BUC51" s="154"/>
      <c r="BUD51" s="154"/>
      <c r="BUE51" s="153"/>
      <c r="BUF51" s="153"/>
      <c r="BUG51" s="153"/>
      <c r="BUH51" s="153"/>
      <c r="BUI51" s="153"/>
      <c r="BUJ51" s="153"/>
      <c r="BUK51" s="153"/>
      <c r="BUL51" s="153"/>
      <c r="BUM51" s="155"/>
      <c r="BUN51" s="165"/>
      <c r="BUO51" s="153"/>
      <c r="BUP51" s="154"/>
      <c r="BUQ51" s="154"/>
      <c r="BUR51" s="153"/>
      <c r="BUS51" s="153"/>
      <c r="BUT51" s="153"/>
      <c r="BUU51" s="153"/>
      <c r="BUV51" s="153"/>
      <c r="BUW51" s="153"/>
      <c r="BUX51" s="153"/>
      <c r="BUY51" s="153"/>
      <c r="BUZ51" s="155"/>
      <c r="BVA51" s="165"/>
      <c r="BVB51" s="153"/>
      <c r="BVC51" s="154"/>
      <c r="BVD51" s="154"/>
      <c r="BVE51" s="153"/>
      <c r="BVF51" s="153"/>
      <c r="BVG51" s="153"/>
      <c r="BVH51" s="153"/>
      <c r="BVI51" s="153"/>
      <c r="BVJ51" s="153"/>
      <c r="BVK51" s="153"/>
      <c r="BVL51" s="153"/>
      <c r="BVM51" s="155"/>
      <c r="BVN51" s="165"/>
      <c r="BVO51" s="153"/>
      <c r="BVP51" s="154"/>
      <c r="BVQ51" s="154"/>
      <c r="BVR51" s="153"/>
      <c r="BVS51" s="153"/>
      <c r="BVT51" s="153"/>
      <c r="BVU51" s="153"/>
      <c r="BVV51" s="153"/>
      <c r="BVW51" s="153"/>
      <c r="BVX51" s="153"/>
      <c r="BVY51" s="153"/>
      <c r="BVZ51" s="155"/>
      <c r="BWA51" s="165"/>
      <c r="BWB51" s="153"/>
      <c r="BWC51" s="154"/>
      <c r="BWD51" s="154"/>
      <c r="BWE51" s="153"/>
      <c r="BWF51" s="153"/>
      <c r="BWG51" s="153"/>
      <c r="BWH51" s="153"/>
      <c r="BWI51" s="153"/>
      <c r="BWJ51" s="153"/>
      <c r="BWK51" s="153"/>
      <c r="BWL51" s="153"/>
      <c r="BWM51" s="155"/>
      <c r="BWN51" s="165"/>
      <c r="BWO51" s="153"/>
      <c r="BWP51" s="154"/>
      <c r="BWQ51" s="154"/>
      <c r="BWR51" s="153"/>
      <c r="BWS51" s="153"/>
      <c r="BWT51" s="153"/>
      <c r="BWU51" s="153"/>
      <c r="BWV51" s="153"/>
      <c r="BWW51" s="153"/>
      <c r="BWX51" s="153"/>
      <c r="BWY51" s="153"/>
      <c r="BWZ51" s="155"/>
      <c r="BXA51" s="165"/>
      <c r="BXB51" s="153"/>
      <c r="BXC51" s="154"/>
      <c r="BXD51" s="154"/>
      <c r="BXE51" s="153"/>
      <c r="BXF51" s="153"/>
      <c r="BXG51" s="153"/>
      <c r="BXH51" s="153"/>
      <c r="BXI51" s="153"/>
      <c r="BXJ51" s="153"/>
      <c r="BXK51" s="153"/>
      <c r="BXL51" s="153"/>
      <c r="BXM51" s="155"/>
      <c r="BXN51" s="165"/>
      <c r="BXO51" s="153"/>
      <c r="BXP51" s="154"/>
      <c r="BXQ51" s="154"/>
      <c r="BXR51" s="153"/>
      <c r="BXS51" s="153"/>
      <c r="BXT51" s="153"/>
      <c r="BXU51" s="153"/>
      <c r="BXV51" s="153"/>
      <c r="BXW51" s="153"/>
      <c r="BXX51" s="153"/>
      <c r="BXY51" s="153"/>
      <c r="BXZ51" s="155"/>
      <c r="BYA51" s="165"/>
      <c r="BYB51" s="153"/>
      <c r="BYC51" s="154"/>
      <c r="BYD51" s="154"/>
      <c r="BYE51" s="153"/>
      <c r="BYF51" s="153"/>
      <c r="BYG51" s="153"/>
      <c r="BYH51" s="153"/>
      <c r="BYI51" s="153"/>
      <c r="BYJ51" s="153"/>
      <c r="BYK51" s="153"/>
      <c r="BYL51" s="153"/>
      <c r="BYM51" s="155"/>
      <c r="BYN51" s="165"/>
      <c r="BYO51" s="153"/>
      <c r="BYP51" s="154"/>
      <c r="BYQ51" s="154"/>
      <c r="BYR51" s="153"/>
      <c r="BYS51" s="153"/>
      <c r="BYT51" s="153"/>
      <c r="BYU51" s="153"/>
      <c r="BYV51" s="153"/>
      <c r="BYW51" s="153"/>
      <c r="BYX51" s="153"/>
      <c r="BYY51" s="153"/>
      <c r="BYZ51" s="155"/>
      <c r="BZA51" s="165"/>
      <c r="BZB51" s="153"/>
      <c r="BZC51" s="154"/>
      <c r="BZD51" s="154"/>
      <c r="BZE51" s="153"/>
      <c r="BZF51" s="153"/>
      <c r="BZG51" s="153"/>
      <c r="BZH51" s="153"/>
      <c r="BZI51" s="153"/>
      <c r="BZJ51" s="153"/>
      <c r="BZK51" s="153"/>
      <c r="BZL51" s="153"/>
      <c r="BZM51" s="155"/>
      <c r="BZN51" s="165"/>
      <c r="BZO51" s="153"/>
      <c r="BZP51" s="154"/>
      <c r="BZQ51" s="154"/>
      <c r="BZR51" s="153"/>
      <c r="BZS51" s="153"/>
      <c r="BZT51" s="153"/>
      <c r="BZU51" s="153"/>
      <c r="BZV51" s="153"/>
      <c r="BZW51" s="153"/>
      <c r="BZX51" s="153"/>
      <c r="BZY51" s="153"/>
      <c r="BZZ51" s="155"/>
      <c r="CAA51" s="165"/>
      <c r="CAB51" s="153"/>
      <c r="CAC51" s="154"/>
      <c r="CAD51" s="154"/>
      <c r="CAE51" s="153"/>
      <c r="CAF51" s="153"/>
      <c r="CAG51" s="153"/>
      <c r="CAH51" s="153"/>
      <c r="CAI51" s="153"/>
      <c r="CAJ51" s="153"/>
      <c r="CAK51" s="153"/>
      <c r="CAL51" s="153"/>
      <c r="CAM51" s="155"/>
      <c r="CAN51" s="165"/>
      <c r="CAO51" s="153"/>
      <c r="CAP51" s="154"/>
      <c r="CAQ51" s="154"/>
      <c r="CAR51" s="153"/>
      <c r="CAS51" s="153"/>
      <c r="CAT51" s="153"/>
      <c r="CAU51" s="153"/>
      <c r="CAV51" s="153"/>
      <c r="CAW51" s="153"/>
      <c r="CAX51" s="153"/>
      <c r="CAY51" s="153"/>
      <c r="CAZ51" s="155"/>
      <c r="CBA51" s="165"/>
      <c r="CBB51" s="153"/>
      <c r="CBC51" s="154"/>
      <c r="CBD51" s="154"/>
      <c r="CBE51" s="153"/>
      <c r="CBF51" s="153"/>
      <c r="CBG51" s="153"/>
      <c r="CBH51" s="153"/>
      <c r="CBI51" s="153"/>
      <c r="CBJ51" s="153"/>
      <c r="CBK51" s="153"/>
      <c r="CBL51" s="153"/>
      <c r="CBM51" s="155"/>
      <c r="CBN51" s="165"/>
      <c r="CBO51" s="153"/>
      <c r="CBP51" s="154"/>
      <c r="CBQ51" s="154"/>
      <c r="CBR51" s="153"/>
      <c r="CBS51" s="153"/>
      <c r="CBT51" s="153"/>
      <c r="CBU51" s="153"/>
      <c r="CBV51" s="153"/>
      <c r="CBW51" s="153"/>
      <c r="CBX51" s="153"/>
      <c r="CBY51" s="153"/>
      <c r="CBZ51" s="155"/>
      <c r="CCA51" s="165"/>
      <c r="CCB51" s="153"/>
      <c r="CCC51" s="154"/>
      <c r="CCD51" s="154"/>
      <c r="CCE51" s="153"/>
      <c r="CCF51" s="153"/>
      <c r="CCG51" s="153"/>
      <c r="CCH51" s="153"/>
      <c r="CCI51" s="153"/>
      <c r="CCJ51" s="153"/>
      <c r="CCK51" s="153"/>
      <c r="CCL51" s="153"/>
      <c r="CCM51" s="155"/>
      <c r="CCN51" s="165"/>
      <c r="CCO51" s="153"/>
      <c r="CCP51" s="154"/>
      <c r="CCQ51" s="154"/>
      <c r="CCR51" s="153"/>
      <c r="CCS51" s="153"/>
      <c r="CCT51" s="153"/>
      <c r="CCU51" s="153"/>
      <c r="CCV51" s="153"/>
      <c r="CCW51" s="153"/>
      <c r="CCX51" s="153"/>
      <c r="CCY51" s="153"/>
      <c r="CCZ51" s="155"/>
      <c r="CDA51" s="165"/>
      <c r="CDB51" s="153"/>
      <c r="CDC51" s="154"/>
      <c r="CDD51" s="154"/>
      <c r="CDE51" s="153"/>
      <c r="CDF51" s="153"/>
      <c r="CDG51" s="153"/>
      <c r="CDH51" s="153"/>
      <c r="CDI51" s="153"/>
      <c r="CDJ51" s="153"/>
      <c r="CDK51" s="153"/>
      <c r="CDL51" s="153"/>
      <c r="CDM51" s="155"/>
      <c r="CDN51" s="165"/>
      <c r="CDO51" s="153"/>
      <c r="CDP51" s="154"/>
      <c r="CDQ51" s="154"/>
      <c r="CDR51" s="153"/>
      <c r="CDS51" s="153"/>
      <c r="CDT51" s="153"/>
      <c r="CDU51" s="153"/>
      <c r="CDV51" s="153"/>
      <c r="CDW51" s="153"/>
      <c r="CDX51" s="153"/>
      <c r="CDY51" s="153"/>
      <c r="CDZ51" s="155"/>
      <c r="CEA51" s="165"/>
      <c r="CEB51" s="153"/>
      <c r="CEC51" s="154"/>
      <c r="CED51" s="154"/>
      <c r="CEE51" s="153"/>
      <c r="CEF51" s="153"/>
      <c r="CEG51" s="153"/>
      <c r="CEH51" s="153"/>
      <c r="CEI51" s="153"/>
      <c r="CEJ51" s="153"/>
      <c r="CEK51" s="153"/>
      <c r="CEL51" s="153"/>
      <c r="CEM51" s="155"/>
      <c r="CEN51" s="165"/>
      <c r="CEO51" s="153"/>
      <c r="CEP51" s="154"/>
      <c r="CEQ51" s="154"/>
      <c r="CER51" s="153"/>
      <c r="CES51" s="153"/>
      <c r="CET51" s="153"/>
      <c r="CEU51" s="153"/>
      <c r="CEV51" s="153"/>
      <c r="CEW51" s="153"/>
      <c r="CEX51" s="153"/>
      <c r="CEY51" s="153"/>
      <c r="CEZ51" s="155"/>
      <c r="CFA51" s="165"/>
      <c r="CFB51" s="153"/>
      <c r="CFC51" s="154"/>
      <c r="CFD51" s="154"/>
      <c r="CFE51" s="153"/>
      <c r="CFF51" s="153"/>
      <c r="CFG51" s="153"/>
      <c r="CFH51" s="153"/>
      <c r="CFI51" s="153"/>
      <c r="CFJ51" s="153"/>
      <c r="CFK51" s="153"/>
      <c r="CFL51" s="153"/>
      <c r="CFM51" s="155"/>
      <c r="CFN51" s="165"/>
      <c r="CFO51" s="153"/>
      <c r="CFP51" s="154"/>
      <c r="CFQ51" s="154"/>
      <c r="CFR51" s="153"/>
      <c r="CFS51" s="153"/>
      <c r="CFT51" s="153"/>
      <c r="CFU51" s="153"/>
      <c r="CFV51" s="153"/>
      <c r="CFW51" s="153"/>
      <c r="CFX51" s="153"/>
      <c r="CFY51" s="153"/>
      <c r="CFZ51" s="155"/>
      <c r="CGA51" s="165"/>
      <c r="CGB51" s="153"/>
      <c r="CGC51" s="154"/>
      <c r="CGD51" s="154"/>
      <c r="CGE51" s="153"/>
      <c r="CGF51" s="153"/>
      <c r="CGG51" s="153"/>
      <c r="CGH51" s="153"/>
      <c r="CGI51" s="153"/>
      <c r="CGJ51" s="153"/>
      <c r="CGK51" s="153"/>
      <c r="CGL51" s="153"/>
      <c r="CGM51" s="155"/>
      <c r="CGN51" s="165"/>
      <c r="CGO51" s="153"/>
      <c r="CGP51" s="154"/>
      <c r="CGQ51" s="154"/>
      <c r="CGR51" s="153"/>
      <c r="CGS51" s="153"/>
      <c r="CGT51" s="153"/>
      <c r="CGU51" s="153"/>
      <c r="CGV51" s="153"/>
      <c r="CGW51" s="153"/>
      <c r="CGX51" s="153"/>
      <c r="CGY51" s="153"/>
      <c r="CGZ51" s="155"/>
      <c r="CHA51" s="165"/>
      <c r="CHB51" s="153"/>
      <c r="CHC51" s="154"/>
      <c r="CHD51" s="154"/>
      <c r="CHE51" s="153"/>
      <c r="CHF51" s="153"/>
      <c r="CHG51" s="153"/>
      <c r="CHH51" s="153"/>
      <c r="CHI51" s="153"/>
      <c r="CHJ51" s="153"/>
      <c r="CHK51" s="153"/>
      <c r="CHL51" s="153"/>
      <c r="CHM51" s="155"/>
      <c r="CHN51" s="165"/>
      <c r="CHO51" s="153"/>
      <c r="CHP51" s="154"/>
      <c r="CHQ51" s="154"/>
      <c r="CHR51" s="153"/>
      <c r="CHS51" s="153"/>
      <c r="CHT51" s="153"/>
      <c r="CHU51" s="153"/>
      <c r="CHV51" s="153"/>
      <c r="CHW51" s="153"/>
      <c r="CHX51" s="153"/>
      <c r="CHY51" s="153"/>
      <c r="CHZ51" s="155"/>
      <c r="CIA51" s="165"/>
      <c r="CIB51" s="153"/>
      <c r="CIC51" s="154"/>
      <c r="CID51" s="154"/>
      <c r="CIE51" s="153"/>
      <c r="CIF51" s="153"/>
      <c r="CIG51" s="153"/>
      <c r="CIH51" s="153"/>
      <c r="CII51" s="153"/>
      <c r="CIJ51" s="153"/>
      <c r="CIK51" s="153"/>
      <c r="CIL51" s="153"/>
      <c r="CIM51" s="155"/>
      <c r="CIN51" s="165"/>
      <c r="CIO51" s="153"/>
      <c r="CIP51" s="154"/>
      <c r="CIQ51" s="154"/>
      <c r="CIR51" s="153"/>
      <c r="CIS51" s="153"/>
      <c r="CIT51" s="153"/>
      <c r="CIU51" s="153"/>
      <c r="CIV51" s="153"/>
      <c r="CIW51" s="153"/>
      <c r="CIX51" s="153"/>
      <c r="CIY51" s="153"/>
      <c r="CIZ51" s="155"/>
      <c r="CJA51" s="165"/>
      <c r="CJB51" s="153"/>
      <c r="CJC51" s="154"/>
      <c r="CJD51" s="154"/>
      <c r="CJE51" s="153"/>
      <c r="CJF51" s="153"/>
      <c r="CJG51" s="153"/>
      <c r="CJH51" s="153"/>
      <c r="CJI51" s="153"/>
      <c r="CJJ51" s="153"/>
      <c r="CJK51" s="153"/>
      <c r="CJL51" s="153"/>
      <c r="CJM51" s="155"/>
      <c r="CJN51" s="165"/>
      <c r="CJO51" s="153"/>
      <c r="CJP51" s="154"/>
      <c r="CJQ51" s="154"/>
      <c r="CJR51" s="153"/>
      <c r="CJS51" s="153"/>
      <c r="CJT51" s="153"/>
      <c r="CJU51" s="153"/>
      <c r="CJV51" s="153"/>
      <c r="CJW51" s="153"/>
      <c r="CJX51" s="153"/>
      <c r="CJY51" s="153"/>
      <c r="CJZ51" s="155"/>
      <c r="CKA51" s="165"/>
      <c r="CKB51" s="153"/>
      <c r="CKC51" s="154"/>
      <c r="CKD51" s="154"/>
      <c r="CKE51" s="153"/>
      <c r="CKF51" s="153"/>
      <c r="CKG51" s="153"/>
      <c r="CKH51" s="153"/>
      <c r="CKI51" s="153"/>
      <c r="CKJ51" s="153"/>
      <c r="CKK51" s="153"/>
      <c r="CKL51" s="153"/>
      <c r="CKM51" s="155"/>
      <c r="CKN51" s="165"/>
      <c r="CKO51" s="153"/>
      <c r="CKP51" s="154"/>
      <c r="CKQ51" s="154"/>
      <c r="CKR51" s="153"/>
      <c r="CKS51" s="153"/>
      <c r="CKT51" s="153"/>
      <c r="CKU51" s="153"/>
      <c r="CKV51" s="153"/>
      <c r="CKW51" s="153"/>
      <c r="CKX51" s="153"/>
      <c r="CKY51" s="153"/>
      <c r="CKZ51" s="155"/>
      <c r="CLA51" s="165"/>
      <c r="CLB51" s="153"/>
      <c r="CLC51" s="154"/>
      <c r="CLD51" s="154"/>
      <c r="CLE51" s="153"/>
      <c r="CLF51" s="153"/>
      <c r="CLG51" s="153"/>
      <c r="CLH51" s="153"/>
      <c r="CLI51" s="153"/>
      <c r="CLJ51" s="153"/>
      <c r="CLK51" s="153"/>
      <c r="CLL51" s="153"/>
      <c r="CLM51" s="155"/>
      <c r="CLN51" s="165"/>
      <c r="CLO51" s="153"/>
      <c r="CLP51" s="154"/>
      <c r="CLQ51" s="154"/>
      <c r="CLR51" s="153"/>
      <c r="CLS51" s="153"/>
      <c r="CLT51" s="153"/>
      <c r="CLU51" s="153"/>
      <c r="CLV51" s="153"/>
      <c r="CLW51" s="153"/>
      <c r="CLX51" s="153"/>
      <c r="CLY51" s="153"/>
      <c r="CLZ51" s="155"/>
      <c r="CMA51" s="165"/>
      <c r="CMB51" s="153"/>
      <c r="CMC51" s="154"/>
      <c r="CMD51" s="154"/>
      <c r="CME51" s="153"/>
      <c r="CMF51" s="153"/>
      <c r="CMG51" s="153"/>
      <c r="CMH51" s="153"/>
      <c r="CMI51" s="153"/>
      <c r="CMJ51" s="153"/>
      <c r="CMK51" s="153"/>
      <c r="CML51" s="153"/>
      <c r="CMM51" s="155"/>
      <c r="CMN51" s="165"/>
      <c r="CMO51" s="153"/>
      <c r="CMP51" s="154"/>
      <c r="CMQ51" s="154"/>
      <c r="CMR51" s="153"/>
      <c r="CMS51" s="153"/>
      <c r="CMT51" s="153"/>
      <c r="CMU51" s="153"/>
      <c r="CMV51" s="153"/>
      <c r="CMW51" s="153"/>
      <c r="CMX51" s="153"/>
      <c r="CMY51" s="153"/>
      <c r="CMZ51" s="155"/>
      <c r="CNA51" s="165"/>
      <c r="CNB51" s="153"/>
      <c r="CNC51" s="154"/>
      <c r="CND51" s="154"/>
      <c r="CNE51" s="153"/>
      <c r="CNF51" s="153"/>
      <c r="CNG51" s="153"/>
      <c r="CNH51" s="153"/>
      <c r="CNI51" s="153"/>
      <c r="CNJ51" s="153"/>
      <c r="CNK51" s="153"/>
      <c r="CNL51" s="153"/>
      <c r="CNM51" s="155"/>
      <c r="CNN51" s="165"/>
      <c r="CNO51" s="153"/>
      <c r="CNP51" s="154"/>
      <c r="CNQ51" s="154"/>
      <c r="CNR51" s="153"/>
      <c r="CNS51" s="153"/>
      <c r="CNT51" s="153"/>
      <c r="CNU51" s="153"/>
      <c r="CNV51" s="153"/>
      <c r="CNW51" s="153"/>
      <c r="CNX51" s="153"/>
      <c r="CNY51" s="153"/>
      <c r="CNZ51" s="155"/>
      <c r="COA51" s="165"/>
      <c r="COB51" s="153"/>
      <c r="COC51" s="154"/>
      <c r="COD51" s="154"/>
      <c r="COE51" s="153"/>
      <c r="COF51" s="153"/>
      <c r="COG51" s="153"/>
      <c r="COH51" s="153"/>
      <c r="COI51" s="153"/>
      <c r="COJ51" s="153"/>
      <c r="COK51" s="153"/>
      <c r="COL51" s="153"/>
      <c r="COM51" s="155"/>
      <c r="CON51" s="165"/>
      <c r="COO51" s="153"/>
      <c r="COP51" s="154"/>
      <c r="COQ51" s="154"/>
      <c r="COR51" s="153"/>
      <c r="COS51" s="153"/>
      <c r="COT51" s="153"/>
      <c r="COU51" s="153"/>
      <c r="COV51" s="153"/>
      <c r="COW51" s="153"/>
      <c r="COX51" s="153"/>
      <c r="COY51" s="153"/>
      <c r="COZ51" s="155"/>
      <c r="CPA51" s="165"/>
      <c r="CPB51" s="153"/>
      <c r="CPC51" s="154"/>
      <c r="CPD51" s="154"/>
      <c r="CPE51" s="153"/>
      <c r="CPF51" s="153"/>
      <c r="CPG51" s="153"/>
      <c r="CPH51" s="153"/>
      <c r="CPI51" s="153"/>
      <c r="CPJ51" s="153"/>
      <c r="CPK51" s="153"/>
      <c r="CPL51" s="153"/>
      <c r="CPM51" s="155"/>
      <c r="CPN51" s="165"/>
      <c r="CPO51" s="153"/>
      <c r="CPP51" s="154"/>
      <c r="CPQ51" s="154"/>
      <c r="CPR51" s="153"/>
      <c r="CPS51" s="153"/>
      <c r="CPT51" s="153"/>
      <c r="CPU51" s="153"/>
      <c r="CPV51" s="153"/>
      <c r="CPW51" s="153"/>
      <c r="CPX51" s="153"/>
      <c r="CPY51" s="153"/>
      <c r="CPZ51" s="155"/>
      <c r="CQA51" s="165"/>
      <c r="CQB51" s="153"/>
      <c r="CQC51" s="154"/>
      <c r="CQD51" s="154"/>
      <c r="CQE51" s="153"/>
      <c r="CQF51" s="153"/>
      <c r="CQG51" s="153"/>
      <c r="CQH51" s="153"/>
      <c r="CQI51" s="153"/>
      <c r="CQJ51" s="153"/>
      <c r="CQK51" s="153"/>
      <c r="CQL51" s="153"/>
      <c r="CQM51" s="155"/>
      <c r="CQN51" s="165"/>
      <c r="CQO51" s="153"/>
      <c r="CQP51" s="154"/>
      <c r="CQQ51" s="154"/>
      <c r="CQR51" s="153"/>
      <c r="CQS51" s="153"/>
      <c r="CQT51" s="153"/>
      <c r="CQU51" s="153"/>
      <c r="CQV51" s="153"/>
      <c r="CQW51" s="153"/>
      <c r="CQX51" s="153"/>
      <c r="CQY51" s="153"/>
      <c r="CQZ51" s="155"/>
      <c r="CRA51" s="165"/>
      <c r="CRB51" s="153"/>
      <c r="CRC51" s="154"/>
      <c r="CRD51" s="154"/>
      <c r="CRE51" s="153"/>
      <c r="CRF51" s="153"/>
      <c r="CRG51" s="153"/>
      <c r="CRH51" s="153"/>
      <c r="CRI51" s="153"/>
      <c r="CRJ51" s="153"/>
      <c r="CRK51" s="153"/>
      <c r="CRL51" s="153"/>
      <c r="CRM51" s="155"/>
      <c r="CRN51" s="165"/>
      <c r="CRO51" s="153"/>
      <c r="CRP51" s="154"/>
      <c r="CRQ51" s="154"/>
      <c r="CRR51" s="153"/>
      <c r="CRS51" s="153"/>
      <c r="CRT51" s="153"/>
      <c r="CRU51" s="153"/>
      <c r="CRV51" s="153"/>
      <c r="CRW51" s="153"/>
      <c r="CRX51" s="153"/>
      <c r="CRY51" s="153"/>
      <c r="CRZ51" s="155"/>
      <c r="CSA51" s="165"/>
      <c r="CSB51" s="153"/>
      <c r="CSC51" s="154"/>
      <c r="CSD51" s="154"/>
      <c r="CSE51" s="153"/>
      <c r="CSF51" s="153"/>
      <c r="CSG51" s="153"/>
      <c r="CSH51" s="153"/>
      <c r="CSI51" s="153"/>
      <c r="CSJ51" s="153"/>
      <c r="CSK51" s="153"/>
      <c r="CSL51" s="153"/>
      <c r="CSM51" s="155"/>
      <c r="CSN51" s="165"/>
      <c r="CSO51" s="153"/>
      <c r="CSP51" s="154"/>
      <c r="CSQ51" s="154"/>
      <c r="CSR51" s="153"/>
      <c r="CSS51" s="153"/>
      <c r="CST51" s="153"/>
      <c r="CSU51" s="153"/>
      <c r="CSV51" s="153"/>
      <c r="CSW51" s="153"/>
      <c r="CSX51" s="153"/>
      <c r="CSY51" s="153"/>
      <c r="CSZ51" s="155"/>
      <c r="CTA51" s="165"/>
      <c r="CTB51" s="153"/>
      <c r="CTC51" s="154"/>
      <c r="CTD51" s="154"/>
      <c r="CTE51" s="153"/>
      <c r="CTF51" s="153"/>
      <c r="CTG51" s="153"/>
      <c r="CTH51" s="153"/>
      <c r="CTI51" s="153"/>
      <c r="CTJ51" s="153"/>
      <c r="CTK51" s="153"/>
      <c r="CTL51" s="153"/>
      <c r="CTM51" s="155"/>
      <c r="CTN51" s="165"/>
      <c r="CTO51" s="153"/>
      <c r="CTP51" s="154"/>
      <c r="CTQ51" s="154"/>
      <c r="CTR51" s="153"/>
      <c r="CTS51" s="153"/>
      <c r="CTT51" s="153"/>
      <c r="CTU51" s="153"/>
      <c r="CTV51" s="153"/>
      <c r="CTW51" s="153"/>
      <c r="CTX51" s="153"/>
      <c r="CTY51" s="153"/>
      <c r="CTZ51" s="155"/>
      <c r="CUA51" s="165"/>
      <c r="CUB51" s="153"/>
      <c r="CUC51" s="154"/>
      <c r="CUD51" s="154"/>
      <c r="CUE51" s="153"/>
      <c r="CUF51" s="153"/>
      <c r="CUG51" s="153"/>
      <c r="CUH51" s="153"/>
      <c r="CUI51" s="153"/>
      <c r="CUJ51" s="153"/>
      <c r="CUK51" s="153"/>
      <c r="CUL51" s="153"/>
      <c r="CUM51" s="155"/>
      <c r="CUN51" s="165"/>
      <c r="CUO51" s="153"/>
      <c r="CUP51" s="154"/>
      <c r="CUQ51" s="154"/>
      <c r="CUR51" s="153"/>
      <c r="CUS51" s="153"/>
      <c r="CUT51" s="153"/>
      <c r="CUU51" s="153"/>
      <c r="CUV51" s="153"/>
      <c r="CUW51" s="153"/>
      <c r="CUX51" s="153"/>
      <c r="CUY51" s="153"/>
      <c r="CUZ51" s="155"/>
      <c r="CVA51" s="165"/>
      <c r="CVB51" s="153"/>
      <c r="CVC51" s="154"/>
      <c r="CVD51" s="154"/>
      <c r="CVE51" s="153"/>
      <c r="CVF51" s="153"/>
      <c r="CVG51" s="153"/>
      <c r="CVH51" s="153"/>
      <c r="CVI51" s="153"/>
      <c r="CVJ51" s="153"/>
      <c r="CVK51" s="153"/>
      <c r="CVL51" s="153"/>
      <c r="CVM51" s="155"/>
      <c r="CVN51" s="165"/>
      <c r="CVO51" s="153"/>
      <c r="CVP51" s="154"/>
      <c r="CVQ51" s="154"/>
      <c r="CVR51" s="153"/>
      <c r="CVS51" s="153"/>
      <c r="CVT51" s="153"/>
      <c r="CVU51" s="153"/>
      <c r="CVV51" s="153"/>
      <c r="CVW51" s="153"/>
      <c r="CVX51" s="153"/>
      <c r="CVY51" s="153"/>
      <c r="CVZ51" s="155"/>
      <c r="CWA51" s="165"/>
      <c r="CWB51" s="153"/>
      <c r="CWC51" s="154"/>
      <c r="CWD51" s="154"/>
      <c r="CWE51" s="153"/>
      <c r="CWF51" s="153"/>
      <c r="CWG51" s="153"/>
      <c r="CWH51" s="153"/>
      <c r="CWI51" s="153"/>
      <c r="CWJ51" s="153"/>
      <c r="CWK51" s="153"/>
      <c r="CWL51" s="153"/>
      <c r="CWM51" s="155"/>
      <c r="CWN51" s="165"/>
      <c r="CWO51" s="153"/>
      <c r="CWP51" s="154"/>
      <c r="CWQ51" s="154"/>
      <c r="CWR51" s="153"/>
      <c r="CWS51" s="153"/>
      <c r="CWT51" s="153"/>
      <c r="CWU51" s="153"/>
      <c r="CWV51" s="153"/>
      <c r="CWW51" s="153"/>
      <c r="CWX51" s="153"/>
      <c r="CWY51" s="153"/>
      <c r="CWZ51" s="155"/>
      <c r="CXA51" s="165"/>
      <c r="CXB51" s="153"/>
      <c r="CXC51" s="154"/>
      <c r="CXD51" s="154"/>
      <c r="CXE51" s="153"/>
      <c r="CXF51" s="153"/>
      <c r="CXG51" s="153"/>
      <c r="CXH51" s="153"/>
      <c r="CXI51" s="153"/>
      <c r="CXJ51" s="153"/>
      <c r="CXK51" s="153"/>
      <c r="CXL51" s="153"/>
      <c r="CXM51" s="155"/>
      <c r="CXN51" s="165"/>
      <c r="CXO51" s="153"/>
      <c r="CXP51" s="154"/>
      <c r="CXQ51" s="154"/>
      <c r="CXR51" s="153"/>
      <c r="CXS51" s="153"/>
      <c r="CXT51" s="153"/>
      <c r="CXU51" s="153"/>
      <c r="CXV51" s="153"/>
      <c r="CXW51" s="153"/>
      <c r="CXX51" s="153"/>
      <c r="CXY51" s="153"/>
      <c r="CXZ51" s="155"/>
      <c r="CYA51" s="165"/>
      <c r="CYB51" s="153"/>
      <c r="CYC51" s="154"/>
      <c r="CYD51" s="154"/>
      <c r="CYE51" s="153"/>
      <c r="CYF51" s="153"/>
      <c r="CYG51" s="153"/>
      <c r="CYH51" s="153"/>
      <c r="CYI51" s="153"/>
      <c r="CYJ51" s="153"/>
      <c r="CYK51" s="153"/>
      <c r="CYL51" s="153"/>
      <c r="CYM51" s="155"/>
      <c r="CYN51" s="165"/>
      <c r="CYO51" s="153"/>
      <c r="CYP51" s="154"/>
      <c r="CYQ51" s="154"/>
      <c r="CYR51" s="153"/>
      <c r="CYS51" s="153"/>
      <c r="CYT51" s="153"/>
      <c r="CYU51" s="153"/>
      <c r="CYV51" s="153"/>
      <c r="CYW51" s="153"/>
      <c r="CYX51" s="153"/>
      <c r="CYY51" s="153"/>
      <c r="CYZ51" s="155"/>
      <c r="CZA51" s="165"/>
      <c r="CZB51" s="153"/>
      <c r="CZC51" s="154"/>
      <c r="CZD51" s="154"/>
      <c r="CZE51" s="153"/>
      <c r="CZF51" s="153"/>
      <c r="CZG51" s="153"/>
      <c r="CZH51" s="153"/>
      <c r="CZI51" s="153"/>
      <c r="CZJ51" s="153"/>
      <c r="CZK51" s="153"/>
      <c r="CZL51" s="153"/>
      <c r="CZM51" s="155"/>
      <c r="CZN51" s="165"/>
      <c r="CZO51" s="153"/>
      <c r="CZP51" s="154"/>
      <c r="CZQ51" s="154"/>
      <c r="CZR51" s="153"/>
      <c r="CZS51" s="153"/>
      <c r="CZT51" s="153"/>
      <c r="CZU51" s="153"/>
      <c r="CZV51" s="153"/>
      <c r="CZW51" s="153"/>
      <c r="CZX51" s="153"/>
      <c r="CZY51" s="153"/>
      <c r="CZZ51" s="155"/>
      <c r="DAA51" s="165"/>
      <c r="DAB51" s="153"/>
      <c r="DAC51" s="154"/>
      <c r="DAD51" s="154"/>
      <c r="DAE51" s="153"/>
      <c r="DAF51" s="153"/>
      <c r="DAG51" s="153"/>
      <c r="DAH51" s="153"/>
      <c r="DAI51" s="153"/>
      <c r="DAJ51" s="153"/>
      <c r="DAK51" s="153"/>
      <c r="DAL51" s="153"/>
      <c r="DAM51" s="155"/>
      <c r="DAN51" s="165"/>
      <c r="DAO51" s="153"/>
      <c r="DAP51" s="154"/>
      <c r="DAQ51" s="154"/>
      <c r="DAR51" s="153"/>
      <c r="DAS51" s="153"/>
      <c r="DAT51" s="153"/>
      <c r="DAU51" s="153"/>
      <c r="DAV51" s="153"/>
      <c r="DAW51" s="153"/>
      <c r="DAX51" s="153"/>
      <c r="DAY51" s="153"/>
      <c r="DAZ51" s="155"/>
      <c r="DBA51" s="165"/>
      <c r="DBB51" s="153"/>
      <c r="DBC51" s="154"/>
      <c r="DBD51" s="154"/>
      <c r="DBE51" s="153"/>
      <c r="DBF51" s="153"/>
      <c r="DBG51" s="153"/>
      <c r="DBH51" s="153"/>
      <c r="DBI51" s="153"/>
      <c r="DBJ51" s="153"/>
      <c r="DBK51" s="153"/>
      <c r="DBL51" s="153"/>
      <c r="DBM51" s="155"/>
      <c r="DBN51" s="165"/>
      <c r="DBO51" s="153"/>
      <c r="DBP51" s="154"/>
      <c r="DBQ51" s="154"/>
      <c r="DBR51" s="153"/>
      <c r="DBS51" s="153"/>
      <c r="DBT51" s="153"/>
      <c r="DBU51" s="153"/>
      <c r="DBV51" s="153"/>
      <c r="DBW51" s="153"/>
      <c r="DBX51" s="153"/>
      <c r="DBY51" s="153"/>
      <c r="DBZ51" s="155"/>
      <c r="DCA51" s="165"/>
      <c r="DCB51" s="153"/>
      <c r="DCC51" s="154"/>
      <c r="DCD51" s="154"/>
      <c r="DCE51" s="153"/>
      <c r="DCF51" s="153"/>
      <c r="DCG51" s="153"/>
      <c r="DCH51" s="153"/>
      <c r="DCI51" s="153"/>
      <c r="DCJ51" s="153"/>
      <c r="DCK51" s="153"/>
      <c r="DCL51" s="153"/>
      <c r="DCM51" s="155"/>
      <c r="DCN51" s="165"/>
      <c r="DCO51" s="153"/>
      <c r="DCP51" s="154"/>
      <c r="DCQ51" s="154"/>
      <c r="DCR51" s="153"/>
      <c r="DCS51" s="153"/>
      <c r="DCT51" s="153"/>
      <c r="DCU51" s="153"/>
      <c r="DCV51" s="153"/>
      <c r="DCW51" s="153"/>
      <c r="DCX51" s="153"/>
      <c r="DCY51" s="153"/>
      <c r="DCZ51" s="155"/>
      <c r="DDA51" s="165"/>
      <c r="DDB51" s="153"/>
      <c r="DDC51" s="154"/>
      <c r="DDD51" s="154"/>
      <c r="DDE51" s="153"/>
      <c r="DDF51" s="153"/>
      <c r="DDG51" s="153"/>
      <c r="DDH51" s="153"/>
      <c r="DDI51" s="153"/>
      <c r="DDJ51" s="153"/>
      <c r="DDK51" s="153"/>
      <c r="DDL51" s="153"/>
      <c r="DDM51" s="155"/>
      <c r="DDN51" s="165"/>
      <c r="DDO51" s="153"/>
      <c r="DDP51" s="154"/>
      <c r="DDQ51" s="154"/>
      <c r="DDR51" s="153"/>
      <c r="DDS51" s="153"/>
      <c r="DDT51" s="153"/>
      <c r="DDU51" s="153"/>
      <c r="DDV51" s="153"/>
      <c r="DDW51" s="153"/>
      <c r="DDX51" s="153"/>
      <c r="DDY51" s="153"/>
      <c r="DDZ51" s="155"/>
      <c r="DEA51" s="165"/>
      <c r="DEB51" s="153"/>
      <c r="DEC51" s="154"/>
      <c r="DED51" s="154"/>
      <c r="DEE51" s="153"/>
      <c r="DEF51" s="153"/>
      <c r="DEG51" s="153"/>
      <c r="DEH51" s="153"/>
      <c r="DEI51" s="153"/>
      <c r="DEJ51" s="153"/>
      <c r="DEK51" s="153"/>
      <c r="DEL51" s="153"/>
      <c r="DEM51" s="155"/>
      <c r="DEN51" s="165"/>
      <c r="DEO51" s="153"/>
      <c r="DEP51" s="154"/>
      <c r="DEQ51" s="154"/>
      <c r="DER51" s="153"/>
      <c r="DES51" s="153"/>
      <c r="DET51" s="153"/>
      <c r="DEU51" s="153"/>
      <c r="DEV51" s="153"/>
      <c r="DEW51" s="153"/>
      <c r="DEX51" s="153"/>
      <c r="DEY51" s="153"/>
      <c r="DEZ51" s="155"/>
      <c r="DFA51" s="165"/>
      <c r="DFB51" s="153"/>
      <c r="DFC51" s="154"/>
      <c r="DFD51" s="154"/>
      <c r="DFE51" s="153"/>
      <c r="DFF51" s="153"/>
      <c r="DFG51" s="153"/>
      <c r="DFH51" s="153"/>
      <c r="DFI51" s="153"/>
      <c r="DFJ51" s="153"/>
      <c r="DFK51" s="153"/>
      <c r="DFL51" s="153"/>
      <c r="DFM51" s="155"/>
      <c r="DFN51" s="165"/>
      <c r="DFO51" s="153"/>
      <c r="DFP51" s="154"/>
      <c r="DFQ51" s="154"/>
      <c r="DFR51" s="153"/>
      <c r="DFS51" s="153"/>
      <c r="DFT51" s="153"/>
      <c r="DFU51" s="153"/>
      <c r="DFV51" s="153"/>
      <c r="DFW51" s="153"/>
      <c r="DFX51" s="153"/>
      <c r="DFY51" s="153"/>
      <c r="DFZ51" s="155"/>
      <c r="DGA51" s="165"/>
      <c r="DGB51" s="153"/>
      <c r="DGC51" s="154"/>
      <c r="DGD51" s="154"/>
      <c r="DGE51" s="153"/>
      <c r="DGF51" s="153"/>
      <c r="DGG51" s="153"/>
      <c r="DGH51" s="153"/>
      <c r="DGI51" s="153"/>
      <c r="DGJ51" s="153"/>
      <c r="DGK51" s="153"/>
      <c r="DGL51" s="153"/>
      <c r="DGM51" s="155"/>
      <c r="DGN51" s="165"/>
      <c r="DGO51" s="153"/>
      <c r="DGP51" s="154"/>
      <c r="DGQ51" s="154"/>
      <c r="DGR51" s="153"/>
      <c r="DGS51" s="153"/>
      <c r="DGT51" s="153"/>
      <c r="DGU51" s="153"/>
      <c r="DGV51" s="153"/>
      <c r="DGW51" s="153"/>
      <c r="DGX51" s="153"/>
      <c r="DGY51" s="153"/>
      <c r="DGZ51" s="155"/>
      <c r="DHA51" s="165"/>
      <c r="DHB51" s="153"/>
      <c r="DHC51" s="154"/>
      <c r="DHD51" s="154"/>
      <c r="DHE51" s="153"/>
      <c r="DHF51" s="153"/>
      <c r="DHG51" s="153"/>
      <c r="DHH51" s="153"/>
      <c r="DHI51" s="153"/>
      <c r="DHJ51" s="153"/>
      <c r="DHK51" s="153"/>
      <c r="DHL51" s="153"/>
      <c r="DHM51" s="155"/>
      <c r="DHN51" s="165"/>
      <c r="DHO51" s="153"/>
      <c r="DHP51" s="154"/>
      <c r="DHQ51" s="154"/>
      <c r="DHR51" s="153"/>
      <c r="DHS51" s="153"/>
      <c r="DHT51" s="153"/>
      <c r="DHU51" s="153"/>
      <c r="DHV51" s="153"/>
      <c r="DHW51" s="153"/>
      <c r="DHX51" s="153"/>
      <c r="DHY51" s="153"/>
      <c r="DHZ51" s="155"/>
      <c r="DIA51" s="165"/>
      <c r="DIB51" s="153"/>
      <c r="DIC51" s="154"/>
      <c r="DID51" s="154"/>
      <c r="DIE51" s="153"/>
      <c r="DIF51" s="153"/>
      <c r="DIG51" s="153"/>
      <c r="DIH51" s="153"/>
      <c r="DII51" s="153"/>
      <c r="DIJ51" s="153"/>
      <c r="DIK51" s="153"/>
      <c r="DIL51" s="153"/>
      <c r="DIM51" s="155"/>
      <c r="DIN51" s="165"/>
      <c r="DIO51" s="153"/>
      <c r="DIP51" s="154"/>
      <c r="DIQ51" s="154"/>
      <c r="DIR51" s="153"/>
      <c r="DIS51" s="153"/>
      <c r="DIT51" s="153"/>
      <c r="DIU51" s="153"/>
      <c r="DIV51" s="153"/>
      <c r="DIW51" s="153"/>
      <c r="DIX51" s="153"/>
      <c r="DIY51" s="153"/>
      <c r="DIZ51" s="155"/>
      <c r="DJA51" s="165"/>
      <c r="DJB51" s="153"/>
      <c r="DJC51" s="154"/>
      <c r="DJD51" s="154"/>
      <c r="DJE51" s="153"/>
      <c r="DJF51" s="153"/>
      <c r="DJG51" s="153"/>
      <c r="DJH51" s="153"/>
      <c r="DJI51" s="153"/>
      <c r="DJJ51" s="153"/>
      <c r="DJK51" s="153"/>
      <c r="DJL51" s="153"/>
      <c r="DJM51" s="155"/>
      <c r="DJN51" s="165"/>
      <c r="DJO51" s="153"/>
      <c r="DJP51" s="154"/>
      <c r="DJQ51" s="154"/>
      <c r="DJR51" s="153"/>
      <c r="DJS51" s="153"/>
      <c r="DJT51" s="153"/>
      <c r="DJU51" s="153"/>
      <c r="DJV51" s="153"/>
      <c r="DJW51" s="153"/>
      <c r="DJX51" s="153"/>
      <c r="DJY51" s="153"/>
      <c r="DJZ51" s="155"/>
      <c r="DKA51" s="165"/>
      <c r="DKB51" s="153"/>
      <c r="DKC51" s="154"/>
      <c r="DKD51" s="154"/>
      <c r="DKE51" s="153"/>
      <c r="DKF51" s="153"/>
      <c r="DKG51" s="153"/>
      <c r="DKH51" s="153"/>
      <c r="DKI51" s="153"/>
      <c r="DKJ51" s="153"/>
      <c r="DKK51" s="153"/>
      <c r="DKL51" s="153"/>
      <c r="DKM51" s="155"/>
      <c r="DKN51" s="165"/>
      <c r="DKO51" s="153"/>
      <c r="DKP51" s="154"/>
      <c r="DKQ51" s="154"/>
      <c r="DKR51" s="153"/>
      <c r="DKS51" s="153"/>
      <c r="DKT51" s="153"/>
      <c r="DKU51" s="153"/>
      <c r="DKV51" s="153"/>
      <c r="DKW51" s="153"/>
      <c r="DKX51" s="153"/>
      <c r="DKY51" s="153"/>
      <c r="DKZ51" s="155"/>
      <c r="DLA51" s="165"/>
      <c r="DLB51" s="153"/>
      <c r="DLC51" s="154"/>
      <c r="DLD51" s="154"/>
      <c r="DLE51" s="153"/>
      <c r="DLF51" s="153"/>
      <c r="DLG51" s="153"/>
      <c r="DLH51" s="153"/>
      <c r="DLI51" s="153"/>
      <c r="DLJ51" s="153"/>
      <c r="DLK51" s="153"/>
      <c r="DLL51" s="153"/>
      <c r="DLM51" s="155"/>
      <c r="DLN51" s="165"/>
      <c r="DLO51" s="153"/>
      <c r="DLP51" s="154"/>
      <c r="DLQ51" s="154"/>
      <c r="DLR51" s="153"/>
      <c r="DLS51" s="153"/>
      <c r="DLT51" s="153"/>
      <c r="DLU51" s="153"/>
      <c r="DLV51" s="153"/>
      <c r="DLW51" s="153"/>
      <c r="DLX51" s="153"/>
      <c r="DLY51" s="153"/>
      <c r="DLZ51" s="155"/>
      <c r="DMA51" s="165"/>
      <c r="DMB51" s="153"/>
      <c r="DMC51" s="154"/>
      <c r="DMD51" s="154"/>
      <c r="DME51" s="153"/>
      <c r="DMF51" s="153"/>
      <c r="DMG51" s="153"/>
      <c r="DMH51" s="153"/>
      <c r="DMI51" s="153"/>
      <c r="DMJ51" s="153"/>
      <c r="DMK51" s="153"/>
      <c r="DML51" s="153"/>
      <c r="DMM51" s="155"/>
      <c r="DMN51" s="165"/>
      <c r="DMO51" s="153"/>
      <c r="DMP51" s="154"/>
      <c r="DMQ51" s="154"/>
      <c r="DMR51" s="153"/>
      <c r="DMS51" s="153"/>
      <c r="DMT51" s="153"/>
      <c r="DMU51" s="153"/>
      <c r="DMV51" s="153"/>
      <c r="DMW51" s="153"/>
      <c r="DMX51" s="153"/>
      <c r="DMY51" s="153"/>
      <c r="DMZ51" s="155"/>
      <c r="DNA51" s="165"/>
      <c r="DNB51" s="153"/>
      <c r="DNC51" s="154"/>
      <c r="DND51" s="154"/>
      <c r="DNE51" s="153"/>
      <c r="DNF51" s="153"/>
      <c r="DNG51" s="153"/>
      <c r="DNH51" s="153"/>
      <c r="DNI51" s="153"/>
      <c r="DNJ51" s="153"/>
      <c r="DNK51" s="153"/>
      <c r="DNL51" s="153"/>
      <c r="DNM51" s="155"/>
      <c r="DNN51" s="165"/>
      <c r="DNO51" s="153"/>
      <c r="DNP51" s="154"/>
      <c r="DNQ51" s="154"/>
      <c r="DNR51" s="153"/>
      <c r="DNS51" s="153"/>
      <c r="DNT51" s="153"/>
      <c r="DNU51" s="153"/>
      <c r="DNV51" s="153"/>
      <c r="DNW51" s="153"/>
      <c r="DNX51" s="153"/>
      <c r="DNY51" s="153"/>
      <c r="DNZ51" s="155"/>
      <c r="DOA51" s="165"/>
      <c r="DOB51" s="153"/>
      <c r="DOC51" s="154"/>
      <c r="DOD51" s="154"/>
      <c r="DOE51" s="153"/>
      <c r="DOF51" s="153"/>
      <c r="DOG51" s="153"/>
      <c r="DOH51" s="153"/>
      <c r="DOI51" s="153"/>
      <c r="DOJ51" s="153"/>
      <c r="DOK51" s="153"/>
      <c r="DOL51" s="153"/>
      <c r="DOM51" s="155"/>
      <c r="DON51" s="165"/>
      <c r="DOO51" s="153"/>
      <c r="DOP51" s="154"/>
      <c r="DOQ51" s="154"/>
      <c r="DOR51" s="153"/>
      <c r="DOS51" s="153"/>
      <c r="DOT51" s="153"/>
      <c r="DOU51" s="153"/>
      <c r="DOV51" s="153"/>
      <c r="DOW51" s="153"/>
      <c r="DOX51" s="153"/>
      <c r="DOY51" s="153"/>
      <c r="DOZ51" s="155"/>
      <c r="DPA51" s="165"/>
      <c r="DPB51" s="153"/>
      <c r="DPC51" s="154"/>
      <c r="DPD51" s="154"/>
      <c r="DPE51" s="153"/>
      <c r="DPF51" s="153"/>
      <c r="DPG51" s="153"/>
      <c r="DPH51" s="153"/>
      <c r="DPI51" s="153"/>
      <c r="DPJ51" s="153"/>
      <c r="DPK51" s="153"/>
      <c r="DPL51" s="153"/>
      <c r="DPM51" s="155"/>
      <c r="DPN51" s="165"/>
      <c r="DPO51" s="153"/>
      <c r="DPP51" s="154"/>
      <c r="DPQ51" s="154"/>
      <c r="DPR51" s="153"/>
      <c r="DPS51" s="153"/>
      <c r="DPT51" s="153"/>
      <c r="DPU51" s="153"/>
      <c r="DPV51" s="153"/>
      <c r="DPW51" s="153"/>
      <c r="DPX51" s="153"/>
      <c r="DPY51" s="153"/>
      <c r="DPZ51" s="155"/>
      <c r="DQA51" s="165"/>
      <c r="DQB51" s="153"/>
      <c r="DQC51" s="154"/>
      <c r="DQD51" s="154"/>
      <c r="DQE51" s="153"/>
      <c r="DQF51" s="153"/>
      <c r="DQG51" s="153"/>
      <c r="DQH51" s="153"/>
      <c r="DQI51" s="153"/>
      <c r="DQJ51" s="153"/>
      <c r="DQK51" s="153"/>
      <c r="DQL51" s="153"/>
      <c r="DQM51" s="155"/>
      <c r="DQN51" s="165"/>
      <c r="DQO51" s="153"/>
      <c r="DQP51" s="154"/>
      <c r="DQQ51" s="154"/>
      <c r="DQR51" s="153"/>
      <c r="DQS51" s="153"/>
      <c r="DQT51" s="153"/>
      <c r="DQU51" s="153"/>
      <c r="DQV51" s="153"/>
      <c r="DQW51" s="153"/>
      <c r="DQX51" s="153"/>
      <c r="DQY51" s="153"/>
      <c r="DQZ51" s="155"/>
      <c r="DRA51" s="165"/>
      <c r="DRB51" s="153"/>
      <c r="DRC51" s="154"/>
      <c r="DRD51" s="154"/>
      <c r="DRE51" s="153"/>
      <c r="DRF51" s="153"/>
      <c r="DRG51" s="153"/>
      <c r="DRH51" s="153"/>
      <c r="DRI51" s="153"/>
      <c r="DRJ51" s="153"/>
      <c r="DRK51" s="153"/>
      <c r="DRL51" s="153"/>
      <c r="DRM51" s="155"/>
      <c r="DRN51" s="165"/>
      <c r="DRO51" s="153"/>
      <c r="DRP51" s="154"/>
      <c r="DRQ51" s="154"/>
      <c r="DRR51" s="153"/>
      <c r="DRS51" s="153"/>
      <c r="DRT51" s="153"/>
      <c r="DRU51" s="153"/>
      <c r="DRV51" s="153"/>
      <c r="DRW51" s="153"/>
      <c r="DRX51" s="153"/>
      <c r="DRY51" s="153"/>
      <c r="DRZ51" s="155"/>
      <c r="DSA51" s="165"/>
      <c r="DSB51" s="153"/>
      <c r="DSC51" s="154"/>
      <c r="DSD51" s="154"/>
      <c r="DSE51" s="153"/>
      <c r="DSF51" s="153"/>
      <c r="DSG51" s="153"/>
      <c r="DSH51" s="153"/>
      <c r="DSI51" s="153"/>
      <c r="DSJ51" s="153"/>
      <c r="DSK51" s="153"/>
      <c r="DSL51" s="153"/>
      <c r="DSM51" s="155"/>
      <c r="DSN51" s="165"/>
      <c r="DSO51" s="153"/>
      <c r="DSP51" s="154"/>
      <c r="DSQ51" s="154"/>
      <c r="DSR51" s="153"/>
      <c r="DSS51" s="153"/>
      <c r="DST51" s="153"/>
      <c r="DSU51" s="153"/>
      <c r="DSV51" s="153"/>
      <c r="DSW51" s="153"/>
      <c r="DSX51" s="153"/>
      <c r="DSY51" s="153"/>
      <c r="DSZ51" s="155"/>
      <c r="DTA51" s="165"/>
      <c r="DTB51" s="153"/>
      <c r="DTC51" s="154"/>
      <c r="DTD51" s="154"/>
      <c r="DTE51" s="153"/>
      <c r="DTF51" s="153"/>
      <c r="DTG51" s="153"/>
      <c r="DTH51" s="153"/>
      <c r="DTI51" s="153"/>
      <c r="DTJ51" s="153"/>
      <c r="DTK51" s="153"/>
      <c r="DTL51" s="153"/>
      <c r="DTM51" s="155"/>
      <c r="DTN51" s="165"/>
      <c r="DTO51" s="153"/>
      <c r="DTP51" s="154"/>
      <c r="DTQ51" s="154"/>
      <c r="DTR51" s="153"/>
      <c r="DTS51" s="153"/>
      <c r="DTT51" s="153"/>
      <c r="DTU51" s="153"/>
      <c r="DTV51" s="153"/>
      <c r="DTW51" s="153"/>
      <c r="DTX51" s="153"/>
      <c r="DTY51" s="153"/>
      <c r="DTZ51" s="155"/>
      <c r="DUA51" s="165"/>
      <c r="DUB51" s="153"/>
      <c r="DUC51" s="154"/>
      <c r="DUD51" s="154"/>
      <c r="DUE51" s="153"/>
      <c r="DUF51" s="153"/>
      <c r="DUG51" s="153"/>
      <c r="DUH51" s="153"/>
      <c r="DUI51" s="153"/>
      <c r="DUJ51" s="153"/>
      <c r="DUK51" s="153"/>
      <c r="DUL51" s="153"/>
      <c r="DUM51" s="155"/>
      <c r="DUN51" s="165"/>
      <c r="DUO51" s="153"/>
      <c r="DUP51" s="154"/>
      <c r="DUQ51" s="154"/>
      <c r="DUR51" s="153"/>
      <c r="DUS51" s="153"/>
      <c r="DUT51" s="153"/>
      <c r="DUU51" s="153"/>
      <c r="DUV51" s="153"/>
      <c r="DUW51" s="153"/>
      <c r="DUX51" s="153"/>
      <c r="DUY51" s="153"/>
      <c r="DUZ51" s="155"/>
      <c r="DVA51" s="165"/>
      <c r="DVB51" s="153"/>
      <c r="DVC51" s="154"/>
      <c r="DVD51" s="154"/>
      <c r="DVE51" s="153"/>
      <c r="DVF51" s="153"/>
      <c r="DVG51" s="153"/>
      <c r="DVH51" s="153"/>
      <c r="DVI51" s="153"/>
      <c r="DVJ51" s="153"/>
      <c r="DVK51" s="153"/>
      <c r="DVL51" s="153"/>
      <c r="DVM51" s="155"/>
      <c r="DVN51" s="165"/>
      <c r="DVO51" s="153"/>
      <c r="DVP51" s="154"/>
      <c r="DVQ51" s="154"/>
      <c r="DVR51" s="153"/>
      <c r="DVS51" s="153"/>
      <c r="DVT51" s="153"/>
      <c r="DVU51" s="153"/>
      <c r="DVV51" s="153"/>
      <c r="DVW51" s="153"/>
      <c r="DVX51" s="153"/>
      <c r="DVY51" s="153"/>
      <c r="DVZ51" s="155"/>
      <c r="DWA51" s="165"/>
      <c r="DWB51" s="153"/>
      <c r="DWC51" s="154"/>
      <c r="DWD51" s="154"/>
      <c r="DWE51" s="153"/>
      <c r="DWF51" s="153"/>
      <c r="DWG51" s="153"/>
      <c r="DWH51" s="153"/>
      <c r="DWI51" s="153"/>
      <c r="DWJ51" s="153"/>
      <c r="DWK51" s="153"/>
      <c r="DWL51" s="153"/>
      <c r="DWM51" s="155"/>
      <c r="DWN51" s="165"/>
      <c r="DWO51" s="153"/>
      <c r="DWP51" s="154"/>
      <c r="DWQ51" s="154"/>
      <c r="DWR51" s="153"/>
      <c r="DWS51" s="153"/>
      <c r="DWT51" s="153"/>
      <c r="DWU51" s="153"/>
      <c r="DWV51" s="153"/>
      <c r="DWW51" s="153"/>
      <c r="DWX51" s="153"/>
      <c r="DWY51" s="153"/>
      <c r="DWZ51" s="155"/>
      <c r="DXA51" s="165"/>
      <c r="DXB51" s="153"/>
      <c r="DXC51" s="154"/>
      <c r="DXD51" s="154"/>
      <c r="DXE51" s="153"/>
      <c r="DXF51" s="153"/>
      <c r="DXG51" s="153"/>
      <c r="DXH51" s="153"/>
      <c r="DXI51" s="153"/>
      <c r="DXJ51" s="153"/>
      <c r="DXK51" s="153"/>
      <c r="DXL51" s="153"/>
      <c r="DXM51" s="155"/>
      <c r="DXN51" s="165"/>
      <c r="DXO51" s="153"/>
      <c r="DXP51" s="154"/>
      <c r="DXQ51" s="154"/>
      <c r="DXR51" s="153"/>
      <c r="DXS51" s="153"/>
      <c r="DXT51" s="153"/>
      <c r="DXU51" s="153"/>
      <c r="DXV51" s="153"/>
      <c r="DXW51" s="153"/>
      <c r="DXX51" s="153"/>
      <c r="DXY51" s="153"/>
      <c r="DXZ51" s="155"/>
      <c r="DYA51" s="165"/>
      <c r="DYB51" s="153"/>
      <c r="DYC51" s="154"/>
      <c r="DYD51" s="154"/>
      <c r="DYE51" s="153"/>
      <c r="DYF51" s="153"/>
      <c r="DYG51" s="153"/>
      <c r="DYH51" s="153"/>
      <c r="DYI51" s="153"/>
      <c r="DYJ51" s="153"/>
      <c r="DYK51" s="153"/>
      <c r="DYL51" s="153"/>
      <c r="DYM51" s="155"/>
      <c r="DYN51" s="165"/>
      <c r="DYO51" s="153"/>
      <c r="DYP51" s="154"/>
      <c r="DYQ51" s="154"/>
      <c r="DYR51" s="153"/>
      <c r="DYS51" s="153"/>
      <c r="DYT51" s="153"/>
      <c r="DYU51" s="153"/>
      <c r="DYV51" s="153"/>
      <c r="DYW51" s="153"/>
      <c r="DYX51" s="153"/>
      <c r="DYY51" s="153"/>
      <c r="DYZ51" s="155"/>
      <c r="DZA51" s="165"/>
      <c r="DZB51" s="153"/>
      <c r="DZC51" s="154"/>
      <c r="DZD51" s="154"/>
      <c r="DZE51" s="153"/>
      <c r="DZF51" s="153"/>
      <c r="DZG51" s="153"/>
      <c r="DZH51" s="153"/>
      <c r="DZI51" s="153"/>
      <c r="DZJ51" s="153"/>
      <c r="DZK51" s="153"/>
      <c r="DZL51" s="153"/>
      <c r="DZM51" s="155"/>
      <c r="DZN51" s="165"/>
      <c r="DZO51" s="153"/>
      <c r="DZP51" s="154"/>
      <c r="DZQ51" s="154"/>
      <c r="DZR51" s="153"/>
      <c r="DZS51" s="153"/>
      <c r="DZT51" s="153"/>
      <c r="DZU51" s="153"/>
      <c r="DZV51" s="153"/>
      <c r="DZW51" s="153"/>
      <c r="DZX51" s="153"/>
      <c r="DZY51" s="153"/>
      <c r="DZZ51" s="155"/>
      <c r="EAA51" s="165"/>
      <c r="EAB51" s="153"/>
      <c r="EAC51" s="154"/>
      <c r="EAD51" s="154"/>
      <c r="EAE51" s="153"/>
      <c r="EAF51" s="153"/>
      <c r="EAG51" s="153"/>
      <c r="EAH51" s="153"/>
      <c r="EAI51" s="153"/>
      <c r="EAJ51" s="153"/>
      <c r="EAK51" s="153"/>
      <c r="EAL51" s="153"/>
      <c r="EAM51" s="155"/>
      <c r="EAN51" s="165"/>
      <c r="EAO51" s="153"/>
      <c r="EAP51" s="154"/>
      <c r="EAQ51" s="154"/>
      <c r="EAR51" s="153"/>
      <c r="EAS51" s="153"/>
      <c r="EAT51" s="153"/>
      <c r="EAU51" s="153"/>
      <c r="EAV51" s="153"/>
      <c r="EAW51" s="153"/>
      <c r="EAX51" s="153"/>
      <c r="EAY51" s="153"/>
      <c r="EAZ51" s="155"/>
      <c r="EBA51" s="165"/>
      <c r="EBB51" s="153"/>
      <c r="EBC51" s="154"/>
      <c r="EBD51" s="154"/>
      <c r="EBE51" s="153"/>
      <c r="EBF51" s="153"/>
      <c r="EBG51" s="153"/>
      <c r="EBH51" s="153"/>
      <c r="EBI51" s="153"/>
      <c r="EBJ51" s="153"/>
      <c r="EBK51" s="153"/>
      <c r="EBL51" s="153"/>
      <c r="EBM51" s="155"/>
      <c r="EBN51" s="165"/>
      <c r="EBO51" s="153"/>
      <c r="EBP51" s="154"/>
      <c r="EBQ51" s="154"/>
      <c r="EBR51" s="153"/>
      <c r="EBS51" s="153"/>
      <c r="EBT51" s="153"/>
      <c r="EBU51" s="153"/>
      <c r="EBV51" s="153"/>
      <c r="EBW51" s="153"/>
      <c r="EBX51" s="153"/>
      <c r="EBY51" s="153"/>
      <c r="EBZ51" s="155"/>
      <c r="ECA51" s="165"/>
      <c r="ECB51" s="153"/>
      <c r="ECC51" s="154"/>
      <c r="ECD51" s="154"/>
      <c r="ECE51" s="153"/>
      <c r="ECF51" s="153"/>
      <c r="ECG51" s="153"/>
      <c r="ECH51" s="153"/>
      <c r="ECI51" s="153"/>
      <c r="ECJ51" s="153"/>
      <c r="ECK51" s="153"/>
      <c r="ECL51" s="153"/>
      <c r="ECM51" s="155"/>
      <c r="ECN51" s="165"/>
      <c r="ECO51" s="153"/>
      <c r="ECP51" s="154"/>
      <c r="ECQ51" s="154"/>
      <c r="ECR51" s="153"/>
      <c r="ECS51" s="153"/>
      <c r="ECT51" s="153"/>
      <c r="ECU51" s="153"/>
      <c r="ECV51" s="153"/>
      <c r="ECW51" s="153"/>
      <c r="ECX51" s="153"/>
      <c r="ECY51" s="153"/>
      <c r="ECZ51" s="155"/>
      <c r="EDA51" s="165"/>
      <c r="EDB51" s="153"/>
      <c r="EDC51" s="154"/>
      <c r="EDD51" s="154"/>
      <c r="EDE51" s="153"/>
      <c r="EDF51" s="153"/>
      <c r="EDG51" s="153"/>
      <c r="EDH51" s="153"/>
      <c r="EDI51" s="153"/>
      <c r="EDJ51" s="153"/>
      <c r="EDK51" s="153"/>
      <c r="EDL51" s="153"/>
      <c r="EDM51" s="155"/>
      <c r="EDN51" s="165"/>
      <c r="EDO51" s="153"/>
      <c r="EDP51" s="154"/>
      <c r="EDQ51" s="154"/>
      <c r="EDR51" s="153"/>
      <c r="EDS51" s="153"/>
      <c r="EDT51" s="153"/>
      <c r="EDU51" s="153"/>
      <c r="EDV51" s="153"/>
      <c r="EDW51" s="153"/>
      <c r="EDX51" s="153"/>
      <c r="EDY51" s="153"/>
      <c r="EDZ51" s="155"/>
      <c r="EEA51" s="165"/>
      <c r="EEB51" s="153"/>
      <c r="EEC51" s="154"/>
      <c r="EED51" s="154"/>
      <c r="EEE51" s="153"/>
      <c r="EEF51" s="153"/>
      <c r="EEG51" s="153"/>
      <c r="EEH51" s="153"/>
      <c r="EEI51" s="153"/>
      <c r="EEJ51" s="153"/>
      <c r="EEK51" s="153"/>
      <c r="EEL51" s="153"/>
      <c r="EEM51" s="155"/>
      <c r="EEN51" s="165"/>
      <c r="EEO51" s="153"/>
      <c r="EEP51" s="154"/>
      <c r="EEQ51" s="154"/>
      <c r="EER51" s="153"/>
      <c r="EES51" s="153"/>
      <c r="EET51" s="153"/>
      <c r="EEU51" s="153"/>
      <c r="EEV51" s="153"/>
      <c r="EEW51" s="153"/>
      <c r="EEX51" s="153"/>
      <c r="EEY51" s="153"/>
      <c r="EEZ51" s="155"/>
      <c r="EFA51" s="165"/>
      <c r="EFB51" s="153"/>
      <c r="EFC51" s="154"/>
      <c r="EFD51" s="154"/>
      <c r="EFE51" s="153"/>
      <c r="EFF51" s="153"/>
      <c r="EFG51" s="153"/>
      <c r="EFH51" s="153"/>
      <c r="EFI51" s="153"/>
      <c r="EFJ51" s="153"/>
      <c r="EFK51" s="153"/>
      <c r="EFL51" s="153"/>
      <c r="EFM51" s="155"/>
      <c r="EFN51" s="165"/>
      <c r="EFO51" s="153"/>
      <c r="EFP51" s="154"/>
      <c r="EFQ51" s="154"/>
      <c r="EFR51" s="153"/>
      <c r="EFS51" s="153"/>
      <c r="EFT51" s="153"/>
      <c r="EFU51" s="153"/>
      <c r="EFV51" s="153"/>
      <c r="EFW51" s="153"/>
      <c r="EFX51" s="153"/>
      <c r="EFY51" s="153"/>
      <c r="EFZ51" s="155"/>
      <c r="EGA51" s="165"/>
      <c r="EGB51" s="153"/>
      <c r="EGC51" s="154"/>
      <c r="EGD51" s="154"/>
      <c r="EGE51" s="153"/>
      <c r="EGF51" s="153"/>
      <c r="EGG51" s="153"/>
      <c r="EGH51" s="153"/>
      <c r="EGI51" s="153"/>
      <c r="EGJ51" s="153"/>
      <c r="EGK51" s="153"/>
      <c r="EGL51" s="153"/>
      <c r="EGM51" s="155"/>
      <c r="EGN51" s="165"/>
      <c r="EGO51" s="153"/>
      <c r="EGP51" s="154"/>
      <c r="EGQ51" s="154"/>
      <c r="EGR51" s="153"/>
      <c r="EGS51" s="153"/>
      <c r="EGT51" s="153"/>
      <c r="EGU51" s="153"/>
      <c r="EGV51" s="153"/>
      <c r="EGW51" s="153"/>
      <c r="EGX51" s="153"/>
      <c r="EGY51" s="153"/>
      <c r="EGZ51" s="155"/>
      <c r="EHA51" s="165"/>
      <c r="EHB51" s="153"/>
      <c r="EHC51" s="154"/>
      <c r="EHD51" s="154"/>
      <c r="EHE51" s="153"/>
      <c r="EHF51" s="153"/>
      <c r="EHG51" s="153"/>
      <c r="EHH51" s="153"/>
      <c r="EHI51" s="153"/>
      <c r="EHJ51" s="153"/>
      <c r="EHK51" s="153"/>
      <c r="EHL51" s="153"/>
      <c r="EHM51" s="155"/>
      <c r="EHN51" s="165"/>
      <c r="EHO51" s="153"/>
      <c r="EHP51" s="154"/>
      <c r="EHQ51" s="154"/>
      <c r="EHR51" s="153"/>
      <c r="EHS51" s="153"/>
      <c r="EHT51" s="153"/>
      <c r="EHU51" s="153"/>
      <c r="EHV51" s="153"/>
      <c r="EHW51" s="153"/>
      <c r="EHX51" s="153"/>
      <c r="EHY51" s="153"/>
      <c r="EHZ51" s="155"/>
      <c r="EIA51" s="165"/>
      <c r="EIB51" s="153"/>
      <c r="EIC51" s="154"/>
      <c r="EID51" s="154"/>
      <c r="EIE51" s="153"/>
      <c r="EIF51" s="153"/>
      <c r="EIG51" s="153"/>
      <c r="EIH51" s="153"/>
      <c r="EII51" s="153"/>
      <c r="EIJ51" s="153"/>
      <c r="EIK51" s="153"/>
      <c r="EIL51" s="153"/>
      <c r="EIM51" s="155"/>
      <c r="EIN51" s="165"/>
      <c r="EIO51" s="153"/>
      <c r="EIP51" s="154"/>
      <c r="EIQ51" s="154"/>
      <c r="EIR51" s="153"/>
      <c r="EIS51" s="153"/>
      <c r="EIT51" s="153"/>
      <c r="EIU51" s="153"/>
      <c r="EIV51" s="153"/>
      <c r="EIW51" s="153"/>
      <c r="EIX51" s="153"/>
      <c r="EIY51" s="153"/>
      <c r="EIZ51" s="155"/>
      <c r="EJA51" s="165"/>
      <c r="EJB51" s="153"/>
      <c r="EJC51" s="154"/>
      <c r="EJD51" s="154"/>
      <c r="EJE51" s="153"/>
      <c r="EJF51" s="153"/>
      <c r="EJG51" s="153"/>
      <c r="EJH51" s="153"/>
      <c r="EJI51" s="153"/>
      <c r="EJJ51" s="153"/>
      <c r="EJK51" s="153"/>
      <c r="EJL51" s="153"/>
      <c r="EJM51" s="155"/>
      <c r="EJN51" s="165"/>
      <c r="EJO51" s="153"/>
      <c r="EJP51" s="154"/>
      <c r="EJQ51" s="154"/>
      <c r="EJR51" s="153"/>
      <c r="EJS51" s="153"/>
      <c r="EJT51" s="153"/>
      <c r="EJU51" s="153"/>
      <c r="EJV51" s="153"/>
      <c r="EJW51" s="153"/>
      <c r="EJX51" s="153"/>
      <c r="EJY51" s="153"/>
      <c r="EJZ51" s="155"/>
      <c r="EKA51" s="165"/>
      <c r="EKB51" s="153"/>
      <c r="EKC51" s="154"/>
      <c r="EKD51" s="154"/>
      <c r="EKE51" s="153"/>
      <c r="EKF51" s="153"/>
      <c r="EKG51" s="153"/>
      <c r="EKH51" s="153"/>
      <c r="EKI51" s="153"/>
      <c r="EKJ51" s="153"/>
      <c r="EKK51" s="153"/>
      <c r="EKL51" s="153"/>
      <c r="EKM51" s="155"/>
      <c r="EKN51" s="165"/>
      <c r="EKO51" s="153"/>
      <c r="EKP51" s="154"/>
      <c r="EKQ51" s="154"/>
      <c r="EKR51" s="153"/>
      <c r="EKS51" s="153"/>
      <c r="EKT51" s="153"/>
      <c r="EKU51" s="153"/>
      <c r="EKV51" s="153"/>
      <c r="EKW51" s="153"/>
      <c r="EKX51" s="153"/>
      <c r="EKY51" s="153"/>
      <c r="EKZ51" s="155"/>
      <c r="ELA51" s="165"/>
      <c r="ELB51" s="153"/>
      <c r="ELC51" s="154"/>
      <c r="ELD51" s="154"/>
      <c r="ELE51" s="153"/>
      <c r="ELF51" s="153"/>
      <c r="ELG51" s="153"/>
      <c r="ELH51" s="153"/>
      <c r="ELI51" s="153"/>
      <c r="ELJ51" s="153"/>
      <c r="ELK51" s="153"/>
      <c r="ELL51" s="153"/>
      <c r="ELM51" s="155"/>
      <c r="ELN51" s="165"/>
      <c r="ELO51" s="153"/>
      <c r="ELP51" s="154"/>
      <c r="ELQ51" s="154"/>
      <c r="ELR51" s="153"/>
      <c r="ELS51" s="153"/>
      <c r="ELT51" s="153"/>
      <c r="ELU51" s="153"/>
      <c r="ELV51" s="153"/>
      <c r="ELW51" s="153"/>
      <c r="ELX51" s="153"/>
      <c r="ELY51" s="153"/>
      <c r="ELZ51" s="155"/>
      <c r="EMA51" s="165"/>
      <c r="EMB51" s="153"/>
      <c r="EMC51" s="154"/>
      <c r="EMD51" s="154"/>
      <c r="EME51" s="153"/>
      <c r="EMF51" s="153"/>
      <c r="EMG51" s="153"/>
      <c r="EMH51" s="153"/>
      <c r="EMI51" s="153"/>
      <c r="EMJ51" s="153"/>
      <c r="EMK51" s="153"/>
      <c r="EML51" s="153"/>
      <c r="EMM51" s="155"/>
      <c r="EMN51" s="165"/>
      <c r="EMO51" s="153"/>
      <c r="EMP51" s="154"/>
      <c r="EMQ51" s="154"/>
      <c r="EMR51" s="153"/>
      <c r="EMS51" s="153"/>
      <c r="EMT51" s="153"/>
      <c r="EMU51" s="153"/>
      <c r="EMV51" s="153"/>
      <c r="EMW51" s="153"/>
      <c r="EMX51" s="153"/>
      <c r="EMY51" s="153"/>
      <c r="EMZ51" s="155"/>
      <c r="ENA51" s="165"/>
      <c r="ENB51" s="153"/>
      <c r="ENC51" s="154"/>
      <c r="END51" s="154"/>
      <c r="ENE51" s="153"/>
      <c r="ENF51" s="153"/>
      <c r="ENG51" s="153"/>
      <c r="ENH51" s="153"/>
      <c r="ENI51" s="153"/>
      <c r="ENJ51" s="153"/>
      <c r="ENK51" s="153"/>
      <c r="ENL51" s="153"/>
      <c r="ENM51" s="155"/>
      <c r="ENN51" s="165"/>
      <c r="ENO51" s="153"/>
      <c r="ENP51" s="154"/>
      <c r="ENQ51" s="154"/>
      <c r="ENR51" s="153"/>
      <c r="ENS51" s="153"/>
      <c r="ENT51" s="153"/>
      <c r="ENU51" s="153"/>
      <c r="ENV51" s="153"/>
      <c r="ENW51" s="153"/>
      <c r="ENX51" s="153"/>
      <c r="ENY51" s="153"/>
      <c r="ENZ51" s="155"/>
      <c r="EOA51" s="165"/>
      <c r="EOB51" s="153"/>
      <c r="EOC51" s="154"/>
      <c r="EOD51" s="154"/>
      <c r="EOE51" s="153"/>
      <c r="EOF51" s="153"/>
      <c r="EOG51" s="153"/>
      <c r="EOH51" s="153"/>
      <c r="EOI51" s="153"/>
      <c r="EOJ51" s="153"/>
      <c r="EOK51" s="153"/>
      <c r="EOL51" s="153"/>
      <c r="EOM51" s="155"/>
      <c r="EON51" s="165"/>
      <c r="EOO51" s="153"/>
      <c r="EOP51" s="154"/>
      <c r="EOQ51" s="154"/>
      <c r="EOR51" s="153"/>
      <c r="EOS51" s="153"/>
      <c r="EOT51" s="153"/>
      <c r="EOU51" s="153"/>
      <c r="EOV51" s="153"/>
      <c r="EOW51" s="153"/>
      <c r="EOX51" s="153"/>
      <c r="EOY51" s="153"/>
      <c r="EOZ51" s="155"/>
      <c r="EPA51" s="165"/>
      <c r="EPB51" s="153"/>
      <c r="EPC51" s="154"/>
      <c r="EPD51" s="154"/>
      <c r="EPE51" s="153"/>
      <c r="EPF51" s="153"/>
      <c r="EPG51" s="153"/>
      <c r="EPH51" s="153"/>
      <c r="EPI51" s="153"/>
      <c r="EPJ51" s="153"/>
      <c r="EPK51" s="153"/>
      <c r="EPL51" s="153"/>
      <c r="EPM51" s="155"/>
      <c r="EPN51" s="165"/>
      <c r="EPO51" s="153"/>
      <c r="EPP51" s="154"/>
      <c r="EPQ51" s="154"/>
      <c r="EPR51" s="153"/>
      <c r="EPS51" s="153"/>
      <c r="EPT51" s="153"/>
      <c r="EPU51" s="153"/>
      <c r="EPV51" s="153"/>
      <c r="EPW51" s="153"/>
      <c r="EPX51" s="153"/>
      <c r="EPY51" s="153"/>
      <c r="EPZ51" s="155"/>
      <c r="EQA51" s="165"/>
      <c r="EQB51" s="153"/>
      <c r="EQC51" s="154"/>
      <c r="EQD51" s="154"/>
      <c r="EQE51" s="153"/>
      <c r="EQF51" s="153"/>
      <c r="EQG51" s="153"/>
      <c r="EQH51" s="153"/>
      <c r="EQI51" s="153"/>
      <c r="EQJ51" s="153"/>
      <c r="EQK51" s="153"/>
      <c r="EQL51" s="153"/>
      <c r="EQM51" s="155"/>
      <c r="EQN51" s="165"/>
      <c r="EQO51" s="153"/>
      <c r="EQP51" s="154"/>
      <c r="EQQ51" s="154"/>
      <c r="EQR51" s="153"/>
      <c r="EQS51" s="153"/>
      <c r="EQT51" s="153"/>
      <c r="EQU51" s="153"/>
      <c r="EQV51" s="153"/>
      <c r="EQW51" s="153"/>
      <c r="EQX51" s="153"/>
      <c r="EQY51" s="153"/>
      <c r="EQZ51" s="155"/>
      <c r="ERA51" s="165"/>
      <c r="ERB51" s="153"/>
      <c r="ERC51" s="154"/>
      <c r="ERD51" s="154"/>
      <c r="ERE51" s="153"/>
      <c r="ERF51" s="153"/>
      <c r="ERG51" s="153"/>
      <c r="ERH51" s="153"/>
      <c r="ERI51" s="153"/>
      <c r="ERJ51" s="153"/>
      <c r="ERK51" s="153"/>
      <c r="ERL51" s="153"/>
      <c r="ERM51" s="155"/>
      <c r="ERN51" s="165"/>
      <c r="ERO51" s="153"/>
      <c r="ERP51" s="154"/>
      <c r="ERQ51" s="154"/>
      <c r="ERR51" s="153"/>
      <c r="ERS51" s="153"/>
      <c r="ERT51" s="153"/>
      <c r="ERU51" s="153"/>
      <c r="ERV51" s="153"/>
      <c r="ERW51" s="153"/>
      <c r="ERX51" s="153"/>
      <c r="ERY51" s="153"/>
      <c r="ERZ51" s="155"/>
      <c r="ESA51" s="165"/>
      <c r="ESB51" s="153"/>
      <c r="ESC51" s="154"/>
      <c r="ESD51" s="154"/>
      <c r="ESE51" s="153"/>
      <c r="ESF51" s="153"/>
      <c r="ESG51" s="153"/>
      <c r="ESH51" s="153"/>
      <c r="ESI51" s="153"/>
      <c r="ESJ51" s="153"/>
      <c r="ESK51" s="153"/>
      <c r="ESL51" s="153"/>
      <c r="ESM51" s="155"/>
      <c r="ESN51" s="165"/>
      <c r="ESO51" s="153"/>
      <c r="ESP51" s="154"/>
      <c r="ESQ51" s="154"/>
      <c r="ESR51" s="153"/>
      <c r="ESS51" s="153"/>
      <c r="EST51" s="153"/>
      <c r="ESU51" s="153"/>
      <c r="ESV51" s="153"/>
      <c r="ESW51" s="153"/>
      <c r="ESX51" s="153"/>
      <c r="ESY51" s="153"/>
      <c r="ESZ51" s="155"/>
      <c r="ETA51" s="165"/>
      <c r="ETB51" s="153"/>
      <c r="ETC51" s="154"/>
      <c r="ETD51" s="154"/>
      <c r="ETE51" s="153"/>
      <c r="ETF51" s="153"/>
      <c r="ETG51" s="153"/>
      <c r="ETH51" s="153"/>
      <c r="ETI51" s="153"/>
      <c r="ETJ51" s="153"/>
      <c r="ETK51" s="153"/>
      <c r="ETL51" s="153"/>
      <c r="ETM51" s="155"/>
      <c r="ETN51" s="165"/>
      <c r="ETO51" s="153"/>
      <c r="ETP51" s="154"/>
      <c r="ETQ51" s="154"/>
      <c r="ETR51" s="153"/>
      <c r="ETS51" s="153"/>
      <c r="ETT51" s="153"/>
      <c r="ETU51" s="153"/>
      <c r="ETV51" s="153"/>
      <c r="ETW51" s="153"/>
      <c r="ETX51" s="153"/>
      <c r="ETY51" s="153"/>
      <c r="ETZ51" s="155"/>
      <c r="EUA51" s="165"/>
      <c r="EUB51" s="153"/>
      <c r="EUC51" s="154"/>
      <c r="EUD51" s="154"/>
      <c r="EUE51" s="153"/>
      <c r="EUF51" s="153"/>
      <c r="EUG51" s="153"/>
      <c r="EUH51" s="153"/>
      <c r="EUI51" s="153"/>
      <c r="EUJ51" s="153"/>
      <c r="EUK51" s="153"/>
      <c r="EUL51" s="153"/>
      <c r="EUM51" s="155"/>
      <c r="EUN51" s="165"/>
      <c r="EUO51" s="153"/>
      <c r="EUP51" s="154"/>
      <c r="EUQ51" s="154"/>
      <c r="EUR51" s="153"/>
      <c r="EUS51" s="153"/>
      <c r="EUT51" s="153"/>
      <c r="EUU51" s="153"/>
      <c r="EUV51" s="153"/>
      <c r="EUW51" s="153"/>
      <c r="EUX51" s="153"/>
      <c r="EUY51" s="153"/>
      <c r="EUZ51" s="155"/>
      <c r="EVA51" s="165"/>
      <c r="EVB51" s="153"/>
      <c r="EVC51" s="154"/>
      <c r="EVD51" s="154"/>
      <c r="EVE51" s="153"/>
      <c r="EVF51" s="153"/>
      <c r="EVG51" s="153"/>
      <c r="EVH51" s="153"/>
      <c r="EVI51" s="153"/>
      <c r="EVJ51" s="153"/>
      <c r="EVK51" s="153"/>
      <c r="EVL51" s="153"/>
      <c r="EVM51" s="155"/>
      <c r="EVN51" s="165"/>
      <c r="EVO51" s="153"/>
      <c r="EVP51" s="154"/>
      <c r="EVQ51" s="154"/>
      <c r="EVR51" s="153"/>
      <c r="EVS51" s="153"/>
      <c r="EVT51" s="153"/>
      <c r="EVU51" s="153"/>
      <c r="EVV51" s="153"/>
      <c r="EVW51" s="153"/>
      <c r="EVX51" s="153"/>
      <c r="EVY51" s="153"/>
      <c r="EVZ51" s="155"/>
      <c r="EWA51" s="165"/>
      <c r="EWB51" s="153"/>
      <c r="EWC51" s="154"/>
      <c r="EWD51" s="154"/>
      <c r="EWE51" s="153"/>
      <c r="EWF51" s="153"/>
      <c r="EWG51" s="153"/>
      <c r="EWH51" s="153"/>
      <c r="EWI51" s="153"/>
      <c r="EWJ51" s="153"/>
      <c r="EWK51" s="153"/>
      <c r="EWL51" s="153"/>
      <c r="EWM51" s="155"/>
      <c r="EWN51" s="165"/>
      <c r="EWO51" s="153"/>
      <c r="EWP51" s="154"/>
      <c r="EWQ51" s="154"/>
      <c r="EWR51" s="153"/>
      <c r="EWS51" s="153"/>
      <c r="EWT51" s="153"/>
      <c r="EWU51" s="153"/>
      <c r="EWV51" s="153"/>
      <c r="EWW51" s="153"/>
      <c r="EWX51" s="153"/>
      <c r="EWY51" s="153"/>
      <c r="EWZ51" s="155"/>
      <c r="EXA51" s="165"/>
      <c r="EXB51" s="153"/>
      <c r="EXC51" s="154"/>
      <c r="EXD51" s="154"/>
      <c r="EXE51" s="153"/>
      <c r="EXF51" s="153"/>
      <c r="EXG51" s="153"/>
      <c r="EXH51" s="153"/>
      <c r="EXI51" s="153"/>
      <c r="EXJ51" s="153"/>
      <c r="EXK51" s="153"/>
      <c r="EXL51" s="153"/>
      <c r="EXM51" s="155"/>
      <c r="EXN51" s="165"/>
      <c r="EXO51" s="153"/>
      <c r="EXP51" s="154"/>
      <c r="EXQ51" s="154"/>
      <c r="EXR51" s="153"/>
      <c r="EXS51" s="153"/>
      <c r="EXT51" s="153"/>
      <c r="EXU51" s="153"/>
      <c r="EXV51" s="153"/>
      <c r="EXW51" s="153"/>
      <c r="EXX51" s="153"/>
      <c r="EXY51" s="153"/>
      <c r="EXZ51" s="155"/>
      <c r="EYA51" s="165"/>
      <c r="EYB51" s="153"/>
      <c r="EYC51" s="154"/>
      <c r="EYD51" s="154"/>
      <c r="EYE51" s="153"/>
      <c r="EYF51" s="153"/>
      <c r="EYG51" s="153"/>
      <c r="EYH51" s="153"/>
      <c r="EYI51" s="153"/>
      <c r="EYJ51" s="153"/>
      <c r="EYK51" s="153"/>
      <c r="EYL51" s="153"/>
      <c r="EYM51" s="155"/>
      <c r="EYN51" s="165"/>
      <c r="EYO51" s="153"/>
      <c r="EYP51" s="154"/>
      <c r="EYQ51" s="154"/>
      <c r="EYR51" s="153"/>
      <c r="EYS51" s="153"/>
      <c r="EYT51" s="153"/>
      <c r="EYU51" s="153"/>
      <c r="EYV51" s="153"/>
      <c r="EYW51" s="153"/>
      <c r="EYX51" s="153"/>
      <c r="EYY51" s="153"/>
      <c r="EYZ51" s="155"/>
      <c r="EZA51" s="165"/>
      <c r="EZB51" s="153"/>
      <c r="EZC51" s="154"/>
      <c r="EZD51" s="154"/>
      <c r="EZE51" s="153"/>
      <c r="EZF51" s="153"/>
      <c r="EZG51" s="153"/>
      <c r="EZH51" s="153"/>
      <c r="EZI51" s="153"/>
      <c r="EZJ51" s="153"/>
      <c r="EZK51" s="153"/>
      <c r="EZL51" s="153"/>
      <c r="EZM51" s="155"/>
      <c r="EZN51" s="165"/>
      <c r="EZO51" s="153"/>
      <c r="EZP51" s="154"/>
      <c r="EZQ51" s="154"/>
      <c r="EZR51" s="153"/>
      <c r="EZS51" s="153"/>
      <c r="EZT51" s="153"/>
      <c r="EZU51" s="153"/>
      <c r="EZV51" s="153"/>
      <c r="EZW51" s="153"/>
      <c r="EZX51" s="153"/>
      <c r="EZY51" s="153"/>
      <c r="EZZ51" s="155"/>
      <c r="FAA51" s="165"/>
      <c r="FAB51" s="153"/>
      <c r="FAC51" s="154"/>
      <c r="FAD51" s="154"/>
      <c r="FAE51" s="153"/>
      <c r="FAF51" s="153"/>
      <c r="FAG51" s="153"/>
      <c r="FAH51" s="153"/>
      <c r="FAI51" s="153"/>
      <c r="FAJ51" s="153"/>
      <c r="FAK51" s="153"/>
      <c r="FAL51" s="153"/>
      <c r="FAM51" s="155"/>
      <c r="FAN51" s="165"/>
      <c r="FAO51" s="153"/>
      <c r="FAP51" s="154"/>
      <c r="FAQ51" s="154"/>
      <c r="FAR51" s="153"/>
      <c r="FAS51" s="153"/>
      <c r="FAT51" s="153"/>
      <c r="FAU51" s="153"/>
      <c r="FAV51" s="153"/>
      <c r="FAW51" s="153"/>
      <c r="FAX51" s="153"/>
      <c r="FAY51" s="153"/>
      <c r="FAZ51" s="155"/>
      <c r="FBA51" s="165"/>
      <c r="FBB51" s="153"/>
      <c r="FBC51" s="154"/>
      <c r="FBD51" s="154"/>
      <c r="FBE51" s="153"/>
      <c r="FBF51" s="153"/>
      <c r="FBG51" s="153"/>
      <c r="FBH51" s="153"/>
      <c r="FBI51" s="153"/>
      <c r="FBJ51" s="153"/>
      <c r="FBK51" s="153"/>
      <c r="FBL51" s="153"/>
      <c r="FBM51" s="155"/>
      <c r="FBN51" s="165"/>
      <c r="FBO51" s="153"/>
      <c r="FBP51" s="154"/>
      <c r="FBQ51" s="154"/>
      <c r="FBR51" s="153"/>
      <c r="FBS51" s="153"/>
      <c r="FBT51" s="153"/>
      <c r="FBU51" s="153"/>
      <c r="FBV51" s="153"/>
      <c r="FBW51" s="153"/>
      <c r="FBX51" s="153"/>
      <c r="FBY51" s="153"/>
      <c r="FBZ51" s="155"/>
      <c r="FCA51" s="165"/>
      <c r="FCB51" s="153"/>
      <c r="FCC51" s="154"/>
      <c r="FCD51" s="154"/>
      <c r="FCE51" s="153"/>
      <c r="FCF51" s="153"/>
      <c r="FCG51" s="153"/>
      <c r="FCH51" s="153"/>
      <c r="FCI51" s="153"/>
      <c r="FCJ51" s="153"/>
      <c r="FCK51" s="153"/>
      <c r="FCL51" s="153"/>
      <c r="FCM51" s="155"/>
      <c r="FCN51" s="165"/>
      <c r="FCO51" s="153"/>
      <c r="FCP51" s="154"/>
      <c r="FCQ51" s="154"/>
      <c r="FCR51" s="153"/>
      <c r="FCS51" s="153"/>
      <c r="FCT51" s="153"/>
      <c r="FCU51" s="153"/>
      <c r="FCV51" s="153"/>
      <c r="FCW51" s="153"/>
      <c r="FCX51" s="153"/>
      <c r="FCY51" s="153"/>
      <c r="FCZ51" s="155"/>
      <c r="FDA51" s="165"/>
      <c r="FDB51" s="153"/>
      <c r="FDC51" s="154"/>
      <c r="FDD51" s="154"/>
      <c r="FDE51" s="153"/>
      <c r="FDF51" s="153"/>
      <c r="FDG51" s="153"/>
      <c r="FDH51" s="153"/>
      <c r="FDI51" s="153"/>
      <c r="FDJ51" s="153"/>
      <c r="FDK51" s="153"/>
      <c r="FDL51" s="153"/>
      <c r="FDM51" s="155"/>
      <c r="FDN51" s="165"/>
      <c r="FDO51" s="153"/>
      <c r="FDP51" s="154"/>
      <c r="FDQ51" s="154"/>
      <c r="FDR51" s="153"/>
      <c r="FDS51" s="153"/>
      <c r="FDT51" s="153"/>
      <c r="FDU51" s="153"/>
      <c r="FDV51" s="153"/>
      <c r="FDW51" s="153"/>
      <c r="FDX51" s="153"/>
      <c r="FDY51" s="153"/>
      <c r="FDZ51" s="155"/>
      <c r="FEA51" s="165"/>
      <c r="FEB51" s="153"/>
      <c r="FEC51" s="154"/>
      <c r="FED51" s="154"/>
      <c r="FEE51" s="153"/>
      <c r="FEF51" s="153"/>
      <c r="FEG51" s="153"/>
      <c r="FEH51" s="153"/>
      <c r="FEI51" s="153"/>
      <c r="FEJ51" s="153"/>
      <c r="FEK51" s="153"/>
      <c r="FEL51" s="153"/>
      <c r="FEM51" s="155"/>
      <c r="FEN51" s="165"/>
      <c r="FEO51" s="153"/>
      <c r="FEP51" s="154"/>
      <c r="FEQ51" s="154"/>
      <c r="FER51" s="153"/>
      <c r="FES51" s="153"/>
      <c r="FET51" s="153"/>
      <c r="FEU51" s="153"/>
      <c r="FEV51" s="153"/>
      <c r="FEW51" s="153"/>
      <c r="FEX51" s="153"/>
      <c r="FEY51" s="153"/>
      <c r="FEZ51" s="155"/>
      <c r="FFA51" s="165"/>
      <c r="FFB51" s="153"/>
      <c r="FFC51" s="154"/>
      <c r="FFD51" s="154"/>
      <c r="FFE51" s="153"/>
      <c r="FFF51" s="153"/>
      <c r="FFG51" s="153"/>
      <c r="FFH51" s="153"/>
      <c r="FFI51" s="153"/>
      <c r="FFJ51" s="153"/>
      <c r="FFK51" s="153"/>
      <c r="FFL51" s="153"/>
      <c r="FFM51" s="155"/>
      <c r="FFN51" s="165"/>
      <c r="FFO51" s="153"/>
      <c r="FFP51" s="154"/>
      <c r="FFQ51" s="154"/>
      <c r="FFR51" s="153"/>
      <c r="FFS51" s="153"/>
      <c r="FFT51" s="153"/>
      <c r="FFU51" s="153"/>
      <c r="FFV51" s="153"/>
      <c r="FFW51" s="153"/>
      <c r="FFX51" s="153"/>
      <c r="FFY51" s="153"/>
      <c r="FFZ51" s="155"/>
      <c r="FGA51" s="165"/>
      <c r="FGB51" s="153"/>
      <c r="FGC51" s="154"/>
      <c r="FGD51" s="154"/>
      <c r="FGE51" s="153"/>
      <c r="FGF51" s="153"/>
      <c r="FGG51" s="153"/>
      <c r="FGH51" s="153"/>
      <c r="FGI51" s="153"/>
      <c r="FGJ51" s="153"/>
      <c r="FGK51" s="153"/>
      <c r="FGL51" s="153"/>
      <c r="FGM51" s="155"/>
      <c r="FGN51" s="165"/>
      <c r="FGO51" s="153"/>
      <c r="FGP51" s="154"/>
      <c r="FGQ51" s="154"/>
      <c r="FGR51" s="153"/>
      <c r="FGS51" s="153"/>
      <c r="FGT51" s="153"/>
      <c r="FGU51" s="153"/>
      <c r="FGV51" s="153"/>
      <c r="FGW51" s="153"/>
      <c r="FGX51" s="153"/>
      <c r="FGY51" s="153"/>
      <c r="FGZ51" s="155"/>
      <c r="FHA51" s="165"/>
      <c r="FHB51" s="153"/>
      <c r="FHC51" s="154"/>
      <c r="FHD51" s="154"/>
      <c r="FHE51" s="153"/>
      <c r="FHF51" s="153"/>
      <c r="FHG51" s="153"/>
      <c r="FHH51" s="153"/>
      <c r="FHI51" s="153"/>
      <c r="FHJ51" s="153"/>
      <c r="FHK51" s="153"/>
      <c r="FHL51" s="153"/>
      <c r="FHM51" s="155"/>
      <c r="FHN51" s="165"/>
      <c r="FHO51" s="153"/>
      <c r="FHP51" s="154"/>
      <c r="FHQ51" s="154"/>
      <c r="FHR51" s="153"/>
      <c r="FHS51" s="153"/>
      <c r="FHT51" s="153"/>
      <c r="FHU51" s="153"/>
      <c r="FHV51" s="153"/>
      <c r="FHW51" s="153"/>
      <c r="FHX51" s="153"/>
      <c r="FHY51" s="153"/>
      <c r="FHZ51" s="155"/>
      <c r="FIA51" s="165"/>
      <c r="FIB51" s="153"/>
      <c r="FIC51" s="154"/>
      <c r="FID51" s="154"/>
      <c r="FIE51" s="153"/>
      <c r="FIF51" s="153"/>
      <c r="FIG51" s="153"/>
      <c r="FIH51" s="153"/>
      <c r="FII51" s="153"/>
      <c r="FIJ51" s="153"/>
      <c r="FIK51" s="153"/>
      <c r="FIL51" s="153"/>
      <c r="FIM51" s="155"/>
      <c r="FIN51" s="165"/>
      <c r="FIO51" s="153"/>
      <c r="FIP51" s="154"/>
      <c r="FIQ51" s="154"/>
      <c r="FIR51" s="153"/>
      <c r="FIS51" s="153"/>
      <c r="FIT51" s="153"/>
      <c r="FIU51" s="153"/>
      <c r="FIV51" s="153"/>
      <c r="FIW51" s="153"/>
      <c r="FIX51" s="153"/>
      <c r="FIY51" s="153"/>
      <c r="FIZ51" s="155"/>
      <c r="FJA51" s="165"/>
      <c r="FJB51" s="153"/>
      <c r="FJC51" s="154"/>
      <c r="FJD51" s="154"/>
      <c r="FJE51" s="153"/>
      <c r="FJF51" s="153"/>
      <c r="FJG51" s="153"/>
      <c r="FJH51" s="153"/>
      <c r="FJI51" s="153"/>
      <c r="FJJ51" s="153"/>
      <c r="FJK51" s="153"/>
      <c r="FJL51" s="153"/>
      <c r="FJM51" s="155"/>
      <c r="FJN51" s="165"/>
      <c r="FJO51" s="153"/>
      <c r="FJP51" s="154"/>
      <c r="FJQ51" s="154"/>
      <c r="FJR51" s="153"/>
      <c r="FJS51" s="153"/>
      <c r="FJT51" s="153"/>
      <c r="FJU51" s="153"/>
      <c r="FJV51" s="153"/>
      <c r="FJW51" s="153"/>
      <c r="FJX51" s="153"/>
      <c r="FJY51" s="153"/>
      <c r="FJZ51" s="155"/>
      <c r="FKA51" s="165"/>
      <c r="FKB51" s="153"/>
      <c r="FKC51" s="154"/>
      <c r="FKD51" s="154"/>
      <c r="FKE51" s="153"/>
      <c r="FKF51" s="153"/>
      <c r="FKG51" s="153"/>
      <c r="FKH51" s="153"/>
      <c r="FKI51" s="153"/>
      <c r="FKJ51" s="153"/>
      <c r="FKK51" s="153"/>
      <c r="FKL51" s="153"/>
      <c r="FKM51" s="155"/>
      <c r="FKN51" s="165"/>
      <c r="FKO51" s="153"/>
      <c r="FKP51" s="154"/>
      <c r="FKQ51" s="154"/>
      <c r="FKR51" s="153"/>
      <c r="FKS51" s="153"/>
      <c r="FKT51" s="153"/>
      <c r="FKU51" s="153"/>
      <c r="FKV51" s="153"/>
      <c r="FKW51" s="153"/>
      <c r="FKX51" s="153"/>
      <c r="FKY51" s="153"/>
      <c r="FKZ51" s="155"/>
      <c r="FLA51" s="165"/>
      <c r="FLB51" s="153"/>
      <c r="FLC51" s="154"/>
      <c r="FLD51" s="154"/>
      <c r="FLE51" s="153"/>
      <c r="FLF51" s="153"/>
      <c r="FLG51" s="153"/>
      <c r="FLH51" s="153"/>
      <c r="FLI51" s="153"/>
      <c r="FLJ51" s="153"/>
      <c r="FLK51" s="153"/>
      <c r="FLL51" s="153"/>
      <c r="FLM51" s="155"/>
      <c r="FLN51" s="165"/>
      <c r="FLO51" s="153"/>
      <c r="FLP51" s="154"/>
      <c r="FLQ51" s="154"/>
      <c r="FLR51" s="153"/>
      <c r="FLS51" s="153"/>
      <c r="FLT51" s="153"/>
      <c r="FLU51" s="153"/>
      <c r="FLV51" s="153"/>
      <c r="FLW51" s="153"/>
      <c r="FLX51" s="153"/>
      <c r="FLY51" s="153"/>
      <c r="FLZ51" s="155"/>
      <c r="FMA51" s="165"/>
      <c r="FMB51" s="153"/>
      <c r="FMC51" s="154"/>
      <c r="FMD51" s="154"/>
      <c r="FME51" s="153"/>
      <c r="FMF51" s="153"/>
      <c r="FMG51" s="153"/>
      <c r="FMH51" s="153"/>
      <c r="FMI51" s="153"/>
      <c r="FMJ51" s="153"/>
      <c r="FMK51" s="153"/>
      <c r="FML51" s="153"/>
      <c r="FMM51" s="155"/>
      <c r="FMN51" s="165"/>
      <c r="FMO51" s="153"/>
      <c r="FMP51" s="154"/>
      <c r="FMQ51" s="154"/>
      <c r="FMR51" s="153"/>
      <c r="FMS51" s="153"/>
      <c r="FMT51" s="153"/>
      <c r="FMU51" s="153"/>
      <c r="FMV51" s="153"/>
      <c r="FMW51" s="153"/>
      <c r="FMX51" s="153"/>
      <c r="FMY51" s="153"/>
      <c r="FMZ51" s="155"/>
      <c r="FNA51" s="165"/>
      <c r="FNB51" s="153"/>
      <c r="FNC51" s="154"/>
      <c r="FND51" s="154"/>
      <c r="FNE51" s="153"/>
      <c r="FNF51" s="153"/>
      <c r="FNG51" s="153"/>
      <c r="FNH51" s="153"/>
      <c r="FNI51" s="153"/>
      <c r="FNJ51" s="153"/>
      <c r="FNK51" s="153"/>
      <c r="FNL51" s="153"/>
      <c r="FNM51" s="155"/>
      <c r="FNN51" s="165"/>
      <c r="FNO51" s="153"/>
      <c r="FNP51" s="154"/>
      <c r="FNQ51" s="154"/>
      <c r="FNR51" s="153"/>
      <c r="FNS51" s="153"/>
      <c r="FNT51" s="153"/>
      <c r="FNU51" s="153"/>
      <c r="FNV51" s="153"/>
      <c r="FNW51" s="153"/>
      <c r="FNX51" s="153"/>
      <c r="FNY51" s="153"/>
      <c r="FNZ51" s="155"/>
      <c r="FOA51" s="165"/>
      <c r="FOB51" s="153"/>
      <c r="FOC51" s="154"/>
      <c r="FOD51" s="154"/>
      <c r="FOE51" s="153"/>
      <c r="FOF51" s="153"/>
      <c r="FOG51" s="153"/>
      <c r="FOH51" s="153"/>
      <c r="FOI51" s="153"/>
      <c r="FOJ51" s="153"/>
      <c r="FOK51" s="153"/>
      <c r="FOL51" s="153"/>
      <c r="FOM51" s="155"/>
      <c r="FON51" s="165"/>
      <c r="FOO51" s="153"/>
      <c r="FOP51" s="154"/>
      <c r="FOQ51" s="154"/>
      <c r="FOR51" s="153"/>
      <c r="FOS51" s="153"/>
      <c r="FOT51" s="153"/>
      <c r="FOU51" s="153"/>
      <c r="FOV51" s="153"/>
      <c r="FOW51" s="153"/>
      <c r="FOX51" s="153"/>
      <c r="FOY51" s="153"/>
      <c r="FOZ51" s="155"/>
      <c r="FPA51" s="165"/>
      <c r="FPB51" s="153"/>
      <c r="FPC51" s="154"/>
      <c r="FPD51" s="154"/>
      <c r="FPE51" s="153"/>
      <c r="FPF51" s="153"/>
      <c r="FPG51" s="153"/>
      <c r="FPH51" s="153"/>
      <c r="FPI51" s="153"/>
      <c r="FPJ51" s="153"/>
      <c r="FPK51" s="153"/>
      <c r="FPL51" s="153"/>
      <c r="FPM51" s="155"/>
      <c r="FPN51" s="165"/>
      <c r="FPO51" s="153"/>
      <c r="FPP51" s="154"/>
      <c r="FPQ51" s="154"/>
      <c r="FPR51" s="153"/>
      <c r="FPS51" s="153"/>
      <c r="FPT51" s="153"/>
      <c r="FPU51" s="153"/>
      <c r="FPV51" s="153"/>
      <c r="FPW51" s="153"/>
      <c r="FPX51" s="153"/>
      <c r="FPY51" s="153"/>
      <c r="FPZ51" s="155"/>
      <c r="FQA51" s="165"/>
      <c r="FQB51" s="153"/>
      <c r="FQC51" s="154"/>
      <c r="FQD51" s="154"/>
      <c r="FQE51" s="153"/>
      <c r="FQF51" s="153"/>
      <c r="FQG51" s="153"/>
      <c r="FQH51" s="153"/>
      <c r="FQI51" s="153"/>
      <c r="FQJ51" s="153"/>
      <c r="FQK51" s="153"/>
      <c r="FQL51" s="153"/>
      <c r="FQM51" s="155"/>
      <c r="FQN51" s="165"/>
      <c r="FQO51" s="153"/>
      <c r="FQP51" s="154"/>
      <c r="FQQ51" s="154"/>
      <c r="FQR51" s="153"/>
      <c r="FQS51" s="153"/>
      <c r="FQT51" s="153"/>
      <c r="FQU51" s="153"/>
      <c r="FQV51" s="153"/>
      <c r="FQW51" s="153"/>
      <c r="FQX51" s="153"/>
      <c r="FQY51" s="153"/>
      <c r="FQZ51" s="155"/>
      <c r="FRA51" s="165"/>
      <c r="FRB51" s="153"/>
      <c r="FRC51" s="154"/>
      <c r="FRD51" s="154"/>
      <c r="FRE51" s="153"/>
      <c r="FRF51" s="153"/>
      <c r="FRG51" s="153"/>
      <c r="FRH51" s="153"/>
      <c r="FRI51" s="153"/>
      <c r="FRJ51" s="153"/>
      <c r="FRK51" s="153"/>
      <c r="FRL51" s="153"/>
      <c r="FRM51" s="155"/>
      <c r="FRN51" s="165"/>
      <c r="FRO51" s="153"/>
      <c r="FRP51" s="154"/>
      <c r="FRQ51" s="154"/>
      <c r="FRR51" s="153"/>
      <c r="FRS51" s="153"/>
      <c r="FRT51" s="153"/>
      <c r="FRU51" s="153"/>
      <c r="FRV51" s="153"/>
      <c r="FRW51" s="153"/>
      <c r="FRX51" s="153"/>
      <c r="FRY51" s="153"/>
      <c r="FRZ51" s="155"/>
      <c r="FSA51" s="165"/>
      <c r="FSB51" s="153"/>
      <c r="FSC51" s="154"/>
      <c r="FSD51" s="154"/>
      <c r="FSE51" s="153"/>
      <c r="FSF51" s="153"/>
      <c r="FSG51" s="153"/>
      <c r="FSH51" s="153"/>
      <c r="FSI51" s="153"/>
      <c r="FSJ51" s="153"/>
      <c r="FSK51" s="153"/>
      <c r="FSL51" s="153"/>
      <c r="FSM51" s="155"/>
      <c r="FSN51" s="165"/>
      <c r="FSO51" s="153"/>
      <c r="FSP51" s="154"/>
      <c r="FSQ51" s="154"/>
      <c r="FSR51" s="153"/>
      <c r="FSS51" s="153"/>
      <c r="FST51" s="153"/>
      <c r="FSU51" s="153"/>
      <c r="FSV51" s="153"/>
      <c r="FSW51" s="153"/>
      <c r="FSX51" s="153"/>
      <c r="FSY51" s="153"/>
      <c r="FSZ51" s="155"/>
      <c r="FTA51" s="165"/>
      <c r="FTB51" s="153"/>
      <c r="FTC51" s="154"/>
      <c r="FTD51" s="154"/>
      <c r="FTE51" s="153"/>
      <c r="FTF51" s="153"/>
      <c r="FTG51" s="153"/>
      <c r="FTH51" s="153"/>
      <c r="FTI51" s="153"/>
      <c r="FTJ51" s="153"/>
      <c r="FTK51" s="153"/>
      <c r="FTL51" s="153"/>
      <c r="FTM51" s="155"/>
      <c r="FTN51" s="165"/>
      <c r="FTO51" s="153"/>
      <c r="FTP51" s="154"/>
      <c r="FTQ51" s="154"/>
      <c r="FTR51" s="153"/>
      <c r="FTS51" s="153"/>
      <c r="FTT51" s="153"/>
      <c r="FTU51" s="153"/>
      <c r="FTV51" s="153"/>
      <c r="FTW51" s="153"/>
      <c r="FTX51" s="153"/>
      <c r="FTY51" s="153"/>
      <c r="FTZ51" s="155"/>
      <c r="FUA51" s="165"/>
      <c r="FUB51" s="153"/>
      <c r="FUC51" s="154"/>
      <c r="FUD51" s="154"/>
      <c r="FUE51" s="153"/>
      <c r="FUF51" s="153"/>
      <c r="FUG51" s="153"/>
      <c r="FUH51" s="153"/>
      <c r="FUI51" s="153"/>
      <c r="FUJ51" s="153"/>
      <c r="FUK51" s="153"/>
      <c r="FUL51" s="153"/>
      <c r="FUM51" s="155"/>
      <c r="FUN51" s="165"/>
      <c r="FUO51" s="153"/>
      <c r="FUP51" s="154"/>
      <c r="FUQ51" s="154"/>
      <c r="FUR51" s="153"/>
      <c r="FUS51" s="153"/>
      <c r="FUT51" s="153"/>
      <c r="FUU51" s="153"/>
      <c r="FUV51" s="153"/>
      <c r="FUW51" s="153"/>
      <c r="FUX51" s="153"/>
      <c r="FUY51" s="153"/>
      <c r="FUZ51" s="155"/>
      <c r="FVA51" s="165"/>
      <c r="FVB51" s="153"/>
      <c r="FVC51" s="154"/>
      <c r="FVD51" s="154"/>
      <c r="FVE51" s="153"/>
      <c r="FVF51" s="153"/>
      <c r="FVG51" s="153"/>
      <c r="FVH51" s="153"/>
      <c r="FVI51" s="153"/>
      <c r="FVJ51" s="153"/>
      <c r="FVK51" s="153"/>
      <c r="FVL51" s="153"/>
      <c r="FVM51" s="155"/>
      <c r="FVN51" s="165"/>
      <c r="FVO51" s="153"/>
      <c r="FVP51" s="154"/>
      <c r="FVQ51" s="154"/>
      <c r="FVR51" s="153"/>
      <c r="FVS51" s="153"/>
      <c r="FVT51" s="153"/>
      <c r="FVU51" s="153"/>
      <c r="FVV51" s="153"/>
      <c r="FVW51" s="153"/>
      <c r="FVX51" s="153"/>
      <c r="FVY51" s="153"/>
      <c r="FVZ51" s="155"/>
      <c r="FWA51" s="165"/>
      <c r="FWB51" s="153"/>
      <c r="FWC51" s="154"/>
      <c r="FWD51" s="154"/>
      <c r="FWE51" s="153"/>
      <c r="FWF51" s="153"/>
      <c r="FWG51" s="153"/>
      <c r="FWH51" s="153"/>
      <c r="FWI51" s="153"/>
      <c r="FWJ51" s="153"/>
      <c r="FWK51" s="153"/>
      <c r="FWL51" s="153"/>
      <c r="FWM51" s="155"/>
      <c r="FWN51" s="165"/>
      <c r="FWO51" s="153"/>
      <c r="FWP51" s="154"/>
      <c r="FWQ51" s="154"/>
      <c r="FWR51" s="153"/>
      <c r="FWS51" s="153"/>
      <c r="FWT51" s="153"/>
      <c r="FWU51" s="153"/>
      <c r="FWV51" s="153"/>
      <c r="FWW51" s="153"/>
      <c r="FWX51" s="153"/>
      <c r="FWY51" s="153"/>
      <c r="FWZ51" s="155"/>
      <c r="FXA51" s="165"/>
      <c r="FXB51" s="153"/>
      <c r="FXC51" s="154"/>
      <c r="FXD51" s="154"/>
      <c r="FXE51" s="153"/>
      <c r="FXF51" s="153"/>
      <c r="FXG51" s="153"/>
      <c r="FXH51" s="153"/>
      <c r="FXI51" s="153"/>
      <c r="FXJ51" s="153"/>
      <c r="FXK51" s="153"/>
      <c r="FXL51" s="153"/>
      <c r="FXM51" s="155"/>
      <c r="FXN51" s="165"/>
      <c r="FXO51" s="153"/>
      <c r="FXP51" s="154"/>
      <c r="FXQ51" s="154"/>
      <c r="FXR51" s="153"/>
      <c r="FXS51" s="153"/>
      <c r="FXT51" s="153"/>
      <c r="FXU51" s="153"/>
      <c r="FXV51" s="153"/>
      <c r="FXW51" s="153"/>
      <c r="FXX51" s="153"/>
      <c r="FXY51" s="153"/>
      <c r="FXZ51" s="155"/>
      <c r="FYA51" s="165"/>
      <c r="FYB51" s="153"/>
      <c r="FYC51" s="154"/>
      <c r="FYD51" s="154"/>
      <c r="FYE51" s="153"/>
      <c r="FYF51" s="153"/>
      <c r="FYG51" s="153"/>
      <c r="FYH51" s="153"/>
      <c r="FYI51" s="153"/>
      <c r="FYJ51" s="153"/>
      <c r="FYK51" s="153"/>
      <c r="FYL51" s="153"/>
      <c r="FYM51" s="155"/>
      <c r="FYN51" s="165"/>
      <c r="FYO51" s="153"/>
      <c r="FYP51" s="154"/>
      <c r="FYQ51" s="154"/>
      <c r="FYR51" s="153"/>
      <c r="FYS51" s="153"/>
      <c r="FYT51" s="153"/>
      <c r="FYU51" s="153"/>
      <c r="FYV51" s="153"/>
      <c r="FYW51" s="153"/>
      <c r="FYX51" s="153"/>
      <c r="FYY51" s="153"/>
      <c r="FYZ51" s="155"/>
      <c r="FZA51" s="165"/>
      <c r="FZB51" s="153"/>
      <c r="FZC51" s="154"/>
      <c r="FZD51" s="154"/>
      <c r="FZE51" s="153"/>
      <c r="FZF51" s="153"/>
      <c r="FZG51" s="153"/>
      <c r="FZH51" s="153"/>
      <c r="FZI51" s="153"/>
      <c r="FZJ51" s="153"/>
      <c r="FZK51" s="153"/>
      <c r="FZL51" s="153"/>
      <c r="FZM51" s="155"/>
      <c r="FZN51" s="165"/>
      <c r="FZO51" s="153"/>
      <c r="FZP51" s="154"/>
      <c r="FZQ51" s="154"/>
      <c r="FZR51" s="153"/>
      <c r="FZS51" s="153"/>
      <c r="FZT51" s="153"/>
      <c r="FZU51" s="153"/>
      <c r="FZV51" s="153"/>
      <c r="FZW51" s="153"/>
      <c r="FZX51" s="153"/>
      <c r="FZY51" s="153"/>
      <c r="FZZ51" s="155"/>
      <c r="GAA51" s="165"/>
      <c r="GAB51" s="153"/>
      <c r="GAC51" s="154"/>
      <c r="GAD51" s="154"/>
      <c r="GAE51" s="153"/>
      <c r="GAF51" s="153"/>
      <c r="GAG51" s="153"/>
      <c r="GAH51" s="153"/>
      <c r="GAI51" s="153"/>
      <c r="GAJ51" s="153"/>
      <c r="GAK51" s="153"/>
      <c r="GAL51" s="153"/>
      <c r="GAM51" s="155"/>
      <c r="GAN51" s="165"/>
      <c r="GAO51" s="153"/>
      <c r="GAP51" s="154"/>
      <c r="GAQ51" s="154"/>
      <c r="GAR51" s="153"/>
      <c r="GAS51" s="153"/>
      <c r="GAT51" s="153"/>
      <c r="GAU51" s="153"/>
      <c r="GAV51" s="153"/>
      <c r="GAW51" s="153"/>
      <c r="GAX51" s="153"/>
      <c r="GAY51" s="153"/>
      <c r="GAZ51" s="155"/>
      <c r="GBA51" s="165"/>
      <c r="GBB51" s="153"/>
      <c r="GBC51" s="154"/>
      <c r="GBD51" s="154"/>
      <c r="GBE51" s="153"/>
      <c r="GBF51" s="153"/>
      <c r="GBG51" s="153"/>
      <c r="GBH51" s="153"/>
      <c r="GBI51" s="153"/>
      <c r="GBJ51" s="153"/>
      <c r="GBK51" s="153"/>
      <c r="GBL51" s="153"/>
      <c r="GBM51" s="155"/>
      <c r="GBN51" s="165"/>
      <c r="GBO51" s="153"/>
      <c r="GBP51" s="154"/>
      <c r="GBQ51" s="154"/>
      <c r="GBR51" s="153"/>
      <c r="GBS51" s="153"/>
      <c r="GBT51" s="153"/>
      <c r="GBU51" s="153"/>
      <c r="GBV51" s="153"/>
      <c r="GBW51" s="153"/>
      <c r="GBX51" s="153"/>
      <c r="GBY51" s="153"/>
      <c r="GBZ51" s="155"/>
      <c r="GCA51" s="165"/>
      <c r="GCB51" s="153"/>
      <c r="GCC51" s="154"/>
      <c r="GCD51" s="154"/>
      <c r="GCE51" s="153"/>
      <c r="GCF51" s="153"/>
      <c r="GCG51" s="153"/>
      <c r="GCH51" s="153"/>
      <c r="GCI51" s="153"/>
      <c r="GCJ51" s="153"/>
      <c r="GCK51" s="153"/>
      <c r="GCL51" s="153"/>
      <c r="GCM51" s="155"/>
      <c r="GCN51" s="165"/>
      <c r="GCO51" s="153"/>
      <c r="GCP51" s="154"/>
      <c r="GCQ51" s="154"/>
      <c r="GCR51" s="153"/>
      <c r="GCS51" s="153"/>
      <c r="GCT51" s="153"/>
      <c r="GCU51" s="153"/>
      <c r="GCV51" s="153"/>
      <c r="GCW51" s="153"/>
      <c r="GCX51" s="153"/>
      <c r="GCY51" s="153"/>
      <c r="GCZ51" s="155"/>
      <c r="GDA51" s="165"/>
      <c r="GDB51" s="153"/>
      <c r="GDC51" s="154"/>
      <c r="GDD51" s="154"/>
      <c r="GDE51" s="153"/>
      <c r="GDF51" s="153"/>
      <c r="GDG51" s="153"/>
      <c r="GDH51" s="153"/>
      <c r="GDI51" s="153"/>
      <c r="GDJ51" s="153"/>
      <c r="GDK51" s="153"/>
      <c r="GDL51" s="153"/>
      <c r="GDM51" s="155"/>
      <c r="GDN51" s="165"/>
      <c r="GDO51" s="153"/>
      <c r="GDP51" s="154"/>
      <c r="GDQ51" s="154"/>
      <c r="GDR51" s="153"/>
      <c r="GDS51" s="153"/>
      <c r="GDT51" s="153"/>
      <c r="GDU51" s="153"/>
      <c r="GDV51" s="153"/>
      <c r="GDW51" s="153"/>
      <c r="GDX51" s="153"/>
      <c r="GDY51" s="153"/>
      <c r="GDZ51" s="155"/>
      <c r="GEA51" s="165"/>
      <c r="GEB51" s="153"/>
      <c r="GEC51" s="154"/>
      <c r="GED51" s="154"/>
      <c r="GEE51" s="153"/>
      <c r="GEF51" s="153"/>
      <c r="GEG51" s="153"/>
      <c r="GEH51" s="153"/>
      <c r="GEI51" s="153"/>
      <c r="GEJ51" s="153"/>
      <c r="GEK51" s="153"/>
      <c r="GEL51" s="153"/>
      <c r="GEM51" s="155"/>
      <c r="GEN51" s="165"/>
      <c r="GEO51" s="153"/>
      <c r="GEP51" s="154"/>
      <c r="GEQ51" s="154"/>
      <c r="GER51" s="153"/>
      <c r="GES51" s="153"/>
      <c r="GET51" s="153"/>
      <c r="GEU51" s="153"/>
      <c r="GEV51" s="153"/>
      <c r="GEW51" s="153"/>
      <c r="GEX51" s="153"/>
      <c r="GEY51" s="153"/>
      <c r="GEZ51" s="155"/>
      <c r="GFA51" s="165"/>
      <c r="GFB51" s="153"/>
      <c r="GFC51" s="154"/>
      <c r="GFD51" s="154"/>
      <c r="GFE51" s="153"/>
      <c r="GFF51" s="153"/>
      <c r="GFG51" s="153"/>
      <c r="GFH51" s="153"/>
      <c r="GFI51" s="153"/>
      <c r="GFJ51" s="153"/>
      <c r="GFK51" s="153"/>
      <c r="GFL51" s="153"/>
      <c r="GFM51" s="155"/>
      <c r="GFN51" s="165"/>
      <c r="GFO51" s="153"/>
      <c r="GFP51" s="154"/>
      <c r="GFQ51" s="154"/>
      <c r="GFR51" s="153"/>
      <c r="GFS51" s="153"/>
      <c r="GFT51" s="153"/>
      <c r="GFU51" s="153"/>
      <c r="GFV51" s="153"/>
      <c r="GFW51" s="153"/>
      <c r="GFX51" s="153"/>
      <c r="GFY51" s="153"/>
      <c r="GFZ51" s="155"/>
      <c r="GGA51" s="165"/>
      <c r="GGB51" s="153"/>
      <c r="GGC51" s="154"/>
      <c r="GGD51" s="154"/>
      <c r="GGE51" s="153"/>
      <c r="GGF51" s="153"/>
      <c r="GGG51" s="153"/>
      <c r="GGH51" s="153"/>
      <c r="GGI51" s="153"/>
      <c r="GGJ51" s="153"/>
      <c r="GGK51" s="153"/>
      <c r="GGL51" s="153"/>
      <c r="GGM51" s="155"/>
      <c r="GGN51" s="165"/>
      <c r="GGO51" s="153"/>
      <c r="GGP51" s="154"/>
      <c r="GGQ51" s="154"/>
      <c r="GGR51" s="153"/>
      <c r="GGS51" s="153"/>
      <c r="GGT51" s="153"/>
      <c r="GGU51" s="153"/>
      <c r="GGV51" s="153"/>
      <c r="GGW51" s="153"/>
      <c r="GGX51" s="153"/>
      <c r="GGY51" s="153"/>
      <c r="GGZ51" s="155"/>
      <c r="GHA51" s="165"/>
      <c r="GHB51" s="153"/>
      <c r="GHC51" s="154"/>
      <c r="GHD51" s="154"/>
      <c r="GHE51" s="153"/>
      <c r="GHF51" s="153"/>
      <c r="GHG51" s="153"/>
      <c r="GHH51" s="153"/>
      <c r="GHI51" s="153"/>
      <c r="GHJ51" s="153"/>
      <c r="GHK51" s="153"/>
      <c r="GHL51" s="153"/>
      <c r="GHM51" s="155"/>
      <c r="GHN51" s="165"/>
      <c r="GHO51" s="153"/>
      <c r="GHP51" s="154"/>
      <c r="GHQ51" s="154"/>
      <c r="GHR51" s="153"/>
      <c r="GHS51" s="153"/>
      <c r="GHT51" s="153"/>
      <c r="GHU51" s="153"/>
      <c r="GHV51" s="153"/>
      <c r="GHW51" s="153"/>
      <c r="GHX51" s="153"/>
      <c r="GHY51" s="153"/>
      <c r="GHZ51" s="155"/>
      <c r="GIA51" s="165"/>
      <c r="GIB51" s="153"/>
      <c r="GIC51" s="154"/>
      <c r="GID51" s="154"/>
      <c r="GIE51" s="153"/>
      <c r="GIF51" s="153"/>
      <c r="GIG51" s="153"/>
      <c r="GIH51" s="153"/>
      <c r="GII51" s="153"/>
      <c r="GIJ51" s="153"/>
      <c r="GIK51" s="153"/>
      <c r="GIL51" s="153"/>
      <c r="GIM51" s="155"/>
      <c r="GIN51" s="165"/>
      <c r="GIO51" s="153"/>
      <c r="GIP51" s="154"/>
      <c r="GIQ51" s="154"/>
      <c r="GIR51" s="153"/>
      <c r="GIS51" s="153"/>
      <c r="GIT51" s="153"/>
      <c r="GIU51" s="153"/>
      <c r="GIV51" s="153"/>
      <c r="GIW51" s="153"/>
      <c r="GIX51" s="153"/>
      <c r="GIY51" s="153"/>
      <c r="GIZ51" s="155"/>
      <c r="GJA51" s="165"/>
      <c r="GJB51" s="153"/>
      <c r="GJC51" s="154"/>
      <c r="GJD51" s="154"/>
      <c r="GJE51" s="153"/>
      <c r="GJF51" s="153"/>
      <c r="GJG51" s="153"/>
      <c r="GJH51" s="153"/>
      <c r="GJI51" s="153"/>
      <c r="GJJ51" s="153"/>
      <c r="GJK51" s="153"/>
      <c r="GJL51" s="153"/>
      <c r="GJM51" s="155"/>
      <c r="GJN51" s="165"/>
      <c r="GJO51" s="153"/>
      <c r="GJP51" s="154"/>
      <c r="GJQ51" s="154"/>
      <c r="GJR51" s="153"/>
      <c r="GJS51" s="153"/>
      <c r="GJT51" s="153"/>
      <c r="GJU51" s="153"/>
      <c r="GJV51" s="153"/>
      <c r="GJW51" s="153"/>
      <c r="GJX51" s="153"/>
      <c r="GJY51" s="153"/>
      <c r="GJZ51" s="155"/>
      <c r="GKA51" s="165"/>
      <c r="GKB51" s="153"/>
      <c r="GKC51" s="154"/>
      <c r="GKD51" s="154"/>
      <c r="GKE51" s="153"/>
      <c r="GKF51" s="153"/>
      <c r="GKG51" s="153"/>
      <c r="GKH51" s="153"/>
      <c r="GKI51" s="153"/>
      <c r="GKJ51" s="153"/>
      <c r="GKK51" s="153"/>
      <c r="GKL51" s="153"/>
      <c r="GKM51" s="155"/>
      <c r="GKN51" s="165"/>
      <c r="GKO51" s="153"/>
      <c r="GKP51" s="154"/>
      <c r="GKQ51" s="154"/>
      <c r="GKR51" s="153"/>
      <c r="GKS51" s="153"/>
      <c r="GKT51" s="153"/>
      <c r="GKU51" s="153"/>
      <c r="GKV51" s="153"/>
      <c r="GKW51" s="153"/>
      <c r="GKX51" s="153"/>
      <c r="GKY51" s="153"/>
      <c r="GKZ51" s="155"/>
      <c r="GLA51" s="165"/>
      <c r="GLB51" s="153"/>
      <c r="GLC51" s="154"/>
      <c r="GLD51" s="154"/>
      <c r="GLE51" s="153"/>
      <c r="GLF51" s="153"/>
      <c r="GLG51" s="153"/>
      <c r="GLH51" s="153"/>
      <c r="GLI51" s="153"/>
      <c r="GLJ51" s="153"/>
      <c r="GLK51" s="153"/>
      <c r="GLL51" s="153"/>
      <c r="GLM51" s="155"/>
      <c r="GLN51" s="165"/>
      <c r="GLO51" s="153"/>
      <c r="GLP51" s="154"/>
      <c r="GLQ51" s="154"/>
      <c r="GLR51" s="153"/>
      <c r="GLS51" s="153"/>
      <c r="GLT51" s="153"/>
      <c r="GLU51" s="153"/>
      <c r="GLV51" s="153"/>
      <c r="GLW51" s="153"/>
      <c r="GLX51" s="153"/>
      <c r="GLY51" s="153"/>
      <c r="GLZ51" s="155"/>
      <c r="GMA51" s="165"/>
      <c r="GMB51" s="153"/>
      <c r="GMC51" s="154"/>
      <c r="GMD51" s="154"/>
      <c r="GME51" s="153"/>
      <c r="GMF51" s="153"/>
      <c r="GMG51" s="153"/>
      <c r="GMH51" s="153"/>
      <c r="GMI51" s="153"/>
      <c r="GMJ51" s="153"/>
      <c r="GMK51" s="153"/>
      <c r="GML51" s="153"/>
      <c r="GMM51" s="155"/>
      <c r="GMN51" s="165"/>
      <c r="GMO51" s="153"/>
      <c r="GMP51" s="154"/>
      <c r="GMQ51" s="154"/>
      <c r="GMR51" s="153"/>
      <c r="GMS51" s="153"/>
      <c r="GMT51" s="153"/>
      <c r="GMU51" s="153"/>
      <c r="GMV51" s="153"/>
      <c r="GMW51" s="153"/>
      <c r="GMX51" s="153"/>
      <c r="GMY51" s="153"/>
      <c r="GMZ51" s="155"/>
      <c r="GNA51" s="165"/>
      <c r="GNB51" s="153"/>
      <c r="GNC51" s="154"/>
      <c r="GND51" s="154"/>
      <c r="GNE51" s="153"/>
      <c r="GNF51" s="153"/>
      <c r="GNG51" s="153"/>
      <c r="GNH51" s="153"/>
      <c r="GNI51" s="153"/>
      <c r="GNJ51" s="153"/>
      <c r="GNK51" s="153"/>
      <c r="GNL51" s="153"/>
      <c r="GNM51" s="155"/>
      <c r="GNN51" s="165"/>
      <c r="GNO51" s="153"/>
      <c r="GNP51" s="154"/>
      <c r="GNQ51" s="154"/>
      <c r="GNR51" s="153"/>
      <c r="GNS51" s="153"/>
      <c r="GNT51" s="153"/>
      <c r="GNU51" s="153"/>
      <c r="GNV51" s="153"/>
      <c r="GNW51" s="153"/>
      <c r="GNX51" s="153"/>
      <c r="GNY51" s="153"/>
      <c r="GNZ51" s="155"/>
      <c r="GOA51" s="165"/>
      <c r="GOB51" s="153"/>
      <c r="GOC51" s="154"/>
      <c r="GOD51" s="154"/>
      <c r="GOE51" s="153"/>
      <c r="GOF51" s="153"/>
      <c r="GOG51" s="153"/>
      <c r="GOH51" s="153"/>
      <c r="GOI51" s="153"/>
      <c r="GOJ51" s="153"/>
      <c r="GOK51" s="153"/>
      <c r="GOL51" s="153"/>
      <c r="GOM51" s="155"/>
      <c r="GON51" s="165"/>
      <c r="GOO51" s="153"/>
      <c r="GOP51" s="154"/>
      <c r="GOQ51" s="154"/>
      <c r="GOR51" s="153"/>
      <c r="GOS51" s="153"/>
      <c r="GOT51" s="153"/>
      <c r="GOU51" s="153"/>
      <c r="GOV51" s="153"/>
      <c r="GOW51" s="153"/>
      <c r="GOX51" s="153"/>
      <c r="GOY51" s="153"/>
      <c r="GOZ51" s="155"/>
      <c r="GPA51" s="165"/>
      <c r="GPB51" s="153"/>
      <c r="GPC51" s="154"/>
      <c r="GPD51" s="154"/>
      <c r="GPE51" s="153"/>
      <c r="GPF51" s="153"/>
      <c r="GPG51" s="153"/>
      <c r="GPH51" s="153"/>
      <c r="GPI51" s="153"/>
      <c r="GPJ51" s="153"/>
      <c r="GPK51" s="153"/>
      <c r="GPL51" s="153"/>
      <c r="GPM51" s="155"/>
      <c r="GPN51" s="165"/>
      <c r="GPO51" s="153"/>
      <c r="GPP51" s="154"/>
      <c r="GPQ51" s="154"/>
      <c r="GPR51" s="153"/>
      <c r="GPS51" s="153"/>
      <c r="GPT51" s="153"/>
      <c r="GPU51" s="153"/>
      <c r="GPV51" s="153"/>
      <c r="GPW51" s="153"/>
      <c r="GPX51" s="153"/>
      <c r="GPY51" s="153"/>
      <c r="GPZ51" s="155"/>
      <c r="GQA51" s="165"/>
      <c r="GQB51" s="153"/>
      <c r="GQC51" s="154"/>
      <c r="GQD51" s="154"/>
      <c r="GQE51" s="153"/>
      <c r="GQF51" s="153"/>
      <c r="GQG51" s="153"/>
      <c r="GQH51" s="153"/>
      <c r="GQI51" s="153"/>
      <c r="GQJ51" s="153"/>
      <c r="GQK51" s="153"/>
      <c r="GQL51" s="153"/>
      <c r="GQM51" s="155"/>
      <c r="GQN51" s="165"/>
      <c r="GQO51" s="153"/>
      <c r="GQP51" s="154"/>
      <c r="GQQ51" s="154"/>
      <c r="GQR51" s="153"/>
      <c r="GQS51" s="153"/>
      <c r="GQT51" s="153"/>
      <c r="GQU51" s="153"/>
      <c r="GQV51" s="153"/>
      <c r="GQW51" s="153"/>
      <c r="GQX51" s="153"/>
      <c r="GQY51" s="153"/>
      <c r="GQZ51" s="155"/>
      <c r="GRA51" s="165"/>
      <c r="GRB51" s="153"/>
      <c r="GRC51" s="154"/>
      <c r="GRD51" s="154"/>
      <c r="GRE51" s="153"/>
      <c r="GRF51" s="153"/>
      <c r="GRG51" s="153"/>
      <c r="GRH51" s="153"/>
      <c r="GRI51" s="153"/>
      <c r="GRJ51" s="153"/>
      <c r="GRK51" s="153"/>
      <c r="GRL51" s="153"/>
      <c r="GRM51" s="155"/>
      <c r="GRN51" s="165"/>
      <c r="GRO51" s="153"/>
      <c r="GRP51" s="154"/>
      <c r="GRQ51" s="154"/>
      <c r="GRR51" s="153"/>
      <c r="GRS51" s="153"/>
      <c r="GRT51" s="153"/>
      <c r="GRU51" s="153"/>
      <c r="GRV51" s="153"/>
      <c r="GRW51" s="153"/>
      <c r="GRX51" s="153"/>
      <c r="GRY51" s="153"/>
      <c r="GRZ51" s="155"/>
      <c r="GSA51" s="165"/>
      <c r="GSB51" s="153"/>
      <c r="GSC51" s="154"/>
      <c r="GSD51" s="154"/>
      <c r="GSE51" s="153"/>
      <c r="GSF51" s="153"/>
      <c r="GSG51" s="153"/>
      <c r="GSH51" s="153"/>
      <c r="GSI51" s="153"/>
      <c r="GSJ51" s="153"/>
      <c r="GSK51" s="153"/>
      <c r="GSL51" s="153"/>
      <c r="GSM51" s="155"/>
      <c r="GSN51" s="165"/>
      <c r="GSO51" s="153"/>
      <c r="GSP51" s="154"/>
      <c r="GSQ51" s="154"/>
      <c r="GSR51" s="153"/>
      <c r="GSS51" s="153"/>
      <c r="GST51" s="153"/>
      <c r="GSU51" s="153"/>
      <c r="GSV51" s="153"/>
      <c r="GSW51" s="153"/>
      <c r="GSX51" s="153"/>
      <c r="GSY51" s="153"/>
      <c r="GSZ51" s="155"/>
      <c r="GTA51" s="165"/>
      <c r="GTB51" s="153"/>
      <c r="GTC51" s="154"/>
      <c r="GTD51" s="154"/>
      <c r="GTE51" s="153"/>
      <c r="GTF51" s="153"/>
      <c r="GTG51" s="153"/>
      <c r="GTH51" s="153"/>
      <c r="GTI51" s="153"/>
      <c r="GTJ51" s="153"/>
      <c r="GTK51" s="153"/>
      <c r="GTL51" s="153"/>
      <c r="GTM51" s="155"/>
      <c r="GTN51" s="165"/>
      <c r="GTO51" s="153"/>
      <c r="GTP51" s="154"/>
      <c r="GTQ51" s="154"/>
      <c r="GTR51" s="153"/>
      <c r="GTS51" s="153"/>
      <c r="GTT51" s="153"/>
      <c r="GTU51" s="153"/>
      <c r="GTV51" s="153"/>
      <c r="GTW51" s="153"/>
      <c r="GTX51" s="153"/>
      <c r="GTY51" s="153"/>
      <c r="GTZ51" s="155"/>
      <c r="GUA51" s="165"/>
      <c r="GUB51" s="153"/>
      <c r="GUC51" s="154"/>
      <c r="GUD51" s="154"/>
      <c r="GUE51" s="153"/>
      <c r="GUF51" s="153"/>
      <c r="GUG51" s="153"/>
      <c r="GUH51" s="153"/>
      <c r="GUI51" s="153"/>
      <c r="GUJ51" s="153"/>
      <c r="GUK51" s="153"/>
      <c r="GUL51" s="153"/>
      <c r="GUM51" s="155"/>
      <c r="GUN51" s="165"/>
      <c r="GUO51" s="153"/>
      <c r="GUP51" s="154"/>
      <c r="GUQ51" s="154"/>
      <c r="GUR51" s="153"/>
      <c r="GUS51" s="153"/>
      <c r="GUT51" s="153"/>
      <c r="GUU51" s="153"/>
      <c r="GUV51" s="153"/>
      <c r="GUW51" s="153"/>
      <c r="GUX51" s="153"/>
      <c r="GUY51" s="153"/>
      <c r="GUZ51" s="155"/>
      <c r="GVA51" s="165"/>
      <c r="GVB51" s="153"/>
      <c r="GVC51" s="154"/>
      <c r="GVD51" s="154"/>
      <c r="GVE51" s="153"/>
      <c r="GVF51" s="153"/>
      <c r="GVG51" s="153"/>
      <c r="GVH51" s="153"/>
      <c r="GVI51" s="153"/>
      <c r="GVJ51" s="153"/>
      <c r="GVK51" s="153"/>
      <c r="GVL51" s="153"/>
      <c r="GVM51" s="155"/>
      <c r="GVN51" s="165"/>
      <c r="GVO51" s="153"/>
      <c r="GVP51" s="154"/>
      <c r="GVQ51" s="154"/>
      <c r="GVR51" s="153"/>
      <c r="GVS51" s="153"/>
      <c r="GVT51" s="153"/>
      <c r="GVU51" s="153"/>
      <c r="GVV51" s="153"/>
      <c r="GVW51" s="153"/>
      <c r="GVX51" s="153"/>
      <c r="GVY51" s="153"/>
      <c r="GVZ51" s="155"/>
      <c r="GWA51" s="165"/>
      <c r="GWB51" s="153"/>
      <c r="GWC51" s="154"/>
      <c r="GWD51" s="154"/>
      <c r="GWE51" s="153"/>
      <c r="GWF51" s="153"/>
      <c r="GWG51" s="153"/>
      <c r="GWH51" s="153"/>
      <c r="GWI51" s="153"/>
      <c r="GWJ51" s="153"/>
      <c r="GWK51" s="153"/>
      <c r="GWL51" s="153"/>
      <c r="GWM51" s="155"/>
      <c r="GWN51" s="165"/>
      <c r="GWO51" s="153"/>
      <c r="GWP51" s="154"/>
      <c r="GWQ51" s="154"/>
      <c r="GWR51" s="153"/>
      <c r="GWS51" s="153"/>
      <c r="GWT51" s="153"/>
      <c r="GWU51" s="153"/>
      <c r="GWV51" s="153"/>
      <c r="GWW51" s="153"/>
      <c r="GWX51" s="153"/>
      <c r="GWY51" s="153"/>
      <c r="GWZ51" s="155"/>
      <c r="GXA51" s="165"/>
      <c r="GXB51" s="153"/>
      <c r="GXC51" s="154"/>
      <c r="GXD51" s="154"/>
      <c r="GXE51" s="153"/>
      <c r="GXF51" s="153"/>
      <c r="GXG51" s="153"/>
      <c r="GXH51" s="153"/>
      <c r="GXI51" s="153"/>
      <c r="GXJ51" s="153"/>
      <c r="GXK51" s="153"/>
      <c r="GXL51" s="153"/>
      <c r="GXM51" s="155"/>
      <c r="GXN51" s="165"/>
      <c r="GXO51" s="153"/>
      <c r="GXP51" s="154"/>
      <c r="GXQ51" s="154"/>
      <c r="GXR51" s="153"/>
      <c r="GXS51" s="153"/>
      <c r="GXT51" s="153"/>
      <c r="GXU51" s="153"/>
      <c r="GXV51" s="153"/>
      <c r="GXW51" s="153"/>
      <c r="GXX51" s="153"/>
      <c r="GXY51" s="153"/>
      <c r="GXZ51" s="155"/>
      <c r="GYA51" s="165"/>
      <c r="GYB51" s="153"/>
      <c r="GYC51" s="154"/>
      <c r="GYD51" s="154"/>
      <c r="GYE51" s="153"/>
      <c r="GYF51" s="153"/>
      <c r="GYG51" s="153"/>
      <c r="GYH51" s="153"/>
      <c r="GYI51" s="153"/>
      <c r="GYJ51" s="153"/>
      <c r="GYK51" s="153"/>
      <c r="GYL51" s="153"/>
      <c r="GYM51" s="155"/>
      <c r="GYN51" s="165"/>
      <c r="GYO51" s="153"/>
      <c r="GYP51" s="154"/>
      <c r="GYQ51" s="154"/>
      <c r="GYR51" s="153"/>
      <c r="GYS51" s="153"/>
      <c r="GYT51" s="153"/>
      <c r="GYU51" s="153"/>
      <c r="GYV51" s="153"/>
      <c r="GYW51" s="153"/>
      <c r="GYX51" s="153"/>
      <c r="GYY51" s="153"/>
      <c r="GYZ51" s="155"/>
      <c r="GZA51" s="165"/>
      <c r="GZB51" s="153"/>
      <c r="GZC51" s="154"/>
      <c r="GZD51" s="154"/>
      <c r="GZE51" s="153"/>
      <c r="GZF51" s="153"/>
      <c r="GZG51" s="153"/>
      <c r="GZH51" s="153"/>
      <c r="GZI51" s="153"/>
      <c r="GZJ51" s="153"/>
      <c r="GZK51" s="153"/>
      <c r="GZL51" s="153"/>
      <c r="GZM51" s="155"/>
      <c r="GZN51" s="165"/>
      <c r="GZO51" s="153"/>
      <c r="GZP51" s="154"/>
      <c r="GZQ51" s="154"/>
      <c r="GZR51" s="153"/>
      <c r="GZS51" s="153"/>
      <c r="GZT51" s="153"/>
      <c r="GZU51" s="153"/>
      <c r="GZV51" s="153"/>
      <c r="GZW51" s="153"/>
      <c r="GZX51" s="153"/>
      <c r="GZY51" s="153"/>
      <c r="GZZ51" s="155"/>
      <c r="HAA51" s="165"/>
      <c r="HAB51" s="153"/>
      <c r="HAC51" s="154"/>
      <c r="HAD51" s="154"/>
      <c r="HAE51" s="153"/>
      <c r="HAF51" s="153"/>
      <c r="HAG51" s="153"/>
      <c r="HAH51" s="153"/>
      <c r="HAI51" s="153"/>
      <c r="HAJ51" s="153"/>
      <c r="HAK51" s="153"/>
      <c r="HAL51" s="153"/>
      <c r="HAM51" s="155"/>
      <c r="HAN51" s="165"/>
      <c r="HAO51" s="153"/>
      <c r="HAP51" s="154"/>
      <c r="HAQ51" s="154"/>
      <c r="HAR51" s="153"/>
      <c r="HAS51" s="153"/>
      <c r="HAT51" s="153"/>
      <c r="HAU51" s="153"/>
      <c r="HAV51" s="153"/>
      <c r="HAW51" s="153"/>
      <c r="HAX51" s="153"/>
      <c r="HAY51" s="153"/>
      <c r="HAZ51" s="155"/>
      <c r="HBA51" s="165"/>
      <c r="HBB51" s="153"/>
      <c r="HBC51" s="154"/>
      <c r="HBD51" s="154"/>
      <c r="HBE51" s="153"/>
      <c r="HBF51" s="153"/>
      <c r="HBG51" s="153"/>
      <c r="HBH51" s="153"/>
      <c r="HBI51" s="153"/>
      <c r="HBJ51" s="153"/>
      <c r="HBK51" s="153"/>
      <c r="HBL51" s="153"/>
      <c r="HBM51" s="155"/>
      <c r="HBN51" s="165"/>
      <c r="HBO51" s="153"/>
      <c r="HBP51" s="154"/>
      <c r="HBQ51" s="154"/>
      <c r="HBR51" s="153"/>
      <c r="HBS51" s="153"/>
      <c r="HBT51" s="153"/>
      <c r="HBU51" s="153"/>
      <c r="HBV51" s="153"/>
      <c r="HBW51" s="153"/>
      <c r="HBX51" s="153"/>
      <c r="HBY51" s="153"/>
      <c r="HBZ51" s="155"/>
      <c r="HCA51" s="165"/>
      <c r="HCB51" s="153"/>
      <c r="HCC51" s="154"/>
      <c r="HCD51" s="154"/>
      <c r="HCE51" s="153"/>
      <c r="HCF51" s="153"/>
      <c r="HCG51" s="153"/>
      <c r="HCH51" s="153"/>
      <c r="HCI51" s="153"/>
      <c r="HCJ51" s="153"/>
      <c r="HCK51" s="153"/>
      <c r="HCL51" s="153"/>
      <c r="HCM51" s="155"/>
      <c r="HCN51" s="165"/>
      <c r="HCO51" s="153"/>
      <c r="HCP51" s="154"/>
      <c r="HCQ51" s="154"/>
      <c r="HCR51" s="153"/>
      <c r="HCS51" s="153"/>
      <c r="HCT51" s="153"/>
      <c r="HCU51" s="153"/>
      <c r="HCV51" s="153"/>
      <c r="HCW51" s="153"/>
      <c r="HCX51" s="153"/>
      <c r="HCY51" s="153"/>
      <c r="HCZ51" s="155"/>
      <c r="HDA51" s="165"/>
      <c r="HDB51" s="153"/>
      <c r="HDC51" s="154"/>
      <c r="HDD51" s="154"/>
      <c r="HDE51" s="153"/>
      <c r="HDF51" s="153"/>
      <c r="HDG51" s="153"/>
      <c r="HDH51" s="153"/>
      <c r="HDI51" s="153"/>
      <c r="HDJ51" s="153"/>
      <c r="HDK51" s="153"/>
      <c r="HDL51" s="153"/>
      <c r="HDM51" s="155"/>
      <c r="HDN51" s="165"/>
      <c r="HDO51" s="153"/>
      <c r="HDP51" s="154"/>
      <c r="HDQ51" s="154"/>
      <c r="HDR51" s="153"/>
      <c r="HDS51" s="153"/>
      <c r="HDT51" s="153"/>
      <c r="HDU51" s="153"/>
      <c r="HDV51" s="153"/>
      <c r="HDW51" s="153"/>
      <c r="HDX51" s="153"/>
      <c r="HDY51" s="153"/>
      <c r="HDZ51" s="155"/>
      <c r="HEA51" s="165"/>
      <c r="HEB51" s="153"/>
      <c r="HEC51" s="154"/>
      <c r="HED51" s="154"/>
      <c r="HEE51" s="153"/>
      <c r="HEF51" s="153"/>
      <c r="HEG51" s="153"/>
      <c r="HEH51" s="153"/>
      <c r="HEI51" s="153"/>
      <c r="HEJ51" s="153"/>
      <c r="HEK51" s="153"/>
      <c r="HEL51" s="153"/>
      <c r="HEM51" s="155"/>
      <c r="HEN51" s="165"/>
      <c r="HEO51" s="153"/>
      <c r="HEP51" s="154"/>
      <c r="HEQ51" s="154"/>
      <c r="HER51" s="153"/>
      <c r="HES51" s="153"/>
      <c r="HET51" s="153"/>
      <c r="HEU51" s="153"/>
      <c r="HEV51" s="153"/>
      <c r="HEW51" s="153"/>
      <c r="HEX51" s="153"/>
      <c r="HEY51" s="153"/>
      <c r="HEZ51" s="155"/>
      <c r="HFA51" s="165"/>
      <c r="HFB51" s="153"/>
      <c r="HFC51" s="154"/>
      <c r="HFD51" s="154"/>
      <c r="HFE51" s="153"/>
      <c r="HFF51" s="153"/>
      <c r="HFG51" s="153"/>
      <c r="HFH51" s="153"/>
      <c r="HFI51" s="153"/>
      <c r="HFJ51" s="153"/>
      <c r="HFK51" s="153"/>
      <c r="HFL51" s="153"/>
      <c r="HFM51" s="155"/>
      <c r="HFN51" s="165"/>
      <c r="HFO51" s="153"/>
      <c r="HFP51" s="154"/>
      <c r="HFQ51" s="154"/>
      <c r="HFR51" s="153"/>
      <c r="HFS51" s="153"/>
      <c r="HFT51" s="153"/>
      <c r="HFU51" s="153"/>
      <c r="HFV51" s="153"/>
      <c r="HFW51" s="153"/>
      <c r="HFX51" s="153"/>
      <c r="HFY51" s="153"/>
      <c r="HFZ51" s="155"/>
      <c r="HGA51" s="165"/>
      <c r="HGB51" s="153"/>
      <c r="HGC51" s="154"/>
      <c r="HGD51" s="154"/>
      <c r="HGE51" s="153"/>
      <c r="HGF51" s="153"/>
      <c r="HGG51" s="153"/>
      <c r="HGH51" s="153"/>
      <c r="HGI51" s="153"/>
      <c r="HGJ51" s="153"/>
      <c r="HGK51" s="153"/>
      <c r="HGL51" s="153"/>
      <c r="HGM51" s="155"/>
      <c r="HGN51" s="165"/>
      <c r="HGO51" s="153"/>
      <c r="HGP51" s="154"/>
      <c r="HGQ51" s="154"/>
      <c r="HGR51" s="153"/>
      <c r="HGS51" s="153"/>
      <c r="HGT51" s="153"/>
      <c r="HGU51" s="153"/>
      <c r="HGV51" s="153"/>
      <c r="HGW51" s="153"/>
      <c r="HGX51" s="153"/>
      <c r="HGY51" s="153"/>
      <c r="HGZ51" s="155"/>
      <c r="HHA51" s="165"/>
      <c r="HHB51" s="153"/>
      <c r="HHC51" s="154"/>
      <c r="HHD51" s="154"/>
      <c r="HHE51" s="153"/>
      <c r="HHF51" s="153"/>
      <c r="HHG51" s="153"/>
      <c r="HHH51" s="153"/>
      <c r="HHI51" s="153"/>
      <c r="HHJ51" s="153"/>
      <c r="HHK51" s="153"/>
      <c r="HHL51" s="153"/>
      <c r="HHM51" s="155"/>
      <c r="HHN51" s="165"/>
      <c r="HHO51" s="153"/>
      <c r="HHP51" s="154"/>
      <c r="HHQ51" s="154"/>
      <c r="HHR51" s="153"/>
      <c r="HHS51" s="153"/>
      <c r="HHT51" s="153"/>
      <c r="HHU51" s="153"/>
      <c r="HHV51" s="153"/>
      <c r="HHW51" s="153"/>
      <c r="HHX51" s="153"/>
      <c r="HHY51" s="153"/>
      <c r="HHZ51" s="155"/>
      <c r="HIA51" s="165"/>
      <c r="HIB51" s="153"/>
      <c r="HIC51" s="154"/>
      <c r="HID51" s="154"/>
      <c r="HIE51" s="153"/>
      <c r="HIF51" s="153"/>
      <c r="HIG51" s="153"/>
      <c r="HIH51" s="153"/>
      <c r="HII51" s="153"/>
      <c r="HIJ51" s="153"/>
      <c r="HIK51" s="153"/>
      <c r="HIL51" s="153"/>
      <c r="HIM51" s="155"/>
      <c r="HIN51" s="165"/>
      <c r="HIO51" s="153"/>
      <c r="HIP51" s="154"/>
      <c r="HIQ51" s="154"/>
      <c r="HIR51" s="153"/>
      <c r="HIS51" s="153"/>
      <c r="HIT51" s="153"/>
      <c r="HIU51" s="153"/>
      <c r="HIV51" s="153"/>
      <c r="HIW51" s="153"/>
      <c r="HIX51" s="153"/>
      <c r="HIY51" s="153"/>
      <c r="HIZ51" s="155"/>
      <c r="HJA51" s="165"/>
      <c r="HJB51" s="153"/>
      <c r="HJC51" s="154"/>
      <c r="HJD51" s="154"/>
      <c r="HJE51" s="153"/>
      <c r="HJF51" s="153"/>
      <c r="HJG51" s="153"/>
      <c r="HJH51" s="153"/>
      <c r="HJI51" s="153"/>
      <c r="HJJ51" s="153"/>
      <c r="HJK51" s="153"/>
      <c r="HJL51" s="153"/>
      <c r="HJM51" s="155"/>
      <c r="HJN51" s="165"/>
      <c r="HJO51" s="153"/>
      <c r="HJP51" s="154"/>
      <c r="HJQ51" s="154"/>
      <c r="HJR51" s="153"/>
      <c r="HJS51" s="153"/>
      <c r="HJT51" s="153"/>
      <c r="HJU51" s="153"/>
      <c r="HJV51" s="153"/>
      <c r="HJW51" s="153"/>
      <c r="HJX51" s="153"/>
      <c r="HJY51" s="153"/>
      <c r="HJZ51" s="155"/>
      <c r="HKA51" s="165"/>
      <c r="HKB51" s="153"/>
      <c r="HKC51" s="154"/>
      <c r="HKD51" s="154"/>
      <c r="HKE51" s="153"/>
      <c r="HKF51" s="153"/>
      <c r="HKG51" s="153"/>
      <c r="HKH51" s="153"/>
      <c r="HKI51" s="153"/>
      <c r="HKJ51" s="153"/>
      <c r="HKK51" s="153"/>
      <c r="HKL51" s="153"/>
      <c r="HKM51" s="155"/>
      <c r="HKN51" s="165"/>
      <c r="HKO51" s="153"/>
      <c r="HKP51" s="154"/>
      <c r="HKQ51" s="154"/>
      <c r="HKR51" s="153"/>
      <c r="HKS51" s="153"/>
      <c r="HKT51" s="153"/>
      <c r="HKU51" s="153"/>
      <c r="HKV51" s="153"/>
      <c r="HKW51" s="153"/>
      <c r="HKX51" s="153"/>
      <c r="HKY51" s="153"/>
      <c r="HKZ51" s="155"/>
      <c r="HLA51" s="165"/>
      <c r="HLB51" s="153"/>
      <c r="HLC51" s="154"/>
      <c r="HLD51" s="154"/>
      <c r="HLE51" s="153"/>
      <c r="HLF51" s="153"/>
      <c r="HLG51" s="153"/>
      <c r="HLH51" s="153"/>
      <c r="HLI51" s="153"/>
      <c r="HLJ51" s="153"/>
      <c r="HLK51" s="153"/>
      <c r="HLL51" s="153"/>
      <c r="HLM51" s="155"/>
      <c r="HLN51" s="165"/>
      <c r="HLO51" s="153"/>
      <c r="HLP51" s="154"/>
      <c r="HLQ51" s="154"/>
      <c r="HLR51" s="153"/>
      <c r="HLS51" s="153"/>
      <c r="HLT51" s="153"/>
      <c r="HLU51" s="153"/>
      <c r="HLV51" s="153"/>
      <c r="HLW51" s="153"/>
      <c r="HLX51" s="153"/>
      <c r="HLY51" s="153"/>
      <c r="HLZ51" s="155"/>
      <c r="HMA51" s="165"/>
      <c r="HMB51" s="153"/>
      <c r="HMC51" s="154"/>
      <c r="HMD51" s="154"/>
      <c r="HME51" s="153"/>
      <c r="HMF51" s="153"/>
      <c r="HMG51" s="153"/>
      <c r="HMH51" s="153"/>
      <c r="HMI51" s="153"/>
      <c r="HMJ51" s="153"/>
      <c r="HMK51" s="153"/>
      <c r="HML51" s="153"/>
      <c r="HMM51" s="155"/>
      <c r="HMN51" s="165"/>
      <c r="HMO51" s="153"/>
      <c r="HMP51" s="154"/>
      <c r="HMQ51" s="154"/>
      <c r="HMR51" s="153"/>
      <c r="HMS51" s="153"/>
      <c r="HMT51" s="153"/>
      <c r="HMU51" s="153"/>
      <c r="HMV51" s="153"/>
      <c r="HMW51" s="153"/>
      <c r="HMX51" s="153"/>
      <c r="HMY51" s="153"/>
      <c r="HMZ51" s="155"/>
      <c r="HNA51" s="165"/>
      <c r="HNB51" s="153"/>
      <c r="HNC51" s="154"/>
      <c r="HND51" s="154"/>
      <c r="HNE51" s="153"/>
      <c r="HNF51" s="153"/>
      <c r="HNG51" s="153"/>
      <c r="HNH51" s="153"/>
      <c r="HNI51" s="153"/>
      <c r="HNJ51" s="153"/>
      <c r="HNK51" s="153"/>
      <c r="HNL51" s="153"/>
      <c r="HNM51" s="155"/>
      <c r="HNN51" s="165"/>
      <c r="HNO51" s="153"/>
      <c r="HNP51" s="154"/>
      <c r="HNQ51" s="154"/>
      <c r="HNR51" s="153"/>
      <c r="HNS51" s="153"/>
      <c r="HNT51" s="153"/>
      <c r="HNU51" s="153"/>
      <c r="HNV51" s="153"/>
      <c r="HNW51" s="153"/>
      <c r="HNX51" s="153"/>
      <c r="HNY51" s="153"/>
      <c r="HNZ51" s="155"/>
      <c r="HOA51" s="165"/>
      <c r="HOB51" s="153"/>
      <c r="HOC51" s="154"/>
      <c r="HOD51" s="154"/>
      <c r="HOE51" s="153"/>
      <c r="HOF51" s="153"/>
      <c r="HOG51" s="153"/>
      <c r="HOH51" s="153"/>
      <c r="HOI51" s="153"/>
      <c r="HOJ51" s="153"/>
      <c r="HOK51" s="153"/>
      <c r="HOL51" s="153"/>
      <c r="HOM51" s="155"/>
      <c r="HON51" s="165"/>
      <c r="HOO51" s="153"/>
      <c r="HOP51" s="154"/>
      <c r="HOQ51" s="154"/>
      <c r="HOR51" s="153"/>
      <c r="HOS51" s="153"/>
      <c r="HOT51" s="153"/>
      <c r="HOU51" s="153"/>
      <c r="HOV51" s="153"/>
      <c r="HOW51" s="153"/>
      <c r="HOX51" s="153"/>
      <c r="HOY51" s="153"/>
      <c r="HOZ51" s="155"/>
      <c r="HPA51" s="165"/>
      <c r="HPB51" s="153"/>
      <c r="HPC51" s="154"/>
      <c r="HPD51" s="154"/>
      <c r="HPE51" s="153"/>
      <c r="HPF51" s="153"/>
      <c r="HPG51" s="153"/>
      <c r="HPH51" s="153"/>
      <c r="HPI51" s="153"/>
      <c r="HPJ51" s="153"/>
      <c r="HPK51" s="153"/>
      <c r="HPL51" s="153"/>
      <c r="HPM51" s="155"/>
      <c r="HPN51" s="165"/>
      <c r="HPO51" s="153"/>
      <c r="HPP51" s="154"/>
      <c r="HPQ51" s="154"/>
      <c r="HPR51" s="153"/>
      <c r="HPS51" s="153"/>
      <c r="HPT51" s="153"/>
      <c r="HPU51" s="153"/>
      <c r="HPV51" s="153"/>
      <c r="HPW51" s="153"/>
      <c r="HPX51" s="153"/>
      <c r="HPY51" s="153"/>
      <c r="HPZ51" s="155"/>
      <c r="HQA51" s="165"/>
      <c r="HQB51" s="153"/>
      <c r="HQC51" s="154"/>
      <c r="HQD51" s="154"/>
      <c r="HQE51" s="153"/>
      <c r="HQF51" s="153"/>
      <c r="HQG51" s="153"/>
      <c r="HQH51" s="153"/>
      <c r="HQI51" s="153"/>
      <c r="HQJ51" s="153"/>
      <c r="HQK51" s="153"/>
      <c r="HQL51" s="153"/>
      <c r="HQM51" s="155"/>
      <c r="HQN51" s="165"/>
      <c r="HQO51" s="153"/>
      <c r="HQP51" s="154"/>
      <c r="HQQ51" s="154"/>
      <c r="HQR51" s="153"/>
      <c r="HQS51" s="153"/>
      <c r="HQT51" s="153"/>
      <c r="HQU51" s="153"/>
      <c r="HQV51" s="153"/>
      <c r="HQW51" s="153"/>
      <c r="HQX51" s="153"/>
      <c r="HQY51" s="153"/>
      <c r="HQZ51" s="155"/>
      <c r="HRA51" s="165"/>
      <c r="HRB51" s="153"/>
      <c r="HRC51" s="154"/>
      <c r="HRD51" s="154"/>
      <c r="HRE51" s="153"/>
      <c r="HRF51" s="153"/>
      <c r="HRG51" s="153"/>
      <c r="HRH51" s="153"/>
      <c r="HRI51" s="153"/>
      <c r="HRJ51" s="153"/>
      <c r="HRK51" s="153"/>
      <c r="HRL51" s="153"/>
      <c r="HRM51" s="155"/>
      <c r="HRN51" s="165"/>
      <c r="HRO51" s="153"/>
      <c r="HRP51" s="154"/>
      <c r="HRQ51" s="154"/>
      <c r="HRR51" s="153"/>
      <c r="HRS51" s="153"/>
      <c r="HRT51" s="153"/>
      <c r="HRU51" s="153"/>
      <c r="HRV51" s="153"/>
      <c r="HRW51" s="153"/>
      <c r="HRX51" s="153"/>
      <c r="HRY51" s="153"/>
      <c r="HRZ51" s="155"/>
      <c r="HSA51" s="165"/>
      <c r="HSB51" s="153"/>
      <c r="HSC51" s="154"/>
      <c r="HSD51" s="154"/>
      <c r="HSE51" s="153"/>
      <c r="HSF51" s="153"/>
      <c r="HSG51" s="153"/>
      <c r="HSH51" s="153"/>
      <c r="HSI51" s="153"/>
      <c r="HSJ51" s="153"/>
      <c r="HSK51" s="153"/>
      <c r="HSL51" s="153"/>
      <c r="HSM51" s="155"/>
      <c r="HSN51" s="165"/>
      <c r="HSO51" s="153"/>
      <c r="HSP51" s="154"/>
      <c r="HSQ51" s="154"/>
      <c r="HSR51" s="153"/>
      <c r="HSS51" s="153"/>
      <c r="HST51" s="153"/>
      <c r="HSU51" s="153"/>
      <c r="HSV51" s="153"/>
      <c r="HSW51" s="153"/>
      <c r="HSX51" s="153"/>
      <c r="HSY51" s="153"/>
      <c r="HSZ51" s="155"/>
      <c r="HTA51" s="165"/>
      <c r="HTB51" s="153"/>
      <c r="HTC51" s="154"/>
      <c r="HTD51" s="154"/>
      <c r="HTE51" s="153"/>
      <c r="HTF51" s="153"/>
      <c r="HTG51" s="153"/>
      <c r="HTH51" s="153"/>
      <c r="HTI51" s="153"/>
      <c r="HTJ51" s="153"/>
      <c r="HTK51" s="153"/>
      <c r="HTL51" s="153"/>
      <c r="HTM51" s="155"/>
      <c r="HTN51" s="165"/>
      <c r="HTO51" s="153"/>
      <c r="HTP51" s="154"/>
      <c r="HTQ51" s="154"/>
      <c r="HTR51" s="153"/>
      <c r="HTS51" s="153"/>
      <c r="HTT51" s="153"/>
      <c r="HTU51" s="153"/>
      <c r="HTV51" s="153"/>
      <c r="HTW51" s="153"/>
      <c r="HTX51" s="153"/>
      <c r="HTY51" s="153"/>
      <c r="HTZ51" s="155"/>
      <c r="HUA51" s="165"/>
      <c r="HUB51" s="153"/>
      <c r="HUC51" s="154"/>
      <c r="HUD51" s="154"/>
      <c r="HUE51" s="153"/>
      <c r="HUF51" s="153"/>
      <c r="HUG51" s="153"/>
      <c r="HUH51" s="153"/>
      <c r="HUI51" s="153"/>
      <c r="HUJ51" s="153"/>
      <c r="HUK51" s="153"/>
      <c r="HUL51" s="153"/>
      <c r="HUM51" s="155"/>
      <c r="HUN51" s="165"/>
      <c r="HUO51" s="153"/>
      <c r="HUP51" s="154"/>
      <c r="HUQ51" s="154"/>
      <c r="HUR51" s="153"/>
      <c r="HUS51" s="153"/>
      <c r="HUT51" s="153"/>
      <c r="HUU51" s="153"/>
      <c r="HUV51" s="153"/>
      <c r="HUW51" s="153"/>
      <c r="HUX51" s="153"/>
      <c r="HUY51" s="153"/>
      <c r="HUZ51" s="155"/>
      <c r="HVA51" s="165"/>
      <c r="HVB51" s="153"/>
      <c r="HVC51" s="154"/>
      <c r="HVD51" s="154"/>
      <c r="HVE51" s="153"/>
      <c r="HVF51" s="153"/>
      <c r="HVG51" s="153"/>
      <c r="HVH51" s="153"/>
      <c r="HVI51" s="153"/>
      <c r="HVJ51" s="153"/>
      <c r="HVK51" s="153"/>
      <c r="HVL51" s="153"/>
      <c r="HVM51" s="155"/>
      <c r="HVN51" s="165"/>
      <c r="HVO51" s="153"/>
      <c r="HVP51" s="154"/>
      <c r="HVQ51" s="154"/>
      <c r="HVR51" s="153"/>
      <c r="HVS51" s="153"/>
      <c r="HVT51" s="153"/>
      <c r="HVU51" s="153"/>
      <c r="HVV51" s="153"/>
      <c r="HVW51" s="153"/>
      <c r="HVX51" s="153"/>
      <c r="HVY51" s="153"/>
      <c r="HVZ51" s="155"/>
      <c r="HWA51" s="165"/>
      <c r="HWB51" s="153"/>
      <c r="HWC51" s="154"/>
      <c r="HWD51" s="154"/>
      <c r="HWE51" s="153"/>
      <c r="HWF51" s="153"/>
      <c r="HWG51" s="153"/>
      <c r="HWH51" s="153"/>
      <c r="HWI51" s="153"/>
      <c r="HWJ51" s="153"/>
      <c r="HWK51" s="153"/>
      <c r="HWL51" s="153"/>
      <c r="HWM51" s="155"/>
      <c r="HWN51" s="165"/>
      <c r="HWO51" s="153"/>
      <c r="HWP51" s="154"/>
      <c r="HWQ51" s="154"/>
      <c r="HWR51" s="153"/>
      <c r="HWS51" s="153"/>
      <c r="HWT51" s="153"/>
      <c r="HWU51" s="153"/>
      <c r="HWV51" s="153"/>
      <c r="HWW51" s="153"/>
      <c r="HWX51" s="153"/>
      <c r="HWY51" s="153"/>
      <c r="HWZ51" s="155"/>
      <c r="HXA51" s="165"/>
      <c r="HXB51" s="153"/>
      <c r="HXC51" s="154"/>
      <c r="HXD51" s="154"/>
      <c r="HXE51" s="153"/>
      <c r="HXF51" s="153"/>
      <c r="HXG51" s="153"/>
      <c r="HXH51" s="153"/>
      <c r="HXI51" s="153"/>
      <c r="HXJ51" s="153"/>
      <c r="HXK51" s="153"/>
      <c r="HXL51" s="153"/>
      <c r="HXM51" s="155"/>
      <c r="HXN51" s="165"/>
      <c r="HXO51" s="153"/>
      <c r="HXP51" s="154"/>
      <c r="HXQ51" s="154"/>
      <c r="HXR51" s="153"/>
      <c r="HXS51" s="153"/>
      <c r="HXT51" s="153"/>
      <c r="HXU51" s="153"/>
      <c r="HXV51" s="153"/>
      <c r="HXW51" s="153"/>
      <c r="HXX51" s="153"/>
      <c r="HXY51" s="153"/>
      <c r="HXZ51" s="155"/>
      <c r="HYA51" s="165"/>
      <c r="HYB51" s="153"/>
      <c r="HYC51" s="154"/>
      <c r="HYD51" s="154"/>
      <c r="HYE51" s="153"/>
      <c r="HYF51" s="153"/>
      <c r="HYG51" s="153"/>
      <c r="HYH51" s="153"/>
      <c r="HYI51" s="153"/>
      <c r="HYJ51" s="153"/>
      <c r="HYK51" s="153"/>
      <c r="HYL51" s="153"/>
      <c r="HYM51" s="155"/>
      <c r="HYN51" s="165"/>
      <c r="HYO51" s="153"/>
      <c r="HYP51" s="154"/>
      <c r="HYQ51" s="154"/>
      <c r="HYR51" s="153"/>
      <c r="HYS51" s="153"/>
      <c r="HYT51" s="153"/>
      <c r="HYU51" s="153"/>
      <c r="HYV51" s="153"/>
      <c r="HYW51" s="153"/>
      <c r="HYX51" s="153"/>
      <c r="HYY51" s="153"/>
      <c r="HYZ51" s="155"/>
      <c r="HZA51" s="165"/>
      <c r="HZB51" s="153"/>
      <c r="HZC51" s="154"/>
      <c r="HZD51" s="154"/>
      <c r="HZE51" s="153"/>
      <c r="HZF51" s="153"/>
      <c r="HZG51" s="153"/>
      <c r="HZH51" s="153"/>
      <c r="HZI51" s="153"/>
      <c r="HZJ51" s="153"/>
      <c r="HZK51" s="153"/>
      <c r="HZL51" s="153"/>
      <c r="HZM51" s="155"/>
      <c r="HZN51" s="165"/>
      <c r="HZO51" s="153"/>
      <c r="HZP51" s="154"/>
      <c r="HZQ51" s="154"/>
      <c r="HZR51" s="153"/>
      <c r="HZS51" s="153"/>
      <c r="HZT51" s="153"/>
      <c r="HZU51" s="153"/>
      <c r="HZV51" s="153"/>
      <c r="HZW51" s="153"/>
      <c r="HZX51" s="153"/>
      <c r="HZY51" s="153"/>
      <c r="HZZ51" s="155"/>
      <c r="IAA51" s="165"/>
      <c r="IAB51" s="153"/>
      <c r="IAC51" s="154"/>
      <c r="IAD51" s="154"/>
      <c r="IAE51" s="153"/>
      <c r="IAF51" s="153"/>
      <c r="IAG51" s="153"/>
      <c r="IAH51" s="153"/>
      <c r="IAI51" s="153"/>
      <c r="IAJ51" s="153"/>
      <c r="IAK51" s="153"/>
      <c r="IAL51" s="153"/>
      <c r="IAM51" s="155"/>
      <c r="IAN51" s="165"/>
      <c r="IAO51" s="153"/>
      <c r="IAP51" s="154"/>
      <c r="IAQ51" s="154"/>
      <c r="IAR51" s="153"/>
      <c r="IAS51" s="153"/>
      <c r="IAT51" s="153"/>
      <c r="IAU51" s="153"/>
      <c r="IAV51" s="153"/>
      <c r="IAW51" s="153"/>
      <c r="IAX51" s="153"/>
      <c r="IAY51" s="153"/>
      <c r="IAZ51" s="155"/>
      <c r="IBA51" s="165"/>
      <c r="IBB51" s="153"/>
      <c r="IBC51" s="154"/>
      <c r="IBD51" s="154"/>
      <c r="IBE51" s="153"/>
      <c r="IBF51" s="153"/>
      <c r="IBG51" s="153"/>
      <c r="IBH51" s="153"/>
      <c r="IBI51" s="153"/>
      <c r="IBJ51" s="153"/>
      <c r="IBK51" s="153"/>
      <c r="IBL51" s="153"/>
      <c r="IBM51" s="155"/>
      <c r="IBN51" s="165"/>
      <c r="IBO51" s="153"/>
      <c r="IBP51" s="154"/>
      <c r="IBQ51" s="154"/>
      <c r="IBR51" s="153"/>
      <c r="IBS51" s="153"/>
      <c r="IBT51" s="153"/>
      <c r="IBU51" s="153"/>
      <c r="IBV51" s="153"/>
      <c r="IBW51" s="153"/>
      <c r="IBX51" s="153"/>
      <c r="IBY51" s="153"/>
      <c r="IBZ51" s="155"/>
      <c r="ICA51" s="165"/>
      <c r="ICB51" s="153"/>
      <c r="ICC51" s="154"/>
      <c r="ICD51" s="154"/>
      <c r="ICE51" s="153"/>
      <c r="ICF51" s="153"/>
      <c r="ICG51" s="153"/>
      <c r="ICH51" s="153"/>
      <c r="ICI51" s="153"/>
      <c r="ICJ51" s="153"/>
      <c r="ICK51" s="153"/>
      <c r="ICL51" s="153"/>
      <c r="ICM51" s="155"/>
      <c r="ICN51" s="165"/>
      <c r="ICO51" s="153"/>
      <c r="ICP51" s="154"/>
      <c r="ICQ51" s="154"/>
      <c r="ICR51" s="153"/>
      <c r="ICS51" s="153"/>
      <c r="ICT51" s="153"/>
      <c r="ICU51" s="153"/>
      <c r="ICV51" s="153"/>
      <c r="ICW51" s="153"/>
      <c r="ICX51" s="153"/>
      <c r="ICY51" s="153"/>
      <c r="ICZ51" s="155"/>
      <c r="IDA51" s="165"/>
      <c r="IDB51" s="153"/>
      <c r="IDC51" s="154"/>
      <c r="IDD51" s="154"/>
      <c r="IDE51" s="153"/>
      <c r="IDF51" s="153"/>
      <c r="IDG51" s="153"/>
      <c r="IDH51" s="153"/>
      <c r="IDI51" s="153"/>
      <c r="IDJ51" s="153"/>
      <c r="IDK51" s="153"/>
      <c r="IDL51" s="153"/>
      <c r="IDM51" s="155"/>
      <c r="IDN51" s="165"/>
      <c r="IDO51" s="153"/>
      <c r="IDP51" s="154"/>
      <c r="IDQ51" s="154"/>
      <c r="IDR51" s="153"/>
      <c r="IDS51" s="153"/>
      <c r="IDT51" s="153"/>
      <c r="IDU51" s="153"/>
      <c r="IDV51" s="153"/>
      <c r="IDW51" s="153"/>
      <c r="IDX51" s="153"/>
      <c r="IDY51" s="153"/>
      <c r="IDZ51" s="155"/>
      <c r="IEA51" s="165"/>
      <c r="IEB51" s="153"/>
      <c r="IEC51" s="154"/>
      <c r="IED51" s="154"/>
      <c r="IEE51" s="153"/>
      <c r="IEF51" s="153"/>
      <c r="IEG51" s="153"/>
      <c r="IEH51" s="153"/>
      <c r="IEI51" s="153"/>
      <c r="IEJ51" s="153"/>
      <c r="IEK51" s="153"/>
      <c r="IEL51" s="153"/>
      <c r="IEM51" s="155"/>
      <c r="IEN51" s="165"/>
      <c r="IEO51" s="153"/>
      <c r="IEP51" s="154"/>
      <c r="IEQ51" s="154"/>
      <c r="IER51" s="153"/>
      <c r="IES51" s="153"/>
      <c r="IET51" s="153"/>
      <c r="IEU51" s="153"/>
      <c r="IEV51" s="153"/>
      <c r="IEW51" s="153"/>
      <c r="IEX51" s="153"/>
      <c r="IEY51" s="153"/>
      <c r="IEZ51" s="155"/>
      <c r="IFA51" s="165"/>
      <c r="IFB51" s="153"/>
      <c r="IFC51" s="154"/>
      <c r="IFD51" s="154"/>
      <c r="IFE51" s="153"/>
      <c r="IFF51" s="153"/>
      <c r="IFG51" s="153"/>
      <c r="IFH51" s="153"/>
      <c r="IFI51" s="153"/>
      <c r="IFJ51" s="153"/>
      <c r="IFK51" s="153"/>
      <c r="IFL51" s="153"/>
      <c r="IFM51" s="155"/>
      <c r="IFN51" s="165"/>
      <c r="IFO51" s="153"/>
      <c r="IFP51" s="154"/>
      <c r="IFQ51" s="154"/>
      <c r="IFR51" s="153"/>
      <c r="IFS51" s="153"/>
      <c r="IFT51" s="153"/>
      <c r="IFU51" s="153"/>
      <c r="IFV51" s="153"/>
      <c r="IFW51" s="153"/>
      <c r="IFX51" s="153"/>
      <c r="IFY51" s="153"/>
      <c r="IFZ51" s="155"/>
      <c r="IGA51" s="165"/>
      <c r="IGB51" s="153"/>
      <c r="IGC51" s="154"/>
      <c r="IGD51" s="154"/>
      <c r="IGE51" s="153"/>
      <c r="IGF51" s="153"/>
      <c r="IGG51" s="153"/>
      <c r="IGH51" s="153"/>
      <c r="IGI51" s="153"/>
      <c r="IGJ51" s="153"/>
      <c r="IGK51" s="153"/>
      <c r="IGL51" s="153"/>
      <c r="IGM51" s="155"/>
      <c r="IGN51" s="165"/>
      <c r="IGO51" s="153"/>
      <c r="IGP51" s="154"/>
      <c r="IGQ51" s="154"/>
      <c r="IGR51" s="153"/>
      <c r="IGS51" s="153"/>
      <c r="IGT51" s="153"/>
      <c r="IGU51" s="153"/>
      <c r="IGV51" s="153"/>
      <c r="IGW51" s="153"/>
      <c r="IGX51" s="153"/>
      <c r="IGY51" s="153"/>
      <c r="IGZ51" s="155"/>
      <c r="IHA51" s="165"/>
      <c r="IHB51" s="153"/>
      <c r="IHC51" s="154"/>
      <c r="IHD51" s="154"/>
      <c r="IHE51" s="153"/>
      <c r="IHF51" s="153"/>
      <c r="IHG51" s="153"/>
      <c r="IHH51" s="153"/>
      <c r="IHI51" s="153"/>
      <c r="IHJ51" s="153"/>
      <c r="IHK51" s="153"/>
      <c r="IHL51" s="153"/>
      <c r="IHM51" s="155"/>
      <c r="IHN51" s="165"/>
      <c r="IHO51" s="153"/>
      <c r="IHP51" s="154"/>
      <c r="IHQ51" s="154"/>
      <c r="IHR51" s="153"/>
      <c r="IHS51" s="153"/>
      <c r="IHT51" s="153"/>
      <c r="IHU51" s="153"/>
      <c r="IHV51" s="153"/>
      <c r="IHW51" s="153"/>
      <c r="IHX51" s="153"/>
      <c r="IHY51" s="153"/>
      <c r="IHZ51" s="155"/>
      <c r="IIA51" s="165"/>
      <c r="IIB51" s="153"/>
      <c r="IIC51" s="154"/>
      <c r="IID51" s="154"/>
      <c r="IIE51" s="153"/>
      <c r="IIF51" s="153"/>
      <c r="IIG51" s="153"/>
      <c r="IIH51" s="153"/>
      <c r="III51" s="153"/>
      <c r="IIJ51" s="153"/>
      <c r="IIK51" s="153"/>
      <c r="IIL51" s="153"/>
      <c r="IIM51" s="155"/>
      <c r="IIN51" s="165"/>
      <c r="IIO51" s="153"/>
      <c r="IIP51" s="154"/>
      <c r="IIQ51" s="154"/>
      <c r="IIR51" s="153"/>
      <c r="IIS51" s="153"/>
      <c r="IIT51" s="153"/>
      <c r="IIU51" s="153"/>
      <c r="IIV51" s="153"/>
      <c r="IIW51" s="153"/>
      <c r="IIX51" s="153"/>
      <c r="IIY51" s="153"/>
      <c r="IIZ51" s="155"/>
      <c r="IJA51" s="165"/>
      <c r="IJB51" s="153"/>
      <c r="IJC51" s="154"/>
      <c r="IJD51" s="154"/>
      <c r="IJE51" s="153"/>
      <c r="IJF51" s="153"/>
      <c r="IJG51" s="153"/>
      <c r="IJH51" s="153"/>
      <c r="IJI51" s="153"/>
      <c r="IJJ51" s="153"/>
      <c r="IJK51" s="153"/>
      <c r="IJL51" s="153"/>
      <c r="IJM51" s="155"/>
      <c r="IJN51" s="165"/>
      <c r="IJO51" s="153"/>
      <c r="IJP51" s="154"/>
      <c r="IJQ51" s="154"/>
      <c r="IJR51" s="153"/>
      <c r="IJS51" s="153"/>
      <c r="IJT51" s="153"/>
      <c r="IJU51" s="153"/>
      <c r="IJV51" s="153"/>
      <c r="IJW51" s="153"/>
      <c r="IJX51" s="153"/>
      <c r="IJY51" s="153"/>
      <c r="IJZ51" s="155"/>
      <c r="IKA51" s="165"/>
      <c r="IKB51" s="153"/>
      <c r="IKC51" s="154"/>
      <c r="IKD51" s="154"/>
      <c r="IKE51" s="153"/>
      <c r="IKF51" s="153"/>
      <c r="IKG51" s="153"/>
      <c r="IKH51" s="153"/>
      <c r="IKI51" s="153"/>
      <c r="IKJ51" s="153"/>
      <c r="IKK51" s="153"/>
      <c r="IKL51" s="153"/>
      <c r="IKM51" s="155"/>
      <c r="IKN51" s="165"/>
      <c r="IKO51" s="153"/>
      <c r="IKP51" s="154"/>
      <c r="IKQ51" s="154"/>
      <c r="IKR51" s="153"/>
      <c r="IKS51" s="153"/>
      <c r="IKT51" s="153"/>
      <c r="IKU51" s="153"/>
      <c r="IKV51" s="153"/>
      <c r="IKW51" s="153"/>
      <c r="IKX51" s="153"/>
      <c r="IKY51" s="153"/>
      <c r="IKZ51" s="155"/>
      <c r="ILA51" s="165"/>
      <c r="ILB51" s="153"/>
      <c r="ILC51" s="154"/>
      <c r="ILD51" s="154"/>
      <c r="ILE51" s="153"/>
      <c r="ILF51" s="153"/>
      <c r="ILG51" s="153"/>
      <c r="ILH51" s="153"/>
      <c r="ILI51" s="153"/>
      <c r="ILJ51" s="153"/>
      <c r="ILK51" s="153"/>
      <c r="ILL51" s="153"/>
      <c r="ILM51" s="155"/>
      <c r="ILN51" s="165"/>
      <c r="ILO51" s="153"/>
      <c r="ILP51" s="154"/>
      <c r="ILQ51" s="154"/>
      <c r="ILR51" s="153"/>
      <c r="ILS51" s="153"/>
      <c r="ILT51" s="153"/>
      <c r="ILU51" s="153"/>
      <c r="ILV51" s="153"/>
      <c r="ILW51" s="153"/>
      <c r="ILX51" s="153"/>
      <c r="ILY51" s="153"/>
      <c r="ILZ51" s="155"/>
      <c r="IMA51" s="165"/>
      <c r="IMB51" s="153"/>
      <c r="IMC51" s="154"/>
      <c r="IMD51" s="154"/>
      <c r="IME51" s="153"/>
      <c r="IMF51" s="153"/>
      <c r="IMG51" s="153"/>
      <c r="IMH51" s="153"/>
      <c r="IMI51" s="153"/>
      <c r="IMJ51" s="153"/>
      <c r="IMK51" s="153"/>
      <c r="IML51" s="153"/>
      <c r="IMM51" s="155"/>
      <c r="IMN51" s="165"/>
      <c r="IMO51" s="153"/>
      <c r="IMP51" s="154"/>
      <c r="IMQ51" s="154"/>
      <c r="IMR51" s="153"/>
      <c r="IMS51" s="153"/>
      <c r="IMT51" s="153"/>
      <c r="IMU51" s="153"/>
      <c r="IMV51" s="153"/>
      <c r="IMW51" s="153"/>
      <c r="IMX51" s="153"/>
      <c r="IMY51" s="153"/>
      <c r="IMZ51" s="155"/>
      <c r="INA51" s="165"/>
      <c r="INB51" s="153"/>
      <c r="INC51" s="154"/>
      <c r="IND51" s="154"/>
      <c r="INE51" s="153"/>
      <c r="INF51" s="153"/>
      <c r="ING51" s="153"/>
      <c r="INH51" s="153"/>
      <c r="INI51" s="153"/>
      <c r="INJ51" s="153"/>
      <c r="INK51" s="153"/>
      <c r="INL51" s="153"/>
      <c r="INM51" s="155"/>
      <c r="INN51" s="165"/>
      <c r="INO51" s="153"/>
      <c r="INP51" s="154"/>
      <c r="INQ51" s="154"/>
      <c r="INR51" s="153"/>
      <c r="INS51" s="153"/>
      <c r="INT51" s="153"/>
      <c r="INU51" s="153"/>
      <c r="INV51" s="153"/>
      <c r="INW51" s="153"/>
      <c r="INX51" s="153"/>
      <c r="INY51" s="153"/>
      <c r="INZ51" s="155"/>
      <c r="IOA51" s="165"/>
      <c r="IOB51" s="153"/>
      <c r="IOC51" s="154"/>
      <c r="IOD51" s="154"/>
      <c r="IOE51" s="153"/>
      <c r="IOF51" s="153"/>
      <c r="IOG51" s="153"/>
      <c r="IOH51" s="153"/>
      <c r="IOI51" s="153"/>
      <c r="IOJ51" s="153"/>
      <c r="IOK51" s="153"/>
      <c r="IOL51" s="153"/>
      <c r="IOM51" s="155"/>
      <c r="ION51" s="165"/>
      <c r="IOO51" s="153"/>
      <c r="IOP51" s="154"/>
      <c r="IOQ51" s="154"/>
      <c r="IOR51" s="153"/>
      <c r="IOS51" s="153"/>
      <c r="IOT51" s="153"/>
      <c r="IOU51" s="153"/>
      <c r="IOV51" s="153"/>
      <c r="IOW51" s="153"/>
      <c r="IOX51" s="153"/>
      <c r="IOY51" s="153"/>
      <c r="IOZ51" s="155"/>
      <c r="IPA51" s="165"/>
      <c r="IPB51" s="153"/>
      <c r="IPC51" s="154"/>
      <c r="IPD51" s="154"/>
      <c r="IPE51" s="153"/>
      <c r="IPF51" s="153"/>
      <c r="IPG51" s="153"/>
      <c r="IPH51" s="153"/>
      <c r="IPI51" s="153"/>
      <c r="IPJ51" s="153"/>
      <c r="IPK51" s="153"/>
      <c r="IPL51" s="153"/>
      <c r="IPM51" s="155"/>
      <c r="IPN51" s="165"/>
      <c r="IPO51" s="153"/>
      <c r="IPP51" s="154"/>
      <c r="IPQ51" s="154"/>
      <c r="IPR51" s="153"/>
      <c r="IPS51" s="153"/>
      <c r="IPT51" s="153"/>
      <c r="IPU51" s="153"/>
      <c r="IPV51" s="153"/>
      <c r="IPW51" s="153"/>
      <c r="IPX51" s="153"/>
      <c r="IPY51" s="153"/>
      <c r="IPZ51" s="155"/>
      <c r="IQA51" s="165"/>
      <c r="IQB51" s="153"/>
      <c r="IQC51" s="154"/>
      <c r="IQD51" s="154"/>
      <c r="IQE51" s="153"/>
      <c r="IQF51" s="153"/>
      <c r="IQG51" s="153"/>
      <c r="IQH51" s="153"/>
      <c r="IQI51" s="153"/>
      <c r="IQJ51" s="153"/>
      <c r="IQK51" s="153"/>
      <c r="IQL51" s="153"/>
      <c r="IQM51" s="155"/>
      <c r="IQN51" s="165"/>
      <c r="IQO51" s="153"/>
      <c r="IQP51" s="154"/>
      <c r="IQQ51" s="154"/>
      <c r="IQR51" s="153"/>
      <c r="IQS51" s="153"/>
      <c r="IQT51" s="153"/>
      <c r="IQU51" s="153"/>
      <c r="IQV51" s="153"/>
      <c r="IQW51" s="153"/>
      <c r="IQX51" s="153"/>
      <c r="IQY51" s="153"/>
      <c r="IQZ51" s="155"/>
      <c r="IRA51" s="165"/>
      <c r="IRB51" s="153"/>
      <c r="IRC51" s="154"/>
      <c r="IRD51" s="154"/>
      <c r="IRE51" s="153"/>
      <c r="IRF51" s="153"/>
      <c r="IRG51" s="153"/>
      <c r="IRH51" s="153"/>
      <c r="IRI51" s="153"/>
      <c r="IRJ51" s="153"/>
      <c r="IRK51" s="153"/>
      <c r="IRL51" s="153"/>
      <c r="IRM51" s="155"/>
      <c r="IRN51" s="165"/>
      <c r="IRO51" s="153"/>
      <c r="IRP51" s="154"/>
      <c r="IRQ51" s="154"/>
      <c r="IRR51" s="153"/>
      <c r="IRS51" s="153"/>
      <c r="IRT51" s="153"/>
      <c r="IRU51" s="153"/>
      <c r="IRV51" s="153"/>
      <c r="IRW51" s="153"/>
      <c r="IRX51" s="153"/>
      <c r="IRY51" s="153"/>
      <c r="IRZ51" s="155"/>
      <c r="ISA51" s="165"/>
      <c r="ISB51" s="153"/>
      <c r="ISC51" s="154"/>
      <c r="ISD51" s="154"/>
      <c r="ISE51" s="153"/>
      <c r="ISF51" s="153"/>
      <c r="ISG51" s="153"/>
      <c r="ISH51" s="153"/>
      <c r="ISI51" s="153"/>
      <c r="ISJ51" s="153"/>
      <c r="ISK51" s="153"/>
      <c r="ISL51" s="153"/>
      <c r="ISM51" s="155"/>
      <c r="ISN51" s="165"/>
      <c r="ISO51" s="153"/>
      <c r="ISP51" s="154"/>
      <c r="ISQ51" s="154"/>
      <c r="ISR51" s="153"/>
      <c r="ISS51" s="153"/>
      <c r="IST51" s="153"/>
      <c r="ISU51" s="153"/>
      <c r="ISV51" s="153"/>
      <c r="ISW51" s="153"/>
      <c r="ISX51" s="153"/>
      <c r="ISY51" s="153"/>
      <c r="ISZ51" s="155"/>
      <c r="ITA51" s="165"/>
      <c r="ITB51" s="153"/>
      <c r="ITC51" s="154"/>
      <c r="ITD51" s="154"/>
      <c r="ITE51" s="153"/>
      <c r="ITF51" s="153"/>
      <c r="ITG51" s="153"/>
      <c r="ITH51" s="153"/>
      <c r="ITI51" s="153"/>
      <c r="ITJ51" s="153"/>
      <c r="ITK51" s="153"/>
      <c r="ITL51" s="153"/>
      <c r="ITM51" s="155"/>
      <c r="ITN51" s="165"/>
      <c r="ITO51" s="153"/>
      <c r="ITP51" s="154"/>
      <c r="ITQ51" s="154"/>
      <c r="ITR51" s="153"/>
      <c r="ITS51" s="153"/>
      <c r="ITT51" s="153"/>
      <c r="ITU51" s="153"/>
      <c r="ITV51" s="153"/>
      <c r="ITW51" s="153"/>
      <c r="ITX51" s="153"/>
      <c r="ITY51" s="153"/>
      <c r="ITZ51" s="155"/>
      <c r="IUA51" s="165"/>
      <c r="IUB51" s="153"/>
      <c r="IUC51" s="154"/>
      <c r="IUD51" s="154"/>
      <c r="IUE51" s="153"/>
      <c r="IUF51" s="153"/>
      <c r="IUG51" s="153"/>
      <c r="IUH51" s="153"/>
      <c r="IUI51" s="153"/>
      <c r="IUJ51" s="153"/>
      <c r="IUK51" s="153"/>
      <c r="IUL51" s="153"/>
      <c r="IUM51" s="155"/>
      <c r="IUN51" s="165"/>
      <c r="IUO51" s="153"/>
      <c r="IUP51" s="154"/>
      <c r="IUQ51" s="154"/>
      <c r="IUR51" s="153"/>
      <c r="IUS51" s="153"/>
      <c r="IUT51" s="153"/>
      <c r="IUU51" s="153"/>
      <c r="IUV51" s="153"/>
      <c r="IUW51" s="153"/>
      <c r="IUX51" s="153"/>
      <c r="IUY51" s="153"/>
      <c r="IUZ51" s="155"/>
      <c r="IVA51" s="165"/>
      <c r="IVB51" s="153"/>
      <c r="IVC51" s="154"/>
      <c r="IVD51" s="154"/>
      <c r="IVE51" s="153"/>
      <c r="IVF51" s="153"/>
      <c r="IVG51" s="153"/>
      <c r="IVH51" s="153"/>
      <c r="IVI51" s="153"/>
      <c r="IVJ51" s="153"/>
      <c r="IVK51" s="153"/>
      <c r="IVL51" s="153"/>
      <c r="IVM51" s="155"/>
      <c r="IVN51" s="165"/>
      <c r="IVO51" s="153"/>
      <c r="IVP51" s="154"/>
      <c r="IVQ51" s="154"/>
      <c r="IVR51" s="153"/>
      <c r="IVS51" s="153"/>
      <c r="IVT51" s="153"/>
      <c r="IVU51" s="153"/>
      <c r="IVV51" s="153"/>
      <c r="IVW51" s="153"/>
      <c r="IVX51" s="153"/>
      <c r="IVY51" s="153"/>
      <c r="IVZ51" s="155"/>
      <c r="IWA51" s="165"/>
      <c r="IWB51" s="153"/>
      <c r="IWC51" s="154"/>
      <c r="IWD51" s="154"/>
      <c r="IWE51" s="153"/>
      <c r="IWF51" s="153"/>
      <c r="IWG51" s="153"/>
      <c r="IWH51" s="153"/>
      <c r="IWI51" s="153"/>
      <c r="IWJ51" s="153"/>
      <c r="IWK51" s="153"/>
      <c r="IWL51" s="153"/>
      <c r="IWM51" s="155"/>
      <c r="IWN51" s="165"/>
      <c r="IWO51" s="153"/>
      <c r="IWP51" s="154"/>
      <c r="IWQ51" s="154"/>
      <c r="IWR51" s="153"/>
      <c r="IWS51" s="153"/>
      <c r="IWT51" s="153"/>
      <c r="IWU51" s="153"/>
      <c r="IWV51" s="153"/>
      <c r="IWW51" s="153"/>
      <c r="IWX51" s="153"/>
      <c r="IWY51" s="153"/>
      <c r="IWZ51" s="155"/>
      <c r="IXA51" s="165"/>
      <c r="IXB51" s="153"/>
      <c r="IXC51" s="154"/>
      <c r="IXD51" s="154"/>
      <c r="IXE51" s="153"/>
      <c r="IXF51" s="153"/>
      <c r="IXG51" s="153"/>
      <c r="IXH51" s="153"/>
      <c r="IXI51" s="153"/>
      <c r="IXJ51" s="153"/>
      <c r="IXK51" s="153"/>
      <c r="IXL51" s="153"/>
      <c r="IXM51" s="155"/>
      <c r="IXN51" s="165"/>
      <c r="IXO51" s="153"/>
      <c r="IXP51" s="154"/>
      <c r="IXQ51" s="154"/>
      <c r="IXR51" s="153"/>
      <c r="IXS51" s="153"/>
      <c r="IXT51" s="153"/>
      <c r="IXU51" s="153"/>
      <c r="IXV51" s="153"/>
      <c r="IXW51" s="153"/>
      <c r="IXX51" s="153"/>
      <c r="IXY51" s="153"/>
      <c r="IXZ51" s="155"/>
      <c r="IYA51" s="165"/>
      <c r="IYB51" s="153"/>
      <c r="IYC51" s="154"/>
      <c r="IYD51" s="154"/>
      <c r="IYE51" s="153"/>
      <c r="IYF51" s="153"/>
      <c r="IYG51" s="153"/>
      <c r="IYH51" s="153"/>
      <c r="IYI51" s="153"/>
      <c r="IYJ51" s="153"/>
      <c r="IYK51" s="153"/>
      <c r="IYL51" s="153"/>
      <c r="IYM51" s="155"/>
      <c r="IYN51" s="165"/>
      <c r="IYO51" s="153"/>
      <c r="IYP51" s="154"/>
      <c r="IYQ51" s="154"/>
      <c r="IYR51" s="153"/>
      <c r="IYS51" s="153"/>
      <c r="IYT51" s="153"/>
      <c r="IYU51" s="153"/>
      <c r="IYV51" s="153"/>
      <c r="IYW51" s="153"/>
      <c r="IYX51" s="153"/>
      <c r="IYY51" s="153"/>
      <c r="IYZ51" s="155"/>
      <c r="IZA51" s="165"/>
      <c r="IZB51" s="153"/>
      <c r="IZC51" s="154"/>
      <c r="IZD51" s="154"/>
      <c r="IZE51" s="153"/>
      <c r="IZF51" s="153"/>
      <c r="IZG51" s="153"/>
      <c r="IZH51" s="153"/>
      <c r="IZI51" s="153"/>
      <c r="IZJ51" s="153"/>
      <c r="IZK51" s="153"/>
      <c r="IZL51" s="153"/>
      <c r="IZM51" s="155"/>
      <c r="IZN51" s="165"/>
      <c r="IZO51" s="153"/>
      <c r="IZP51" s="154"/>
      <c r="IZQ51" s="154"/>
      <c r="IZR51" s="153"/>
      <c r="IZS51" s="153"/>
      <c r="IZT51" s="153"/>
      <c r="IZU51" s="153"/>
      <c r="IZV51" s="153"/>
      <c r="IZW51" s="153"/>
      <c r="IZX51" s="153"/>
      <c r="IZY51" s="153"/>
      <c r="IZZ51" s="155"/>
      <c r="JAA51" s="165"/>
      <c r="JAB51" s="153"/>
      <c r="JAC51" s="154"/>
      <c r="JAD51" s="154"/>
      <c r="JAE51" s="153"/>
      <c r="JAF51" s="153"/>
      <c r="JAG51" s="153"/>
      <c r="JAH51" s="153"/>
      <c r="JAI51" s="153"/>
      <c r="JAJ51" s="153"/>
      <c r="JAK51" s="153"/>
      <c r="JAL51" s="153"/>
      <c r="JAM51" s="155"/>
      <c r="JAN51" s="165"/>
      <c r="JAO51" s="153"/>
      <c r="JAP51" s="154"/>
      <c r="JAQ51" s="154"/>
      <c r="JAR51" s="153"/>
      <c r="JAS51" s="153"/>
      <c r="JAT51" s="153"/>
      <c r="JAU51" s="153"/>
      <c r="JAV51" s="153"/>
      <c r="JAW51" s="153"/>
      <c r="JAX51" s="153"/>
      <c r="JAY51" s="153"/>
      <c r="JAZ51" s="155"/>
      <c r="JBA51" s="165"/>
      <c r="JBB51" s="153"/>
      <c r="JBC51" s="154"/>
      <c r="JBD51" s="154"/>
      <c r="JBE51" s="153"/>
      <c r="JBF51" s="153"/>
      <c r="JBG51" s="153"/>
      <c r="JBH51" s="153"/>
      <c r="JBI51" s="153"/>
      <c r="JBJ51" s="153"/>
      <c r="JBK51" s="153"/>
      <c r="JBL51" s="153"/>
      <c r="JBM51" s="155"/>
      <c r="JBN51" s="165"/>
      <c r="JBO51" s="153"/>
      <c r="JBP51" s="154"/>
      <c r="JBQ51" s="154"/>
      <c r="JBR51" s="153"/>
      <c r="JBS51" s="153"/>
      <c r="JBT51" s="153"/>
      <c r="JBU51" s="153"/>
      <c r="JBV51" s="153"/>
      <c r="JBW51" s="153"/>
      <c r="JBX51" s="153"/>
      <c r="JBY51" s="153"/>
      <c r="JBZ51" s="155"/>
      <c r="JCA51" s="165"/>
      <c r="JCB51" s="153"/>
      <c r="JCC51" s="154"/>
      <c r="JCD51" s="154"/>
      <c r="JCE51" s="153"/>
      <c r="JCF51" s="153"/>
      <c r="JCG51" s="153"/>
      <c r="JCH51" s="153"/>
      <c r="JCI51" s="153"/>
      <c r="JCJ51" s="153"/>
      <c r="JCK51" s="153"/>
      <c r="JCL51" s="153"/>
      <c r="JCM51" s="155"/>
      <c r="JCN51" s="165"/>
      <c r="JCO51" s="153"/>
      <c r="JCP51" s="154"/>
      <c r="JCQ51" s="154"/>
      <c r="JCR51" s="153"/>
      <c r="JCS51" s="153"/>
      <c r="JCT51" s="153"/>
      <c r="JCU51" s="153"/>
      <c r="JCV51" s="153"/>
      <c r="JCW51" s="153"/>
      <c r="JCX51" s="153"/>
      <c r="JCY51" s="153"/>
      <c r="JCZ51" s="155"/>
      <c r="JDA51" s="165"/>
      <c r="JDB51" s="153"/>
      <c r="JDC51" s="154"/>
      <c r="JDD51" s="154"/>
      <c r="JDE51" s="153"/>
      <c r="JDF51" s="153"/>
      <c r="JDG51" s="153"/>
      <c r="JDH51" s="153"/>
      <c r="JDI51" s="153"/>
      <c r="JDJ51" s="153"/>
      <c r="JDK51" s="153"/>
      <c r="JDL51" s="153"/>
      <c r="JDM51" s="155"/>
      <c r="JDN51" s="165"/>
      <c r="JDO51" s="153"/>
      <c r="JDP51" s="154"/>
      <c r="JDQ51" s="154"/>
      <c r="JDR51" s="153"/>
      <c r="JDS51" s="153"/>
      <c r="JDT51" s="153"/>
      <c r="JDU51" s="153"/>
      <c r="JDV51" s="153"/>
      <c r="JDW51" s="153"/>
      <c r="JDX51" s="153"/>
      <c r="JDY51" s="153"/>
      <c r="JDZ51" s="155"/>
      <c r="JEA51" s="165"/>
      <c r="JEB51" s="153"/>
      <c r="JEC51" s="154"/>
      <c r="JED51" s="154"/>
      <c r="JEE51" s="153"/>
      <c r="JEF51" s="153"/>
      <c r="JEG51" s="153"/>
      <c r="JEH51" s="153"/>
      <c r="JEI51" s="153"/>
      <c r="JEJ51" s="153"/>
      <c r="JEK51" s="153"/>
      <c r="JEL51" s="153"/>
      <c r="JEM51" s="155"/>
      <c r="JEN51" s="165"/>
      <c r="JEO51" s="153"/>
      <c r="JEP51" s="154"/>
      <c r="JEQ51" s="154"/>
      <c r="JER51" s="153"/>
      <c r="JES51" s="153"/>
      <c r="JET51" s="153"/>
      <c r="JEU51" s="153"/>
      <c r="JEV51" s="153"/>
      <c r="JEW51" s="153"/>
      <c r="JEX51" s="153"/>
      <c r="JEY51" s="153"/>
      <c r="JEZ51" s="155"/>
      <c r="JFA51" s="165"/>
      <c r="JFB51" s="153"/>
      <c r="JFC51" s="154"/>
      <c r="JFD51" s="154"/>
      <c r="JFE51" s="153"/>
      <c r="JFF51" s="153"/>
      <c r="JFG51" s="153"/>
      <c r="JFH51" s="153"/>
      <c r="JFI51" s="153"/>
      <c r="JFJ51" s="153"/>
      <c r="JFK51" s="153"/>
      <c r="JFL51" s="153"/>
      <c r="JFM51" s="155"/>
      <c r="JFN51" s="165"/>
      <c r="JFO51" s="153"/>
      <c r="JFP51" s="154"/>
      <c r="JFQ51" s="154"/>
      <c r="JFR51" s="153"/>
      <c r="JFS51" s="153"/>
      <c r="JFT51" s="153"/>
      <c r="JFU51" s="153"/>
      <c r="JFV51" s="153"/>
      <c r="JFW51" s="153"/>
      <c r="JFX51" s="153"/>
      <c r="JFY51" s="153"/>
      <c r="JFZ51" s="155"/>
      <c r="JGA51" s="165"/>
      <c r="JGB51" s="153"/>
      <c r="JGC51" s="154"/>
      <c r="JGD51" s="154"/>
      <c r="JGE51" s="153"/>
      <c r="JGF51" s="153"/>
      <c r="JGG51" s="153"/>
      <c r="JGH51" s="153"/>
      <c r="JGI51" s="153"/>
      <c r="JGJ51" s="153"/>
      <c r="JGK51" s="153"/>
      <c r="JGL51" s="153"/>
      <c r="JGM51" s="155"/>
      <c r="JGN51" s="165"/>
      <c r="JGO51" s="153"/>
      <c r="JGP51" s="154"/>
      <c r="JGQ51" s="154"/>
      <c r="JGR51" s="153"/>
      <c r="JGS51" s="153"/>
      <c r="JGT51" s="153"/>
      <c r="JGU51" s="153"/>
      <c r="JGV51" s="153"/>
      <c r="JGW51" s="153"/>
      <c r="JGX51" s="153"/>
      <c r="JGY51" s="153"/>
      <c r="JGZ51" s="155"/>
      <c r="JHA51" s="165"/>
      <c r="JHB51" s="153"/>
      <c r="JHC51" s="154"/>
      <c r="JHD51" s="154"/>
      <c r="JHE51" s="153"/>
      <c r="JHF51" s="153"/>
      <c r="JHG51" s="153"/>
      <c r="JHH51" s="153"/>
      <c r="JHI51" s="153"/>
      <c r="JHJ51" s="153"/>
      <c r="JHK51" s="153"/>
      <c r="JHL51" s="153"/>
      <c r="JHM51" s="155"/>
      <c r="JHN51" s="165"/>
      <c r="JHO51" s="153"/>
      <c r="JHP51" s="154"/>
      <c r="JHQ51" s="154"/>
      <c r="JHR51" s="153"/>
      <c r="JHS51" s="153"/>
      <c r="JHT51" s="153"/>
      <c r="JHU51" s="153"/>
      <c r="JHV51" s="153"/>
      <c r="JHW51" s="153"/>
      <c r="JHX51" s="153"/>
      <c r="JHY51" s="153"/>
      <c r="JHZ51" s="155"/>
      <c r="JIA51" s="165"/>
      <c r="JIB51" s="153"/>
      <c r="JIC51" s="154"/>
      <c r="JID51" s="154"/>
      <c r="JIE51" s="153"/>
      <c r="JIF51" s="153"/>
      <c r="JIG51" s="153"/>
      <c r="JIH51" s="153"/>
      <c r="JII51" s="153"/>
      <c r="JIJ51" s="153"/>
      <c r="JIK51" s="153"/>
      <c r="JIL51" s="153"/>
      <c r="JIM51" s="155"/>
      <c r="JIN51" s="165"/>
      <c r="JIO51" s="153"/>
      <c r="JIP51" s="154"/>
      <c r="JIQ51" s="154"/>
      <c r="JIR51" s="153"/>
      <c r="JIS51" s="153"/>
      <c r="JIT51" s="153"/>
      <c r="JIU51" s="153"/>
      <c r="JIV51" s="153"/>
      <c r="JIW51" s="153"/>
      <c r="JIX51" s="153"/>
      <c r="JIY51" s="153"/>
      <c r="JIZ51" s="155"/>
      <c r="JJA51" s="165"/>
      <c r="JJB51" s="153"/>
      <c r="JJC51" s="154"/>
      <c r="JJD51" s="154"/>
      <c r="JJE51" s="153"/>
      <c r="JJF51" s="153"/>
      <c r="JJG51" s="153"/>
      <c r="JJH51" s="153"/>
      <c r="JJI51" s="153"/>
      <c r="JJJ51" s="153"/>
      <c r="JJK51" s="153"/>
      <c r="JJL51" s="153"/>
      <c r="JJM51" s="155"/>
      <c r="JJN51" s="165"/>
      <c r="JJO51" s="153"/>
      <c r="JJP51" s="154"/>
      <c r="JJQ51" s="154"/>
      <c r="JJR51" s="153"/>
      <c r="JJS51" s="153"/>
      <c r="JJT51" s="153"/>
      <c r="JJU51" s="153"/>
      <c r="JJV51" s="153"/>
      <c r="JJW51" s="153"/>
      <c r="JJX51" s="153"/>
      <c r="JJY51" s="153"/>
      <c r="JJZ51" s="155"/>
      <c r="JKA51" s="165"/>
      <c r="JKB51" s="153"/>
      <c r="JKC51" s="154"/>
      <c r="JKD51" s="154"/>
      <c r="JKE51" s="153"/>
      <c r="JKF51" s="153"/>
      <c r="JKG51" s="153"/>
      <c r="JKH51" s="153"/>
      <c r="JKI51" s="153"/>
      <c r="JKJ51" s="153"/>
      <c r="JKK51" s="153"/>
      <c r="JKL51" s="153"/>
      <c r="JKM51" s="155"/>
      <c r="JKN51" s="165"/>
      <c r="JKO51" s="153"/>
      <c r="JKP51" s="154"/>
      <c r="JKQ51" s="154"/>
      <c r="JKR51" s="153"/>
      <c r="JKS51" s="153"/>
      <c r="JKT51" s="153"/>
      <c r="JKU51" s="153"/>
      <c r="JKV51" s="153"/>
      <c r="JKW51" s="153"/>
      <c r="JKX51" s="153"/>
      <c r="JKY51" s="153"/>
      <c r="JKZ51" s="155"/>
      <c r="JLA51" s="165"/>
      <c r="JLB51" s="153"/>
      <c r="JLC51" s="154"/>
      <c r="JLD51" s="154"/>
      <c r="JLE51" s="153"/>
      <c r="JLF51" s="153"/>
      <c r="JLG51" s="153"/>
      <c r="JLH51" s="153"/>
      <c r="JLI51" s="153"/>
      <c r="JLJ51" s="153"/>
      <c r="JLK51" s="153"/>
      <c r="JLL51" s="153"/>
      <c r="JLM51" s="155"/>
      <c r="JLN51" s="165"/>
      <c r="JLO51" s="153"/>
      <c r="JLP51" s="154"/>
      <c r="JLQ51" s="154"/>
      <c r="JLR51" s="153"/>
      <c r="JLS51" s="153"/>
      <c r="JLT51" s="153"/>
      <c r="JLU51" s="153"/>
      <c r="JLV51" s="153"/>
      <c r="JLW51" s="153"/>
      <c r="JLX51" s="153"/>
      <c r="JLY51" s="153"/>
      <c r="JLZ51" s="155"/>
      <c r="JMA51" s="165"/>
      <c r="JMB51" s="153"/>
      <c r="JMC51" s="154"/>
      <c r="JMD51" s="154"/>
      <c r="JME51" s="153"/>
      <c r="JMF51" s="153"/>
      <c r="JMG51" s="153"/>
      <c r="JMH51" s="153"/>
      <c r="JMI51" s="153"/>
      <c r="JMJ51" s="153"/>
      <c r="JMK51" s="153"/>
      <c r="JML51" s="153"/>
      <c r="JMM51" s="155"/>
      <c r="JMN51" s="165"/>
      <c r="JMO51" s="153"/>
      <c r="JMP51" s="154"/>
      <c r="JMQ51" s="154"/>
      <c r="JMR51" s="153"/>
      <c r="JMS51" s="153"/>
      <c r="JMT51" s="153"/>
      <c r="JMU51" s="153"/>
      <c r="JMV51" s="153"/>
      <c r="JMW51" s="153"/>
      <c r="JMX51" s="153"/>
      <c r="JMY51" s="153"/>
      <c r="JMZ51" s="155"/>
      <c r="JNA51" s="165"/>
      <c r="JNB51" s="153"/>
      <c r="JNC51" s="154"/>
      <c r="JND51" s="154"/>
      <c r="JNE51" s="153"/>
      <c r="JNF51" s="153"/>
      <c r="JNG51" s="153"/>
      <c r="JNH51" s="153"/>
      <c r="JNI51" s="153"/>
      <c r="JNJ51" s="153"/>
      <c r="JNK51" s="153"/>
      <c r="JNL51" s="153"/>
      <c r="JNM51" s="155"/>
      <c r="JNN51" s="165"/>
      <c r="JNO51" s="153"/>
      <c r="JNP51" s="154"/>
      <c r="JNQ51" s="154"/>
      <c r="JNR51" s="153"/>
      <c r="JNS51" s="153"/>
      <c r="JNT51" s="153"/>
      <c r="JNU51" s="153"/>
      <c r="JNV51" s="153"/>
      <c r="JNW51" s="153"/>
      <c r="JNX51" s="153"/>
      <c r="JNY51" s="153"/>
      <c r="JNZ51" s="155"/>
      <c r="JOA51" s="165"/>
      <c r="JOB51" s="153"/>
      <c r="JOC51" s="154"/>
      <c r="JOD51" s="154"/>
      <c r="JOE51" s="153"/>
      <c r="JOF51" s="153"/>
      <c r="JOG51" s="153"/>
      <c r="JOH51" s="153"/>
      <c r="JOI51" s="153"/>
      <c r="JOJ51" s="153"/>
      <c r="JOK51" s="153"/>
      <c r="JOL51" s="153"/>
      <c r="JOM51" s="155"/>
      <c r="JON51" s="165"/>
      <c r="JOO51" s="153"/>
      <c r="JOP51" s="154"/>
      <c r="JOQ51" s="154"/>
      <c r="JOR51" s="153"/>
      <c r="JOS51" s="153"/>
      <c r="JOT51" s="153"/>
      <c r="JOU51" s="153"/>
      <c r="JOV51" s="153"/>
      <c r="JOW51" s="153"/>
      <c r="JOX51" s="153"/>
      <c r="JOY51" s="153"/>
      <c r="JOZ51" s="155"/>
      <c r="JPA51" s="165"/>
      <c r="JPB51" s="153"/>
      <c r="JPC51" s="154"/>
      <c r="JPD51" s="154"/>
      <c r="JPE51" s="153"/>
      <c r="JPF51" s="153"/>
      <c r="JPG51" s="153"/>
      <c r="JPH51" s="153"/>
      <c r="JPI51" s="153"/>
      <c r="JPJ51" s="153"/>
      <c r="JPK51" s="153"/>
      <c r="JPL51" s="153"/>
      <c r="JPM51" s="155"/>
      <c r="JPN51" s="165"/>
      <c r="JPO51" s="153"/>
      <c r="JPP51" s="154"/>
      <c r="JPQ51" s="154"/>
      <c r="JPR51" s="153"/>
      <c r="JPS51" s="153"/>
      <c r="JPT51" s="153"/>
      <c r="JPU51" s="153"/>
      <c r="JPV51" s="153"/>
      <c r="JPW51" s="153"/>
      <c r="JPX51" s="153"/>
      <c r="JPY51" s="153"/>
      <c r="JPZ51" s="155"/>
      <c r="JQA51" s="165"/>
      <c r="JQB51" s="153"/>
      <c r="JQC51" s="154"/>
      <c r="JQD51" s="154"/>
      <c r="JQE51" s="153"/>
      <c r="JQF51" s="153"/>
      <c r="JQG51" s="153"/>
      <c r="JQH51" s="153"/>
      <c r="JQI51" s="153"/>
      <c r="JQJ51" s="153"/>
      <c r="JQK51" s="153"/>
      <c r="JQL51" s="153"/>
      <c r="JQM51" s="155"/>
      <c r="JQN51" s="165"/>
      <c r="JQO51" s="153"/>
      <c r="JQP51" s="154"/>
      <c r="JQQ51" s="154"/>
      <c r="JQR51" s="153"/>
      <c r="JQS51" s="153"/>
      <c r="JQT51" s="153"/>
      <c r="JQU51" s="153"/>
      <c r="JQV51" s="153"/>
      <c r="JQW51" s="153"/>
      <c r="JQX51" s="153"/>
      <c r="JQY51" s="153"/>
      <c r="JQZ51" s="155"/>
      <c r="JRA51" s="165"/>
      <c r="JRB51" s="153"/>
      <c r="JRC51" s="154"/>
      <c r="JRD51" s="154"/>
      <c r="JRE51" s="153"/>
      <c r="JRF51" s="153"/>
      <c r="JRG51" s="153"/>
      <c r="JRH51" s="153"/>
      <c r="JRI51" s="153"/>
      <c r="JRJ51" s="153"/>
      <c r="JRK51" s="153"/>
      <c r="JRL51" s="153"/>
      <c r="JRM51" s="155"/>
      <c r="JRN51" s="165"/>
      <c r="JRO51" s="153"/>
      <c r="JRP51" s="154"/>
      <c r="JRQ51" s="154"/>
      <c r="JRR51" s="153"/>
      <c r="JRS51" s="153"/>
      <c r="JRT51" s="153"/>
      <c r="JRU51" s="153"/>
      <c r="JRV51" s="153"/>
      <c r="JRW51" s="153"/>
      <c r="JRX51" s="153"/>
      <c r="JRY51" s="153"/>
      <c r="JRZ51" s="155"/>
      <c r="JSA51" s="165"/>
      <c r="JSB51" s="153"/>
      <c r="JSC51" s="154"/>
      <c r="JSD51" s="154"/>
      <c r="JSE51" s="153"/>
      <c r="JSF51" s="153"/>
      <c r="JSG51" s="153"/>
      <c r="JSH51" s="153"/>
      <c r="JSI51" s="153"/>
      <c r="JSJ51" s="153"/>
      <c r="JSK51" s="153"/>
      <c r="JSL51" s="153"/>
      <c r="JSM51" s="155"/>
      <c r="JSN51" s="165"/>
      <c r="JSO51" s="153"/>
      <c r="JSP51" s="154"/>
      <c r="JSQ51" s="154"/>
      <c r="JSR51" s="153"/>
      <c r="JSS51" s="153"/>
      <c r="JST51" s="153"/>
      <c r="JSU51" s="153"/>
      <c r="JSV51" s="153"/>
      <c r="JSW51" s="153"/>
      <c r="JSX51" s="153"/>
      <c r="JSY51" s="153"/>
      <c r="JSZ51" s="155"/>
      <c r="JTA51" s="165"/>
      <c r="JTB51" s="153"/>
      <c r="JTC51" s="154"/>
      <c r="JTD51" s="154"/>
      <c r="JTE51" s="153"/>
      <c r="JTF51" s="153"/>
      <c r="JTG51" s="153"/>
      <c r="JTH51" s="153"/>
      <c r="JTI51" s="153"/>
      <c r="JTJ51" s="153"/>
      <c r="JTK51" s="153"/>
      <c r="JTL51" s="153"/>
      <c r="JTM51" s="155"/>
      <c r="JTN51" s="165"/>
      <c r="JTO51" s="153"/>
      <c r="JTP51" s="154"/>
      <c r="JTQ51" s="154"/>
      <c r="JTR51" s="153"/>
      <c r="JTS51" s="153"/>
      <c r="JTT51" s="153"/>
      <c r="JTU51" s="153"/>
      <c r="JTV51" s="153"/>
      <c r="JTW51" s="153"/>
      <c r="JTX51" s="153"/>
      <c r="JTY51" s="153"/>
      <c r="JTZ51" s="155"/>
      <c r="JUA51" s="165"/>
      <c r="JUB51" s="153"/>
      <c r="JUC51" s="154"/>
      <c r="JUD51" s="154"/>
      <c r="JUE51" s="153"/>
      <c r="JUF51" s="153"/>
      <c r="JUG51" s="153"/>
      <c r="JUH51" s="153"/>
      <c r="JUI51" s="153"/>
      <c r="JUJ51" s="153"/>
      <c r="JUK51" s="153"/>
      <c r="JUL51" s="153"/>
      <c r="JUM51" s="155"/>
      <c r="JUN51" s="165"/>
      <c r="JUO51" s="153"/>
      <c r="JUP51" s="154"/>
      <c r="JUQ51" s="154"/>
      <c r="JUR51" s="153"/>
      <c r="JUS51" s="153"/>
      <c r="JUT51" s="153"/>
      <c r="JUU51" s="153"/>
      <c r="JUV51" s="153"/>
      <c r="JUW51" s="153"/>
      <c r="JUX51" s="153"/>
      <c r="JUY51" s="153"/>
      <c r="JUZ51" s="155"/>
      <c r="JVA51" s="165"/>
      <c r="JVB51" s="153"/>
      <c r="JVC51" s="154"/>
      <c r="JVD51" s="154"/>
      <c r="JVE51" s="153"/>
      <c r="JVF51" s="153"/>
      <c r="JVG51" s="153"/>
      <c r="JVH51" s="153"/>
      <c r="JVI51" s="153"/>
      <c r="JVJ51" s="153"/>
      <c r="JVK51" s="153"/>
      <c r="JVL51" s="153"/>
      <c r="JVM51" s="155"/>
      <c r="JVN51" s="165"/>
      <c r="JVO51" s="153"/>
      <c r="JVP51" s="154"/>
      <c r="JVQ51" s="154"/>
      <c r="JVR51" s="153"/>
      <c r="JVS51" s="153"/>
      <c r="JVT51" s="153"/>
      <c r="JVU51" s="153"/>
      <c r="JVV51" s="153"/>
      <c r="JVW51" s="153"/>
      <c r="JVX51" s="153"/>
      <c r="JVY51" s="153"/>
      <c r="JVZ51" s="155"/>
      <c r="JWA51" s="165"/>
      <c r="JWB51" s="153"/>
      <c r="JWC51" s="154"/>
      <c r="JWD51" s="154"/>
      <c r="JWE51" s="153"/>
      <c r="JWF51" s="153"/>
      <c r="JWG51" s="153"/>
      <c r="JWH51" s="153"/>
      <c r="JWI51" s="153"/>
      <c r="JWJ51" s="153"/>
      <c r="JWK51" s="153"/>
      <c r="JWL51" s="153"/>
      <c r="JWM51" s="155"/>
      <c r="JWN51" s="165"/>
      <c r="JWO51" s="153"/>
      <c r="JWP51" s="154"/>
      <c r="JWQ51" s="154"/>
      <c r="JWR51" s="153"/>
      <c r="JWS51" s="153"/>
      <c r="JWT51" s="153"/>
      <c r="JWU51" s="153"/>
      <c r="JWV51" s="153"/>
      <c r="JWW51" s="153"/>
      <c r="JWX51" s="153"/>
      <c r="JWY51" s="153"/>
      <c r="JWZ51" s="155"/>
      <c r="JXA51" s="165"/>
      <c r="JXB51" s="153"/>
      <c r="JXC51" s="154"/>
      <c r="JXD51" s="154"/>
      <c r="JXE51" s="153"/>
      <c r="JXF51" s="153"/>
      <c r="JXG51" s="153"/>
      <c r="JXH51" s="153"/>
      <c r="JXI51" s="153"/>
      <c r="JXJ51" s="153"/>
      <c r="JXK51" s="153"/>
      <c r="JXL51" s="153"/>
      <c r="JXM51" s="155"/>
      <c r="JXN51" s="165"/>
      <c r="JXO51" s="153"/>
      <c r="JXP51" s="154"/>
      <c r="JXQ51" s="154"/>
      <c r="JXR51" s="153"/>
      <c r="JXS51" s="153"/>
      <c r="JXT51" s="153"/>
      <c r="JXU51" s="153"/>
      <c r="JXV51" s="153"/>
      <c r="JXW51" s="153"/>
      <c r="JXX51" s="153"/>
      <c r="JXY51" s="153"/>
      <c r="JXZ51" s="155"/>
      <c r="JYA51" s="165"/>
      <c r="JYB51" s="153"/>
      <c r="JYC51" s="154"/>
      <c r="JYD51" s="154"/>
      <c r="JYE51" s="153"/>
      <c r="JYF51" s="153"/>
      <c r="JYG51" s="153"/>
      <c r="JYH51" s="153"/>
      <c r="JYI51" s="153"/>
      <c r="JYJ51" s="153"/>
      <c r="JYK51" s="153"/>
      <c r="JYL51" s="153"/>
      <c r="JYM51" s="155"/>
      <c r="JYN51" s="165"/>
      <c r="JYO51" s="153"/>
      <c r="JYP51" s="154"/>
      <c r="JYQ51" s="154"/>
      <c r="JYR51" s="153"/>
      <c r="JYS51" s="153"/>
      <c r="JYT51" s="153"/>
      <c r="JYU51" s="153"/>
      <c r="JYV51" s="153"/>
      <c r="JYW51" s="153"/>
      <c r="JYX51" s="153"/>
      <c r="JYY51" s="153"/>
      <c r="JYZ51" s="155"/>
      <c r="JZA51" s="165"/>
      <c r="JZB51" s="153"/>
      <c r="JZC51" s="154"/>
      <c r="JZD51" s="154"/>
      <c r="JZE51" s="153"/>
      <c r="JZF51" s="153"/>
      <c r="JZG51" s="153"/>
      <c r="JZH51" s="153"/>
      <c r="JZI51" s="153"/>
      <c r="JZJ51" s="153"/>
      <c r="JZK51" s="153"/>
      <c r="JZL51" s="153"/>
      <c r="JZM51" s="155"/>
      <c r="JZN51" s="165"/>
      <c r="JZO51" s="153"/>
      <c r="JZP51" s="154"/>
      <c r="JZQ51" s="154"/>
      <c r="JZR51" s="153"/>
      <c r="JZS51" s="153"/>
      <c r="JZT51" s="153"/>
      <c r="JZU51" s="153"/>
      <c r="JZV51" s="153"/>
      <c r="JZW51" s="153"/>
      <c r="JZX51" s="153"/>
      <c r="JZY51" s="153"/>
      <c r="JZZ51" s="155"/>
      <c r="KAA51" s="165"/>
      <c r="KAB51" s="153"/>
      <c r="KAC51" s="154"/>
      <c r="KAD51" s="154"/>
      <c r="KAE51" s="153"/>
      <c r="KAF51" s="153"/>
      <c r="KAG51" s="153"/>
      <c r="KAH51" s="153"/>
      <c r="KAI51" s="153"/>
      <c r="KAJ51" s="153"/>
      <c r="KAK51" s="153"/>
      <c r="KAL51" s="153"/>
      <c r="KAM51" s="155"/>
      <c r="KAN51" s="165"/>
      <c r="KAO51" s="153"/>
      <c r="KAP51" s="154"/>
      <c r="KAQ51" s="154"/>
      <c r="KAR51" s="153"/>
      <c r="KAS51" s="153"/>
      <c r="KAT51" s="153"/>
      <c r="KAU51" s="153"/>
      <c r="KAV51" s="153"/>
      <c r="KAW51" s="153"/>
      <c r="KAX51" s="153"/>
      <c r="KAY51" s="153"/>
      <c r="KAZ51" s="155"/>
      <c r="KBA51" s="165"/>
      <c r="KBB51" s="153"/>
      <c r="KBC51" s="154"/>
      <c r="KBD51" s="154"/>
      <c r="KBE51" s="153"/>
      <c r="KBF51" s="153"/>
      <c r="KBG51" s="153"/>
      <c r="KBH51" s="153"/>
      <c r="KBI51" s="153"/>
      <c r="KBJ51" s="153"/>
      <c r="KBK51" s="153"/>
      <c r="KBL51" s="153"/>
      <c r="KBM51" s="155"/>
      <c r="KBN51" s="165"/>
      <c r="KBO51" s="153"/>
      <c r="KBP51" s="154"/>
      <c r="KBQ51" s="154"/>
      <c r="KBR51" s="153"/>
      <c r="KBS51" s="153"/>
      <c r="KBT51" s="153"/>
      <c r="KBU51" s="153"/>
      <c r="KBV51" s="153"/>
      <c r="KBW51" s="153"/>
      <c r="KBX51" s="153"/>
      <c r="KBY51" s="153"/>
      <c r="KBZ51" s="155"/>
      <c r="KCA51" s="165"/>
      <c r="KCB51" s="153"/>
      <c r="KCC51" s="154"/>
      <c r="KCD51" s="154"/>
      <c r="KCE51" s="153"/>
      <c r="KCF51" s="153"/>
      <c r="KCG51" s="153"/>
      <c r="KCH51" s="153"/>
      <c r="KCI51" s="153"/>
      <c r="KCJ51" s="153"/>
      <c r="KCK51" s="153"/>
      <c r="KCL51" s="153"/>
      <c r="KCM51" s="155"/>
      <c r="KCN51" s="165"/>
      <c r="KCO51" s="153"/>
      <c r="KCP51" s="154"/>
      <c r="KCQ51" s="154"/>
      <c r="KCR51" s="153"/>
      <c r="KCS51" s="153"/>
      <c r="KCT51" s="153"/>
      <c r="KCU51" s="153"/>
      <c r="KCV51" s="153"/>
      <c r="KCW51" s="153"/>
      <c r="KCX51" s="153"/>
      <c r="KCY51" s="153"/>
      <c r="KCZ51" s="155"/>
      <c r="KDA51" s="165"/>
      <c r="KDB51" s="153"/>
      <c r="KDC51" s="154"/>
      <c r="KDD51" s="154"/>
      <c r="KDE51" s="153"/>
      <c r="KDF51" s="153"/>
      <c r="KDG51" s="153"/>
      <c r="KDH51" s="153"/>
      <c r="KDI51" s="153"/>
      <c r="KDJ51" s="153"/>
      <c r="KDK51" s="153"/>
      <c r="KDL51" s="153"/>
      <c r="KDM51" s="155"/>
      <c r="KDN51" s="165"/>
      <c r="KDO51" s="153"/>
      <c r="KDP51" s="154"/>
      <c r="KDQ51" s="154"/>
      <c r="KDR51" s="153"/>
      <c r="KDS51" s="153"/>
      <c r="KDT51" s="153"/>
      <c r="KDU51" s="153"/>
      <c r="KDV51" s="153"/>
      <c r="KDW51" s="153"/>
      <c r="KDX51" s="153"/>
      <c r="KDY51" s="153"/>
      <c r="KDZ51" s="155"/>
      <c r="KEA51" s="165"/>
      <c r="KEB51" s="153"/>
      <c r="KEC51" s="154"/>
      <c r="KED51" s="154"/>
      <c r="KEE51" s="153"/>
      <c r="KEF51" s="153"/>
      <c r="KEG51" s="153"/>
      <c r="KEH51" s="153"/>
      <c r="KEI51" s="153"/>
      <c r="KEJ51" s="153"/>
      <c r="KEK51" s="153"/>
      <c r="KEL51" s="153"/>
      <c r="KEM51" s="155"/>
      <c r="KEN51" s="165"/>
      <c r="KEO51" s="153"/>
      <c r="KEP51" s="154"/>
      <c r="KEQ51" s="154"/>
      <c r="KER51" s="153"/>
      <c r="KES51" s="153"/>
      <c r="KET51" s="153"/>
      <c r="KEU51" s="153"/>
      <c r="KEV51" s="153"/>
      <c r="KEW51" s="153"/>
      <c r="KEX51" s="153"/>
      <c r="KEY51" s="153"/>
      <c r="KEZ51" s="155"/>
      <c r="KFA51" s="165"/>
      <c r="KFB51" s="153"/>
      <c r="KFC51" s="154"/>
      <c r="KFD51" s="154"/>
      <c r="KFE51" s="153"/>
      <c r="KFF51" s="153"/>
      <c r="KFG51" s="153"/>
      <c r="KFH51" s="153"/>
      <c r="KFI51" s="153"/>
      <c r="KFJ51" s="153"/>
      <c r="KFK51" s="153"/>
      <c r="KFL51" s="153"/>
      <c r="KFM51" s="155"/>
      <c r="KFN51" s="165"/>
      <c r="KFO51" s="153"/>
      <c r="KFP51" s="154"/>
      <c r="KFQ51" s="154"/>
      <c r="KFR51" s="153"/>
      <c r="KFS51" s="153"/>
      <c r="KFT51" s="153"/>
      <c r="KFU51" s="153"/>
      <c r="KFV51" s="153"/>
      <c r="KFW51" s="153"/>
      <c r="KFX51" s="153"/>
      <c r="KFY51" s="153"/>
      <c r="KFZ51" s="155"/>
      <c r="KGA51" s="165"/>
      <c r="KGB51" s="153"/>
      <c r="KGC51" s="154"/>
      <c r="KGD51" s="154"/>
      <c r="KGE51" s="153"/>
      <c r="KGF51" s="153"/>
      <c r="KGG51" s="153"/>
      <c r="KGH51" s="153"/>
      <c r="KGI51" s="153"/>
      <c r="KGJ51" s="153"/>
      <c r="KGK51" s="153"/>
      <c r="KGL51" s="153"/>
      <c r="KGM51" s="155"/>
      <c r="KGN51" s="165"/>
      <c r="KGO51" s="153"/>
      <c r="KGP51" s="154"/>
      <c r="KGQ51" s="154"/>
      <c r="KGR51" s="153"/>
      <c r="KGS51" s="153"/>
      <c r="KGT51" s="153"/>
      <c r="KGU51" s="153"/>
      <c r="KGV51" s="153"/>
      <c r="KGW51" s="153"/>
      <c r="KGX51" s="153"/>
      <c r="KGY51" s="153"/>
      <c r="KGZ51" s="155"/>
      <c r="KHA51" s="165"/>
      <c r="KHB51" s="153"/>
      <c r="KHC51" s="154"/>
      <c r="KHD51" s="154"/>
      <c r="KHE51" s="153"/>
      <c r="KHF51" s="153"/>
      <c r="KHG51" s="153"/>
      <c r="KHH51" s="153"/>
      <c r="KHI51" s="153"/>
      <c r="KHJ51" s="153"/>
      <c r="KHK51" s="153"/>
      <c r="KHL51" s="153"/>
      <c r="KHM51" s="155"/>
      <c r="KHN51" s="165"/>
      <c r="KHO51" s="153"/>
      <c r="KHP51" s="154"/>
      <c r="KHQ51" s="154"/>
      <c r="KHR51" s="153"/>
      <c r="KHS51" s="153"/>
      <c r="KHT51" s="153"/>
      <c r="KHU51" s="153"/>
      <c r="KHV51" s="153"/>
      <c r="KHW51" s="153"/>
      <c r="KHX51" s="153"/>
      <c r="KHY51" s="153"/>
      <c r="KHZ51" s="155"/>
      <c r="KIA51" s="165"/>
      <c r="KIB51" s="153"/>
      <c r="KIC51" s="154"/>
      <c r="KID51" s="154"/>
      <c r="KIE51" s="153"/>
      <c r="KIF51" s="153"/>
      <c r="KIG51" s="153"/>
      <c r="KIH51" s="153"/>
      <c r="KII51" s="153"/>
      <c r="KIJ51" s="153"/>
      <c r="KIK51" s="153"/>
      <c r="KIL51" s="153"/>
      <c r="KIM51" s="155"/>
      <c r="KIN51" s="165"/>
      <c r="KIO51" s="153"/>
      <c r="KIP51" s="154"/>
      <c r="KIQ51" s="154"/>
      <c r="KIR51" s="153"/>
      <c r="KIS51" s="153"/>
      <c r="KIT51" s="153"/>
      <c r="KIU51" s="153"/>
      <c r="KIV51" s="153"/>
      <c r="KIW51" s="153"/>
      <c r="KIX51" s="153"/>
      <c r="KIY51" s="153"/>
      <c r="KIZ51" s="155"/>
      <c r="KJA51" s="165"/>
      <c r="KJB51" s="153"/>
      <c r="KJC51" s="154"/>
      <c r="KJD51" s="154"/>
      <c r="KJE51" s="153"/>
      <c r="KJF51" s="153"/>
      <c r="KJG51" s="153"/>
      <c r="KJH51" s="153"/>
      <c r="KJI51" s="153"/>
      <c r="KJJ51" s="153"/>
      <c r="KJK51" s="153"/>
      <c r="KJL51" s="153"/>
      <c r="KJM51" s="155"/>
      <c r="KJN51" s="165"/>
      <c r="KJO51" s="153"/>
      <c r="KJP51" s="154"/>
      <c r="KJQ51" s="154"/>
      <c r="KJR51" s="153"/>
      <c r="KJS51" s="153"/>
      <c r="KJT51" s="153"/>
      <c r="KJU51" s="153"/>
      <c r="KJV51" s="153"/>
      <c r="KJW51" s="153"/>
      <c r="KJX51" s="153"/>
      <c r="KJY51" s="153"/>
      <c r="KJZ51" s="155"/>
      <c r="KKA51" s="165"/>
      <c r="KKB51" s="153"/>
      <c r="KKC51" s="154"/>
      <c r="KKD51" s="154"/>
      <c r="KKE51" s="153"/>
      <c r="KKF51" s="153"/>
      <c r="KKG51" s="153"/>
      <c r="KKH51" s="153"/>
      <c r="KKI51" s="153"/>
      <c r="KKJ51" s="153"/>
      <c r="KKK51" s="153"/>
      <c r="KKL51" s="153"/>
      <c r="KKM51" s="155"/>
      <c r="KKN51" s="165"/>
      <c r="KKO51" s="153"/>
      <c r="KKP51" s="154"/>
      <c r="KKQ51" s="154"/>
      <c r="KKR51" s="153"/>
      <c r="KKS51" s="153"/>
      <c r="KKT51" s="153"/>
      <c r="KKU51" s="153"/>
      <c r="KKV51" s="153"/>
      <c r="KKW51" s="153"/>
      <c r="KKX51" s="153"/>
      <c r="KKY51" s="153"/>
      <c r="KKZ51" s="155"/>
      <c r="KLA51" s="165"/>
      <c r="KLB51" s="153"/>
      <c r="KLC51" s="154"/>
      <c r="KLD51" s="154"/>
      <c r="KLE51" s="153"/>
      <c r="KLF51" s="153"/>
      <c r="KLG51" s="153"/>
      <c r="KLH51" s="153"/>
      <c r="KLI51" s="153"/>
      <c r="KLJ51" s="153"/>
      <c r="KLK51" s="153"/>
      <c r="KLL51" s="153"/>
      <c r="KLM51" s="155"/>
      <c r="KLN51" s="165"/>
      <c r="KLO51" s="153"/>
      <c r="KLP51" s="154"/>
      <c r="KLQ51" s="154"/>
      <c r="KLR51" s="153"/>
      <c r="KLS51" s="153"/>
      <c r="KLT51" s="153"/>
      <c r="KLU51" s="153"/>
      <c r="KLV51" s="153"/>
      <c r="KLW51" s="153"/>
      <c r="KLX51" s="153"/>
      <c r="KLY51" s="153"/>
      <c r="KLZ51" s="155"/>
      <c r="KMA51" s="165"/>
      <c r="KMB51" s="153"/>
      <c r="KMC51" s="154"/>
      <c r="KMD51" s="154"/>
      <c r="KME51" s="153"/>
      <c r="KMF51" s="153"/>
      <c r="KMG51" s="153"/>
      <c r="KMH51" s="153"/>
      <c r="KMI51" s="153"/>
      <c r="KMJ51" s="153"/>
      <c r="KMK51" s="153"/>
      <c r="KML51" s="153"/>
      <c r="KMM51" s="155"/>
      <c r="KMN51" s="165"/>
      <c r="KMO51" s="153"/>
      <c r="KMP51" s="154"/>
      <c r="KMQ51" s="154"/>
      <c r="KMR51" s="153"/>
      <c r="KMS51" s="153"/>
      <c r="KMT51" s="153"/>
      <c r="KMU51" s="153"/>
      <c r="KMV51" s="153"/>
      <c r="KMW51" s="153"/>
      <c r="KMX51" s="153"/>
      <c r="KMY51" s="153"/>
      <c r="KMZ51" s="155"/>
      <c r="KNA51" s="165"/>
      <c r="KNB51" s="153"/>
      <c r="KNC51" s="154"/>
      <c r="KND51" s="154"/>
      <c r="KNE51" s="153"/>
      <c r="KNF51" s="153"/>
      <c r="KNG51" s="153"/>
      <c r="KNH51" s="153"/>
      <c r="KNI51" s="153"/>
      <c r="KNJ51" s="153"/>
      <c r="KNK51" s="153"/>
      <c r="KNL51" s="153"/>
      <c r="KNM51" s="155"/>
      <c r="KNN51" s="165"/>
      <c r="KNO51" s="153"/>
      <c r="KNP51" s="154"/>
      <c r="KNQ51" s="154"/>
      <c r="KNR51" s="153"/>
      <c r="KNS51" s="153"/>
      <c r="KNT51" s="153"/>
      <c r="KNU51" s="153"/>
      <c r="KNV51" s="153"/>
      <c r="KNW51" s="153"/>
      <c r="KNX51" s="153"/>
      <c r="KNY51" s="153"/>
      <c r="KNZ51" s="155"/>
      <c r="KOA51" s="165"/>
      <c r="KOB51" s="153"/>
      <c r="KOC51" s="154"/>
      <c r="KOD51" s="154"/>
      <c r="KOE51" s="153"/>
      <c r="KOF51" s="153"/>
      <c r="KOG51" s="153"/>
      <c r="KOH51" s="153"/>
      <c r="KOI51" s="153"/>
      <c r="KOJ51" s="153"/>
      <c r="KOK51" s="153"/>
      <c r="KOL51" s="153"/>
      <c r="KOM51" s="155"/>
      <c r="KON51" s="165"/>
      <c r="KOO51" s="153"/>
      <c r="KOP51" s="154"/>
      <c r="KOQ51" s="154"/>
      <c r="KOR51" s="153"/>
      <c r="KOS51" s="153"/>
      <c r="KOT51" s="153"/>
      <c r="KOU51" s="153"/>
      <c r="KOV51" s="153"/>
      <c r="KOW51" s="153"/>
      <c r="KOX51" s="153"/>
      <c r="KOY51" s="153"/>
      <c r="KOZ51" s="155"/>
      <c r="KPA51" s="165"/>
      <c r="KPB51" s="153"/>
      <c r="KPC51" s="154"/>
      <c r="KPD51" s="154"/>
      <c r="KPE51" s="153"/>
      <c r="KPF51" s="153"/>
      <c r="KPG51" s="153"/>
      <c r="KPH51" s="153"/>
      <c r="KPI51" s="153"/>
      <c r="KPJ51" s="153"/>
      <c r="KPK51" s="153"/>
      <c r="KPL51" s="153"/>
      <c r="KPM51" s="155"/>
      <c r="KPN51" s="165"/>
      <c r="KPO51" s="153"/>
      <c r="KPP51" s="154"/>
      <c r="KPQ51" s="154"/>
      <c r="KPR51" s="153"/>
      <c r="KPS51" s="153"/>
      <c r="KPT51" s="153"/>
      <c r="KPU51" s="153"/>
      <c r="KPV51" s="153"/>
      <c r="KPW51" s="153"/>
      <c r="KPX51" s="153"/>
      <c r="KPY51" s="153"/>
      <c r="KPZ51" s="155"/>
      <c r="KQA51" s="165"/>
      <c r="KQB51" s="153"/>
      <c r="KQC51" s="154"/>
      <c r="KQD51" s="154"/>
      <c r="KQE51" s="153"/>
      <c r="KQF51" s="153"/>
      <c r="KQG51" s="153"/>
      <c r="KQH51" s="153"/>
      <c r="KQI51" s="153"/>
      <c r="KQJ51" s="153"/>
      <c r="KQK51" s="153"/>
      <c r="KQL51" s="153"/>
      <c r="KQM51" s="155"/>
      <c r="KQN51" s="165"/>
      <c r="KQO51" s="153"/>
      <c r="KQP51" s="154"/>
      <c r="KQQ51" s="154"/>
      <c r="KQR51" s="153"/>
      <c r="KQS51" s="153"/>
      <c r="KQT51" s="153"/>
      <c r="KQU51" s="153"/>
      <c r="KQV51" s="153"/>
      <c r="KQW51" s="153"/>
      <c r="KQX51" s="153"/>
      <c r="KQY51" s="153"/>
      <c r="KQZ51" s="155"/>
      <c r="KRA51" s="165"/>
      <c r="KRB51" s="153"/>
      <c r="KRC51" s="154"/>
      <c r="KRD51" s="154"/>
      <c r="KRE51" s="153"/>
      <c r="KRF51" s="153"/>
      <c r="KRG51" s="153"/>
      <c r="KRH51" s="153"/>
      <c r="KRI51" s="153"/>
      <c r="KRJ51" s="153"/>
      <c r="KRK51" s="153"/>
      <c r="KRL51" s="153"/>
      <c r="KRM51" s="155"/>
      <c r="KRN51" s="165"/>
      <c r="KRO51" s="153"/>
      <c r="KRP51" s="154"/>
      <c r="KRQ51" s="154"/>
      <c r="KRR51" s="153"/>
      <c r="KRS51" s="153"/>
      <c r="KRT51" s="153"/>
      <c r="KRU51" s="153"/>
      <c r="KRV51" s="153"/>
      <c r="KRW51" s="153"/>
      <c r="KRX51" s="153"/>
      <c r="KRY51" s="153"/>
      <c r="KRZ51" s="155"/>
      <c r="KSA51" s="165"/>
      <c r="KSB51" s="153"/>
      <c r="KSC51" s="154"/>
      <c r="KSD51" s="154"/>
      <c r="KSE51" s="153"/>
      <c r="KSF51" s="153"/>
      <c r="KSG51" s="153"/>
      <c r="KSH51" s="153"/>
      <c r="KSI51" s="153"/>
      <c r="KSJ51" s="153"/>
      <c r="KSK51" s="153"/>
      <c r="KSL51" s="153"/>
      <c r="KSM51" s="155"/>
      <c r="KSN51" s="165"/>
      <c r="KSO51" s="153"/>
      <c r="KSP51" s="154"/>
      <c r="KSQ51" s="154"/>
      <c r="KSR51" s="153"/>
      <c r="KSS51" s="153"/>
      <c r="KST51" s="153"/>
      <c r="KSU51" s="153"/>
      <c r="KSV51" s="153"/>
      <c r="KSW51" s="153"/>
      <c r="KSX51" s="153"/>
      <c r="KSY51" s="153"/>
      <c r="KSZ51" s="155"/>
      <c r="KTA51" s="165"/>
      <c r="KTB51" s="153"/>
      <c r="KTC51" s="154"/>
      <c r="KTD51" s="154"/>
      <c r="KTE51" s="153"/>
      <c r="KTF51" s="153"/>
      <c r="KTG51" s="153"/>
      <c r="KTH51" s="153"/>
      <c r="KTI51" s="153"/>
      <c r="KTJ51" s="153"/>
      <c r="KTK51" s="153"/>
      <c r="KTL51" s="153"/>
      <c r="KTM51" s="155"/>
      <c r="KTN51" s="165"/>
      <c r="KTO51" s="153"/>
      <c r="KTP51" s="154"/>
      <c r="KTQ51" s="154"/>
      <c r="KTR51" s="153"/>
      <c r="KTS51" s="153"/>
      <c r="KTT51" s="153"/>
      <c r="KTU51" s="153"/>
      <c r="KTV51" s="153"/>
      <c r="KTW51" s="153"/>
      <c r="KTX51" s="153"/>
      <c r="KTY51" s="153"/>
      <c r="KTZ51" s="155"/>
      <c r="KUA51" s="165"/>
      <c r="KUB51" s="153"/>
      <c r="KUC51" s="154"/>
      <c r="KUD51" s="154"/>
      <c r="KUE51" s="153"/>
      <c r="KUF51" s="153"/>
      <c r="KUG51" s="153"/>
      <c r="KUH51" s="153"/>
      <c r="KUI51" s="153"/>
      <c r="KUJ51" s="153"/>
      <c r="KUK51" s="153"/>
      <c r="KUL51" s="153"/>
      <c r="KUM51" s="155"/>
      <c r="KUN51" s="165"/>
      <c r="KUO51" s="153"/>
      <c r="KUP51" s="154"/>
      <c r="KUQ51" s="154"/>
      <c r="KUR51" s="153"/>
      <c r="KUS51" s="153"/>
      <c r="KUT51" s="153"/>
      <c r="KUU51" s="153"/>
      <c r="KUV51" s="153"/>
      <c r="KUW51" s="153"/>
      <c r="KUX51" s="153"/>
      <c r="KUY51" s="153"/>
      <c r="KUZ51" s="155"/>
      <c r="KVA51" s="165"/>
      <c r="KVB51" s="153"/>
      <c r="KVC51" s="154"/>
      <c r="KVD51" s="154"/>
      <c r="KVE51" s="153"/>
      <c r="KVF51" s="153"/>
      <c r="KVG51" s="153"/>
      <c r="KVH51" s="153"/>
      <c r="KVI51" s="153"/>
      <c r="KVJ51" s="153"/>
      <c r="KVK51" s="153"/>
      <c r="KVL51" s="153"/>
      <c r="KVM51" s="155"/>
      <c r="KVN51" s="165"/>
      <c r="KVO51" s="153"/>
      <c r="KVP51" s="154"/>
      <c r="KVQ51" s="154"/>
      <c r="KVR51" s="153"/>
      <c r="KVS51" s="153"/>
      <c r="KVT51" s="153"/>
      <c r="KVU51" s="153"/>
      <c r="KVV51" s="153"/>
      <c r="KVW51" s="153"/>
      <c r="KVX51" s="153"/>
      <c r="KVY51" s="153"/>
      <c r="KVZ51" s="155"/>
      <c r="KWA51" s="165"/>
      <c r="KWB51" s="153"/>
      <c r="KWC51" s="154"/>
      <c r="KWD51" s="154"/>
      <c r="KWE51" s="153"/>
      <c r="KWF51" s="153"/>
      <c r="KWG51" s="153"/>
      <c r="KWH51" s="153"/>
      <c r="KWI51" s="153"/>
      <c r="KWJ51" s="153"/>
      <c r="KWK51" s="153"/>
      <c r="KWL51" s="153"/>
      <c r="KWM51" s="155"/>
      <c r="KWN51" s="165"/>
      <c r="KWO51" s="153"/>
      <c r="KWP51" s="154"/>
      <c r="KWQ51" s="154"/>
      <c r="KWR51" s="153"/>
      <c r="KWS51" s="153"/>
      <c r="KWT51" s="153"/>
      <c r="KWU51" s="153"/>
      <c r="KWV51" s="153"/>
      <c r="KWW51" s="153"/>
      <c r="KWX51" s="153"/>
      <c r="KWY51" s="153"/>
      <c r="KWZ51" s="155"/>
      <c r="KXA51" s="165"/>
      <c r="KXB51" s="153"/>
      <c r="KXC51" s="154"/>
      <c r="KXD51" s="154"/>
      <c r="KXE51" s="153"/>
      <c r="KXF51" s="153"/>
      <c r="KXG51" s="153"/>
      <c r="KXH51" s="153"/>
      <c r="KXI51" s="153"/>
      <c r="KXJ51" s="153"/>
      <c r="KXK51" s="153"/>
      <c r="KXL51" s="153"/>
      <c r="KXM51" s="155"/>
      <c r="KXN51" s="165"/>
      <c r="KXO51" s="153"/>
      <c r="KXP51" s="154"/>
      <c r="KXQ51" s="154"/>
      <c r="KXR51" s="153"/>
      <c r="KXS51" s="153"/>
      <c r="KXT51" s="153"/>
      <c r="KXU51" s="153"/>
      <c r="KXV51" s="153"/>
      <c r="KXW51" s="153"/>
      <c r="KXX51" s="153"/>
      <c r="KXY51" s="153"/>
      <c r="KXZ51" s="155"/>
      <c r="KYA51" s="165"/>
      <c r="KYB51" s="153"/>
      <c r="KYC51" s="154"/>
      <c r="KYD51" s="154"/>
      <c r="KYE51" s="153"/>
      <c r="KYF51" s="153"/>
      <c r="KYG51" s="153"/>
      <c r="KYH51" s="153"/>
      <c r="KYI51" s="153"/>
      <c r="KYJ51" s="153"/>
      <c r="KYK51" s="153"/>
      <c r="KYL51" s="153"/>
      <c r="KYM51" s="155"/>
      <c r="KYN51" s="165"/>
      <c r="KYO51" s="153"/>
      <c r="KYP51" s="154"/>
      <c r="KYQ51" s="154"/>
      <c r="KYR51" s="153"/>
      <c r="KYS51" s="153"/>
      <c r="KYT51" s="153"/>
      <c r="KYU51" s="153"/>
      <c r="KYV51" s="153"/>
      <c r="KYW51" s="153"/>
      <c r="KYX51" s="153"/>
      <c r="KYY51" s="153"/>
      <c r="KYZ51" s="155"/>
      <c r="KZA51" s="165"/>
      <c r="KZB51" s="153"/>
      <c r="KZC51" s="154"/>
      <c r="KZD51" s="154"/>
      <c r="KZE51" s="153"/>
      <c r="KZF51" s="153"/>
      <c r="KZG51" s="153"/>
      <c r="KZH51" s="153"/>
      <c r="KZI51" s="153"/>
      <c r="KZJ51" s="153"/>
      <c r="KZK51" s="153"/>
      <c r="KZL51" s="153"/>
      <c r="KZM51" s="155"/>
      <c r="KZN51" s="165"/>
      <c r="KZO51" s="153"/>
      <c r="KZP51" s="154"/>
      <c r="KZQ51" s="154"/>
      <c r="KZR51" s="153"/>
      <c r="KZS51" s="153"/>
      <c r="KZT51" s="153"/>
      <c r="KZU51" s="153"/>
      <c r="KZV51" s="153"/>
      <c r="KZW51" s="153"/>
      <c r="KZX51" s="153"/>
      <c r="KZY51" s="153"/>
      <c r="KZZ51" s="155"/>
      <c r="LAA51" s="165"/>
      <c r="LAB51" s="153"/>
      <c r="LAC51" s="154"/>
      <c r="LAD51" s="154"/>
      <c r="LAE51" s="153"/>
      <c r="LAF51" s="153"/>
      <c r="LAG51" s="153"/>
      <c r="LAH51" s="153"/>
      <c r="LAI51" s="153"/>
      <c r="LAJ51" s="153"/>
      <c r="LAK51" s="153"/>
      <c r="LAL51" s="153"/>
      <c r="LAM51" s="155"/>
      <c r="LAN51" s="165"/>
      <c r="LAO51" s="153"/>
      <c r="LAP51" s="154"/>
      <c r="LAQ51" s="154"/>
      <c r="LAR51" s="153"/>
      <c r="LAS51" s="153"/>
      <c r="LAT51" s="153"/>
      <c r="LAU51" s="153"/>
      <c r="LAV51" s="153"/>
      <c r="LAW51" s="153"/>
      <c r="LAX51" s="153"/>
      <c r="LAY51" s="153"/>
      <c r="LAZ51" s="155"/>
      <c r="LBA51" s="165"/>
      <c r="LBB51" s="153"/>
      <c r="LBC51" s="154"/>
      <c r="LBD51" s="154"/>
      <c r="LBE51" s="153"/>
      <c r="LBF51" s="153"/>
      <c r="LBG51" s="153"/>
      <c r="LBH51" s="153"/>
      <c r="LBI51" s="153"/>
      <c r="LBJ51" s="153"/>
      <c r="LBK51" s="153"/>
      <c r="LBL51" s="153"/>
      <c r="LBM51" s="155"/>
      <c r="LBN51" s="165"/>
      <c r="LBO51" s="153"/>
      <c r="LBP51" s="154"/>
      <c r="LBQ51" s="154"/>
      <c r="LBR51" s="153"/>
      <c r="LBS51" s="153"/>
      <c r="LBT51" s="153"/>
      <c r="LBU51" s="153"/>
      <c r="LBV51" s="153"/>
      <c r="LBW51" s="153"/>
      <c r="LBX51" s="153"/>
      <c r="LBY51" s="153"/>
      <c r="LBZ51" s="155"/>
      <c r="LCA51" s="165"/>
      <c r="LCB51" s="153"/>
      <c r="LCC51" s="154"/>
      <c r="LCD51" s="154"/>
      <c r="LCE51" s="153"/>
      <c r="LCF51" s="153"/>
      <c r="LCG51" s="153"/>
      <c r="LCH51" s="153"/>
      <c r="LCI51" s="153"/>
      <c r="LCJ51" s="153"/>
      <c r="LCK51" s="153"/>
      <c r="LCL51" s="153"/>
      <c r="LCM51" s="155"/>
      <c r="LCN51" s="165"/>
      <c r="LCO51" s="153"/>
      <c r="LCP51" s="154"/>
      <c r="LCQ51" s="154"/>
      <c r="LCR51" s="153"/>
      <c r="LCS51" s="153"/>
      <c r="LCT51" s="153"/>
      <c r="LCU51" s="153"/>
      <c r="LCV51" s="153"/>
      <c r="LCW51" s="153"/>
      <c r="LCX51" s="153"/>
      <c r="LCY51" s="153"/>
      <c r="LCZ51" s="155"/>
      <c r="LDA51" s="165"/>
      <c r="LDB51" s="153"/>
      <c r="LDC51" s="154"/>
      <c r="LDD51" s="154"/>
      <c r="LDE51" s="153"/>
      <c r="LDF51" s="153"/>
      <c r="LDG51" s="153"/>
      <c r="LDH51" s="153"/>
      <c r="LDI51" s="153"/>
      <c r="LDJ51" s="153"/>
      <c r="LDK51" s="153"/>
      <c r="LDL51" s="153"/>
      <c r="LDM51" s="155"/>
      <c r="LDN51" s="165"/>
      <c r="LDO51" s="153"/>
      <c r="LDP51" s="154"/>
      <c r="LDQ51" s="154"/>
      <c r="LDR51" s="153"/>
      <c r="LDS51" s="153"/>
      <c r="LDT51" s="153"/>
      <c r="LDU51" s="153"/>
      <c r="LDV51" s="153"/>
      <c r="LDW51" s="153"/>
      <c r="LDX51" s="153"/>
      <c r="LDY51" s="153"/>
      <c r="LDZ51" s="155"/>
      <c r="LEA51" s="165"/>
      <c r="LEB51" s="153"/>
      <c r="LEC51" s="154"/>
      <c r="LED51" s="154"/>
      <c r="LEE51" s="153"/>
      <c r="LEF51" s="153"/>
      <c r="LEG51" s="153"/>
      <c r="LEH51" s="153"/>
      <c r="LEI51" s="153"/>
      <c r="LEJ51" s="153"/>
      <c r="LEK51" s="153"/>
      <c r="LEL51" s="153"/>
      <c r="LEM51" s="155"/>
      <c r="LEN51" s="165"/>
      <c r="LEO51" s="153"/>
      <c r="LEP51" s="154"/>
      <c r="LEQ51" s="154"/>
      <c r="LER51" s="153"/>
      <c r="LES51" s="153"/>
      <c r="LET51" s="153"/>
      <c r="LEU51" s="153"/>
      <c r="LEV51" s="153"/>
      <c r="LEW51" s="153"/>
      <c r="LEX51" s="153"/>
      <c r="LEY51" s="153"/>
      <c r="LEZ51" s="155"/>
      <c r="LFA51" s="165"/>
      <c r="LFB51" s="153"/>
      <c r="LFC51" s="154"/>
      <c r="LFD51" s="154"/>
      <c r="LFE51" s="153"/>
      <c r="LFF51" s="153"/>
      <c r="LFG51" s="153"/>
      <c r="LFH51" s="153"/>
      <c r="LFI51" s="153"/>
      <c r="LFJ51" s="153"/>
      <c r="LFK51" s="153"/>
      <c r="LFL51" s="153"/>
      <c r="LFM51" s="155"/>
      <c r="LFN51" s="165"/>
      <c r="LFO51" s="153"/>
      <c r="LFP51" s="154"/>
      <c r="LFQ51" s="154"/>
      <c r="LFR51" s="153"/>
      <c r="LFS51" s="153"/>
      <c r="LFT51" s="153"/>
      <c r="LFU51" s="153"/>
      <c r="LFV51" s="153"/>
      <c r="LFW51" s="153"/>
      <c r="LFX51" s="153"/>
      <c r="LFY51" s="153"/>
      <c r="LFZ51" s="155"/>
      <c r="LGA51" s="165"/>
      <c r="LGB51" s="153"/>
      <c r="LGC51" s="154"/>
      <c r="LGD51" s="154"/>
      <c r="LGE51" s="153"/>
      <c r="LGF51" s="153"/>
      <c r="LGG51" s="153"/>
      <c r="LGH51" s="153"/>
      <c r="LGI51" s="153"/>
      <c r="LGJ51" s="153"/>
      <c r="LGK51" s="153"/>
      <c r="LGL51" s="153"/>
      <c r="LGM51" s="155"/>
      <c r="LGN51" s="165"/>
      <c r="LGO51" s="153"/>
      <c r="LGP51" s="154"/>
      <c r="LGQ51" s="154"/>
      <c r="LGR51" s="153"/>
      <c r="LGS51" s="153"/>
      <c r="LGT51" s="153"/>
      <c r="LGU51" s="153"/>
      <c r="LGV51" s="153"/>
      <c r="LGW51" s="153"/>
      <c r="LGX51" s="153"/>
      <c r="LGY51" s="153"/>
      <c r="LGZ51" s="155"/>
      <c r="LHA51" s="165"/>
      <c r="LHB51" s="153"/>
      <c r="LHC51" s="154"/>
      <c r="LHD51" s="154"/>
      <c r="LHE51" s="153"/>
      <c r="LHF51" s="153"/>
      <c r="LHG51" s="153"/>
      <c r="LHH51" s="153"/>
      <c r="LHI51" s="153"/>
      <c r="LHJ51" s="153"/>
      <c r="LHK51" s="153"/>
      <c r="LHL51" s="153"/>
      <c r="LHM51" s="155"/>
      <c r="LHN51" s="165"/>
      <c r="LHO51" s="153"/>
      <c r="LHP51" s="154"/>
      <c r="LHQ51" s="154"/>
      <c r="LHR51" s="153"/>
      <c r="LHS51" s="153"/>
      <c r="LHT51" s="153"/>
      <c r="LHU51" s="153"/>
      <c r="LHV51" s="153"/>
      <c r="LHW51" s="153"/>
      <c r="LHX51" s="153"/>
      <c r="LHY51" s="153"/>
      <c r="LHZ51" s="155"/>
      <c r="LIA51" s="165"/>
      <c r="LIB51" s="153"/>
      <c r="LIC51" s="154"/>
      <c r="LID51" s="154"/>
      <c r="LIE51" s="153"/>
      <c r="LIF51" s="153"/>
      <c r="LIG51" s="153"/>
      <c r="LIH51" s="153"/>
      <c r="LII51" s="153"/>
      <c r="LIJ51" s="153"/>
      <c r="LIK51" s="153"/>
      <c r="LIL51" s="153"/>
      <c r="LIM51" s="155"/>
      <c r="LIN51" s="165"/>
      <c r="LIO51" s="153"/>
      <c r="LIP51" s="154"/>
      <c r="LIQ51" s="154"/>
      <c r="LIR51" s="153"/>
      <c r="LIS51" s="153"/>
      <c r="LIT51" s="153"/>
      <c r="LIU51" s="153"/>
      <c r="LIV51" s="153"/>
      <c r="LIW51" s="153"/>
      <c r="LIX51" s="153"/>
      <c r="LIY51" s="153"/>
      <c r="LIZ51" s="155"/>
      <c r="LJA51" s="165"/>
      <c r="LJB51" s="153"/>
      <c r="LJC51" s="154"/>
      <c r="LJD51" s="154"/>
      <c r="LJE51" s="153"/>
      <c r="LJF51" s="153"/>
      <c r="LJG51" s="153"/>
      <c r="LJH51" s="153"/>
      <c r="LJI51" s="153"/>
      <c r="LJJ51" s="153"/>
      <c r="LJK51" s="153"/>
      <c r="LJL51" s="153"/>
      <c r="LJM51" s="155"/>
      <c r="LJN51" s="165"/>
      <c r="LJO51" s="153"/>
      <c r="LJP51" s="154"/>
      <c r="LJQ51" s="154"/>
      <c r="LJR51" s="153"/>
      <c r="LJS51" s="153"/>
      <c r="LJT51" s="153"/>
      <c r="LJU51" s="153"/>
      <c r="LJV51" s="153"/>
      <c r="LJW51" s="153"/>
      <c r="LJX51" s="153"/>
      <c r="LJY51" s="153"/>
      <c r="LJZ51" s="155"/>
      <c r="LKA51" s="165"/>
      <c r="LKB51" s="153"/>
      <c r="LKC51" s="154"/>
      <c r="LKD51" s="154"/>
      <c r="LKE51" s="153"/>
      <c r="LKF51" s="153"/>
      <c r="LKG51" s="153"/>
      <c r="LKH51" s="153"/>
      <c r="LKI51" s="153"/>
      <c r="LKJ51" s="153"/>
      <c r="LKK51" s="153"/>
      <c r="LKL51" s="153"/>
      <c r="LKM51" s="155"/>
      <c r="LKN51" s="165"/>
      <c r="LKO51" s="153"/>
      <c r="LKP51" s="154"/>
      <c r="LKQ51" s="154"/>
      <c r="LKR51" s="153"/>
      <c r="LKS51" s="153"/>
      <c r="LKT51" s="153"/>
      <c r="LKU51" s="153"/>
      <c r="LKV51" s="153"/>
      <c r="LKW51" s="153"/>
      <c r="LKX51" s="153"/>
      <c r="LKY51" s="153"/>
      <c r="LKZ51" s="155"/>
      <c r="LLA51" s="165"/>
      <c r="LLB51" s="153"/>
      <c r="LLC51" s="154"/>
      <c r="LLD51" s="154"/>
      <c r="LLE51" s="153"/>
      <c r="LLF51" s="153"/>
      <c r="LLG51" s="153"/>
      <c r="LLH51" s="153"/>
      <c r="LLI51" s="153"/>
      <c r="LLJ51" s="153"/>
      <c r="LLK51" s="153"/>
      <c r="LLL51" s="153"/>
      <c r="LLM51" s="155"/>
      <c r="LLN51" s="165"/>
      <c r="LLO51" s="153"/>
      <c r="LLP51" s="154"/>
      <c r="LLQ51" s="154"/>
      <c r="LLR51" s="153"/>
      <c r="LLS51" s="153"/>
      <c r="LLT51" s="153"/>
      <c r="LLU51" s="153"/>
      <c r="LLV51" s="153"/>
      <c r="LLW51" s="153"/>
      <c r="LLX51" s="153"/>
      <c r="LLY51" s="153"/>
      <c r="LLZ51" s="155"/>
      <c r="LMA51" s="165"/>
      <c r="LMB51" s="153"/>
      <c r="LMC51" s="154"/>
      <c r="LMD51" s="154"/>
      <c r="LME51" s="153"/>
      <c r="LMF51" s="153"/>
      <c r="LMG51" s="153"/>
      <c r="LMH51" s="153"/>
      <c r="LMI51" s="153"/>
      <c r="LMJ51" s="153"/>
      <c r="LMK51" s="153"/>
      <c r="LML51" s="153"/>
      <c r="LMM51" s="155"/>
      <c r="LMN51" s="165"/>
      <c r="LMO51" s="153"/>
      <c r="LMP51" s="154"/>
      <c r="LMQ51" s="154"/>
      <c r="LMR51" s="153"/>
      <c r="LMS51" s="153"/>
      <c r="LMT51" s="153"/>
      <c r="LMU51" s="153"/>
      <c r="LMV51" s="153"/>
      <c r="LMW51" s="153"/>
      <c r="LMX51" s="153"/>
      <c r="LMY51" s="153"/>
      <c r="LMZ51" s="155"/>
      <c r="LNA51" s="165"/>
      <c r="LNB51" s="153"/>
      <c r="LNC51" s="154"/>
      <c r="LND51" s="154"/>
      <c r="LNE51" s="153"/>
      <c r="LNF51" s="153"/>
      <c r="LNG51" s="153"/>
      <c r="LNH51" s="153"/>
      <c r="LNI51" s="153"/>
      <c r="LNJ51" s="153"/>
      <c r="LNK51" s="153"/>
      <c r="LNL51" s="153"/>
      <c r="LNM51" s="155"/>
      <c r="LNN51" s="165"/>
      <c r="LNO51" s="153"/>
      <c r="LNP51" s="154"/>
      <c r="LNQ51" s="154"/>
      <c r="LNR51" s="153"/>
      <c r="LNS51" s="153"/>
      <c r="LNT51" s="153"/>
      <c r="LNU51" s="153"/>
      <c r="LNV51" s="153"/>
      <c r="LNW51" s="153"/>
      <c r="LNX51" s="153"/>
      <c r="LNY51" s="153"/>
      <c r="LNZ51" s="155"/>
      <c r="LOA51" s="165"/>
      <c r="LOB51" s="153"/>
      <c r="LOC51" s="154"/>
      <c r="LOD51" s="154"/>
      <c r="LOE51" s="153"/>
      <c r="LOF51" s="153"/>
      <c r="LOG51" s="153"/>
      <c r="LOH51" s="153"/>
      <c r="LOI51" s="153"/>
      <c r="LOJ51" s="153"/>
      <c r="LOK51" s="153"/>
      <c r="LOL51" s="153"/>
      <c r="LOM51" s="155"/>
      <c r="LON51" s="165"/>
      <c r="LOO51" s="153"/>
      <c r="LOP51" s="154"/>
      <c r="LOQ51" s="154"/>
      <c r="LOR51" s="153"/>
      <c r="LOS51" s="153"/>
      <c r="LOT51" s="153"/>
      <c r="LOU51" s="153"/>
      <c r="LOV51" s="153"/>
      <c r="LOW51" s="153"/>
      <c r="LOX51" s="153"/>
      <c r="LOY51" s="153"/>
      <c r="LOZ51" s="155"/>
      <c r="LPA51" s="165"/>
      <c r="LPB51" s="153"/>
      <c r="LPC51" s="154"/>
      <c r="LPD51" s="154"/>
      <c r="LPE51" s="153"/>
      <c r="LPF51" s="153"/>
      <c r="LPG51" s="153"/>
      <c r="LPH51" s="153"/>
      <c r="LPI51" s="153"/>
      <c r="LPJ51" s="153"/>
      <c r="LPK51" s="153"/>
      <c r="LPL51" s="153"/>
      <c r="LPM51" s="155"/>
      <c r="LPN51" s="165"/>
      <c r="LPO51" s="153"/>
      <c r="LPP51" s="154"/>
      <c r="LPQ51" s="154"/>
      <c r="LPR51" s="153"/>
      <c r="LPS51" s="153"/>
      <c r="LPT51" s="153"/>
      <c r="LPU51" s="153"/>
      <c r="LPV51" s="153"/>
      <c r="LPW51" s="153"/>
      <c r="LPX51" s="153"/>
      <c r="LPY51" s="153"/>
      <c r="LPZ51" s="155"/>
      <c r="LQA51" s="165"/>
      <c r="LQB51" s="153"/>
      <c r="LQC51" s="154"/>
      <c r="LQD51" s="154"/>
      <c r="LQE51" s="153"/>
      <c r="LQF51" s="153"/>
      <c r="LQG51" s="153"/>
      <c r="LQH51" s="153"/>
      <c r="LQI51" s="153"/>
      <c r="LQJ51" s="153"/>
      <c r="LQK51" s="153"/>
      <c r="LQL51" s="153"/>
      <c r="LQM51" s="155"/>
      <c r="LQN51" s="165"/>
      <c r="LQO51" s="153"/>
      <c r="LQP51" s="154"/>
      <c r="LQQ51" s="154"/>
      <c r="LQR51" s="153"/>
      <c r="LQS51" s="153"/>
      <c r="LQT51" s="153"/>
      <c r="LQU51" s="153"/>
      <c r="LQV51" s="153"/>
      <c r="LQW51" s="153"/>
      <c r="LQX51" s="153"/>
      <c r="LQY51" s="153"/>
      <c r="LQZ51" s="155"/>
      <c r="LRA51" s="165"/>
      <c r="LRB51" s="153"/>
      <c r="LRC51" s="154"/>
      <c r="LRD51" s="154"/>
      <c r="LRE51" s="153"/>
      <c r="LRF51" s="153"/>
      <c r="LRG51" s="153"/>
      <c r="LRH51" s="153"/>
      <c r="LRI51" s="153"/>
      <c r="LRJ51" s="153"/>
      <c r="LRK51" s="153"/>
      <c r="LRL51" s="153"/>
      <c r="LRM51" s="155"/>
      <c r="LRN51" s="165"/>
      <c r="LRO51" s="153"/>
      <c r="LRP51" s="154"/>
      <c r="LRQ51" s="154"/>
      <c r="LRR51" s="153"/>
      <c r="LRS51" s="153"/>
      <c r="LRT51" s="153"/>
      <c r="LRU51" s="153"/>
      <c r="LRV51" s="153"/>
      <c r="LRW51" s="153"/>
      <c r="LRX51" s="153"/>
      <c r="LRY51" s="153"/>
      <c r="LRZ51" s="155"/>
      <c r="LSA51" s="165"/>
      <c r="LSB51" s="153"/>
      <c r="LSC51" s="154"/>
      <c r="LSD51" s="154"/>
      <c r="LSE51" s="153"/>
      <c r="LSF51" s="153"/>
      <c r="LSG51" s="153"/>
      <c r="LSH51" s="153"/>
      <c r="LSI51" s="153"/>
      <c r="LSJ51" s="153"/>
      <c r="LSK51" s="153"/>
      <c r="LSL51" s="153"/>
      <c r="LSM51" s="155"/>
      <c r="LSN51" s="165"/>
      <c r="LSO51" s="153"/>
      <c r="LSP51" s="154"/>
      <c r="LSQ51" s="154"/>
      <c r="LSR51" s="153"/>
      <c r="LSS51" s="153"/>
      <c r="LST51" s="153"/>
      <c r="LSU51" s="153"/>
      <c r="LSV51" s="153"/>
      <c r="LSW51" s="153"/>
      <c r="LSX51" s="153"/>
      <c r="LSY51" s="153"/>
      <c r="LSZ51" s="155"/>
      <c r="LTA51" s="165"/>
      <c r="LTB51" s="153"/>
      <c r="LTC51" s="154"/>
      <c r="LTD51" s="154"/>
      <c r="LTE51" s="153"/>
      <c r="LTF51" s="153"/>
      <c r="LTG51" s="153"/>
      <c r="LTH51" s="153"/>
      <c r="LTI51" s="153"/>
      <c r="LTJ51" s="153"/>
      <c r="LTK51" s="153"/>
      <c r="LTL51" s="153"/>
      <c r="LTM51" s="155"/>
      <c r="LTN51" s="165"/>
      <c r="LTO51" s="153"/>
      <c r="LTP51" s="154"/>
      <c r="LTQ51" s="154"/>
      <c r="LTR51" s="153"/>
      <c r="LTS51" s="153"/>
      <c r="LTT51" s="153"/>
      <c r="LTU51" s="153"/>
      <c r="LTV51" s="153"/>
      <c r="LTW51" s="153"/>
      <c r="LTX51" s="153"/>
      <c r="LTY51" s="153"/>
      <c r="LTZ51" s="155"/>
      <c r="LUA51" s="165"/>
      <c r="LUB51" s="153"/>
      <c r="LUC51" s="154"/>
      <c r="LUD51" s="154"/>
      <c r="LUE51" s="153"/>
      <c r="LUF51" s="153"/>
      <c r="LUG51" s="153"/>
      <c r="LUH51" s="153"/>
      <c r="LUI51" s="153"/>
      <c r="LUJ51" s="153"/>
      <c r="LUK51" s="153"/>
      <c r="LUL51" s="153"/>
      <c r="LUM51" s="155"/>
      <c r="LUN51" s="165"/>
      <c r="LUO51" s="153"/>
      <c r="LUP51" s="154"/>
      <c r="LUQ51" s="154"/>
      <c r="LUR51" s="153"/>
      <c r="LUS51" s="153"/>
      <c r="LUT51" s="153"/>
      <c r="LUU51" s="153"/>
      <c r="LUV51" s="153"/>
      <c r="LUW51" s="153"/>
      <c r="LUX51" s="153"/>
      <c r="LUY51" s="153"/>
      <c r="LUZ51" s="155"/>
      <c r="LVA51" s="165"/>
      <c r="LVB51" s="153"/>
      <c r="LVC51" s="154"/>
      <c r="LVD51" s="154"/>
      <c r="LVE51" s="153"/>
      <c r="LVF51" s="153"/>
      <c r="LVG51" s="153"/>
      <c r="LVH51" s="153"/>
      <c r="LVI51" s="153"/>
      <c r="LVJ51" s="153"/>
      <c r="LVK51" s="153"/>
      <c r="LVL51" s="153"/>
      <c r="LVM51" s="155"/>
      <c r="LVN51" s="165"/>
      <c r="LVO51" s="153"/>
      <c r="LVP51" s="154"/>
      <c r="LVQ51" s="154"/>
      <c r="LVR51" s="153"/>
      <c r="LVS51" s="153"/>
      <c r="LVT51" s="153"/>
      <c r="LVU51" s="153"/>
      <c r="LVV51" s="153"/>
      <c r="LVW51" s="153"/>
      <c r="LVX51" s="153"/>
      <c r="LVY51" s="153"/>
      <c r="LVZ51" s="155"/>
      <c r="LWA51" s="165"/>
      <c r="LWB51" s="153"/>
      <c r="LWC51" s="154"/>
      <c r="LWD51" s="154"/>
      <c r="LWE51" s="153"/>
      <c r="LWF51" s="153"/>
      <c r="LWG51" s="153"/>
      <c r="LWH51" s="153"/>
      <c r="LWI51" s="153"/>
      <c r="LWJ51" s="153"/>
      <c r="LWK51" s="153"/>
      <c r="LWL51" s="153"/>
      <c r="LWM51" s="155"/>
      <c r="LWN51" s="165"/>
      <c r="LWO51" s="153"/>
      <c r="LWP51" s="154"/>
      <c r="LWQ51" s="154"/>
      <c r="LWR51" s="153"/>
      <c r="LWS51" s="153"/>
      <c r="LWT51" s="153"/>
      <c r="LWU51" s="153"/>
      <c r="LWV51" s="153"/>
      <c r="LWW51" s="153"/>
      <c r="LWX51" s="153"/>
      <c r="LWY51" s="153"/>
      <c r="LWZ51" s="155"/>
      <c r="LXA51" s="165"/>
      <c r="LXB51" s="153"/>
      <c r="LXC51" s="154"/>
      <c r="LXD51" s="154"/>
      <c r="LXE51" s="153"/>
      <c r="LXF51" s="153"/>
      <c r="LXG51" s="153"/>
      <c r="LXH51" s="153"/>
      <c r="LXI51" s="153"/>
      <c r="LXJ51" s="153"/>
      <c r="LXK51" s="153"/>
      <c r="LXL51" s="153"/>
      <c r="LXM51" s="155"/>
      <c r="LXN51" s="165"/>
      <c r="LXO51" s="153"/>
      <c r="LXP51" s="154"/>
      <c r="LXQ51" s="154"/>
      <c r="LXR51" s="153"/>
      <c r="LXS51" s="153"/>
      <c r="LXT51" s="153"/>
      <c r="LXU51" s="153"/>
      <c r="LXV51" s="153"/>
      <c r="LXW51" s="153"/>
      <c r="LXX51" s="153"/>
      <c r="LXY51" s="153"/>
      <c r="LXZ51" s="155"/>
      <c r="LYA51" s="165"/>
      <c r="LYB51" s="153"/>
      <c r="LYC51" s="154"/>
      <c r="LYD51" s="154"/>
      <c r="LYE51" s="153"/>
      <c r="LYF51" s="153"/>
      <c r="LYG51" s="153"/>
      <c r="LYH51" s="153"/>
      <c r="LYI51" s="153"/>
      <c r="LYJ51" s="153"/>
      <c r="LYK51" s="153"/>
      <c r="LYL51" s="153"/>
      <c r="LYM51" s="155"/>
      <c r="LYN51" s="165"/>
      <c r="LYO51" s="153"/>
      <c r="LYP51" s="154"/>
      <c r="LYQ51" s="154"/>
      <c r="LYR51" s="153"/>
      <c r="LYS51" s="153"/>
      <c r="LYT51" s="153"/>
      <c r="LYU51" s="153"/>
      <c r="LYV51" s="153"/>
      <c r="LYW51" s="153"/>
      <c r="LYX51" s="153"/>
      <c r="LYY51" s="153"/>
      <c r="LYZ51" s="155"/>
      <c r="LZA51" s="165"/>
      <c r="LZB51" s="153"/>
      <c r="LZC51" s="154"/>
      <c r="LZD51" s="154"/>
      <c r="LZE51" s="153"/>
      <c r="LZF51" s="153"/>
      <c r="LZG51" s="153"/>
      <c r="LZH51" s="153"/>
      <c r="LZI51" s="153"/>
      <c r="LZJ51" s="153"/>
      <c r="LZK51" s="153"/>
      <c r="LZL51" s="153"/>
      <c r="LZM51" s="155"/>
      <c r="LZN51" s="165"/>
      <c r="LZO51" s="153"/>
      <c r="LZP51" s="154"/>
      <c r="LZQ51" s="154"/>
      <c r="LZR51" s="153"/>
      <c r="LZS51" s="153"/>
      <c r="LZT51" s="153"/>
      <c r="LZU51" s="153"/>
      <c r="LZV51" s="153"/>
      <c r="LZW51" s="153"/>
      <c r="LZX51" s="153"/>
      <c r="LZY51" s="153"/>
      <c r="LZZ51" s="155"/>
      <c r="MAA51" s="165"/>
      <c r="MAB51" s="153"/>
      <c r="MAC51" s="154"/>
      <c r="MAD51" s="154"/>
      <c r="MAE51" s="153"/>
      <c r="MAF51" s="153"/>
      <c r="MAG51" s="153"/>
      <c r="MAH51" s="153"/>
      <c r="MAI51" s="153"/>
      <c r="MAJ51" s="153"/>
      <c r="MAK51" s="153"/>
      <c r="MAL51" s="153"/>
      <c r="MAM51" s="155"/>
      <c r="MAN51" s="165"/>
      <c r="MAO51" s="153"/>
      <c r="MAP51" s="154"/>
      <c r="MAQ51" s="154"/>
      <c r="MAR51" s="153"/>
      <c r="MAS51" s="153"/>
      <c r="MAT51" s="153"/>
      <c r="MAU51" s="153"/>
      <c r="MAV51" s="153"/>
      <c r="MAW51" s="153"/>
      <c r="MAX51" s="153"/>
      <c r="MAY51" s="153"/>
      <c r="MAZ51" s="155"/>
      <c r="MBA51" s="165"/>
      <c r="MBB51" s="153"/>
      <c r="MBC51" s="154"/>
      <c r="MBD51" s="154"/>
      <c r="MBE51" s="153"/>
      <c r="MBF51" s="153"/>
      <c r="MBG51" s="153"/>
      <c r="MBH51" s="153"/>
      <c r="MBI51" s="153"/>
      <c r="MBJ51" s="153"/>
      <c r="MBK51" s="153"/>
      <c r="MBL51" s="153"/>
      <c r="MBM51" s="155"/>
      <c r="MBN51" s="165"/>
      <c r="MBO51" s="153"/>
      <c r="MBP51" s="154"/>
      <c r="MBQ51" s="154"/>
      <c r="MBR51" s="153"/>
      <c r="MBS51" s="153"/>
      <c r="MBT51" s="153"/>
      <c r="MBU51" s="153"/>
      <c r="MBV51" s="153"/>
      <c r="MBW51" s="153"/>
      <c r="MBX51" s="153"/>
      <c r="MBY51" s="153"/>
      <c r="MBZ51" s="155"/>
      <c r="MCA51" s="165"/>
      <c r="MCB51" s="153"/>
      <c r="MCC51" s="154"/>
      <c r="MCD51" s="154"/>
      <c r="MCE51" s="153"/>
      <c r="MCF51" s="153"/>
      <c r="MCG51" s="153"/>
      <c r="MCH51" s="153"/>
      <c r="MCI51" s="153"/>
      <c r="MCJ51" s="153"/>
      <c r="MCK51" s="153"/>
      <c r="MCL51" s="153"/>
      <c r="MCM51" s="155"/>
      <c r="MCN51" s="165"/>
      <c r="MCO51" s="153"/>
      <c r="MCP51" s="154"/>
      <c r="MCQ51" s="154"/>
      <c r="MCR51" s="153"/>
      <c r="MCS51" s="153"/>
      <c r="MCT51" s="153"/>
      <c r="MCU51" s="153"/>
      <c r="MCV51" s="153"/>
      <c r="MCW51" s="153"/>
      <c r="MCX51" s="153"/>
      <c r="MCY51" s="153"/>
      <c r="MCZ51" s="155"/>
      <c r="MDA51" s="165"/>
      <c r="MDB51" s="153"/>
      <c r="MDC51" s="154"/>
      <c r="MDD51" s="154"/>
      <c r="MDE51" s="153"/>
      <c r="MDF51" s="153"/>
      <c r="MDG51" s="153"/>
      <c r="MDH51" s="153"/>
      <c r="MDI51" s="153"/>
      <c r="MDJ51" s="153"/>
      <c r="MDK51" s="153"/>
      <c r="MDL51" s="153"/>
      <c r="MDM51" s="155"/>
      <c r="MDN51" s="165"/>
      <c r="MDO51" s="153"/>
      <c r="MDP51" s="154"/>
      <c r="MDQ51" s="154"/>
      <c r="MDR51" s="153"/>
      <c r="MDS51" s="153"/>
      <c r="MDT51" s="153"/>
      <c r="MDU51" s="153"/>
      <c r="MDV51" s="153"/>
      <c r="MDW51" s="153"/>
      <c r="MDX51" s="153"/>
      <c r="MDY51" s="153"/>
      <c r="MDZ51" s="155"/>
      <c r="MEA51" s="165"/>
      <c r="MEB51" s="153"/>
      <c r="MEC51" s="154"/>
      <c r="MED51" s="154"/>
      <c r="MEE51" s="153"/>
      <c r="MEF51" s="153"/>
      <c r="MEG51" s="153"/>
      <c r="MEH51" s="153"/>
      <c r="MEI51" s="153"/>
      <c r="MEJ51" s="153"/>
      <c r="MEK51" s="153"/>
      <c r="MEL51" s="153"/>
      <c r="MEM51" s="155"/>
      <c r="MEN51" s="165"/>
      <c r="MEO51" s="153"/>
      <c r="MEP51" s="154"/>
      <c r="MEQ51" s="154"/>
      <c r="MER51" s="153"/>
      <c r="MES51" s="153"/>
      <c r="MET51" s="153"/>
      <c r="MEU51" s="153"/>
      <c r="MEV51" s="153"/>
      <c r="MEW51" s="153"/>
      <c r="MEX51" s="153"/>
      <c r="MEY51" s="153"/>
      <c r="MEZ51" s="155"/>
      <c r="MFA51" s="165"/>
      <c r="MFB51" s="153"/>
      <c r="MFC51" s="154"/>
      <c r="MFD51" s="154"/>
      <c r="MFE51" s="153"/>
      <c r="MFF51" s="153"/>
      <c r="MFG51" s="153"/>
      <c r="MFH51" s="153"/>
      <c r="MFI51" s="153"/>
      <c r="MFJ51" s="153"/>
      <c r="MFK51" s="153"/>
      <c r="MFL51" s="153"/>
      <c r="MFM51" s="155"/>
      <c r="MFN51" s="165"/>
      <c r="MFO51" s="153"/>
      <c r="MFP51" s="154"/>
      <c r="MFQ51" s="154"/>
      <c r="MFR51" s="153"/>
      <c r="MFS51" s="153"/>
      <c r="MFT51" s="153"/>
      <c r="MFU51" s="153"/>
      <c r="MFV51" s="153"/>
      <c r="MFW51" s="153"/>
      <c r="MFX51" s="153"/>
      <c r="MFY51" s="153"/>
      <c r="MFZ51" s="155"/>
      <c r="MGA51" s="165"/>
      <c r="MGB51" s="153"/>
      <c r="MGC51" s="154"/>
      <c r="MGD51" s="154"/>
      <c r="MGE51" s="153"/>
      <c r="MGF51" s="153"/>
      <c r="MGG51" s="153"/>
      <c r="MGH51" s="153"/>
      <c r="MGI51" s="153"/>
      <c r="MGJ51" s="153"/>
      <c r="MGK51" s="153"/>
      <c r="MGL51" s="153"/>
      <c r="MGM51" s="155"/>
      <c r="MGN51" s="165"/>
      <c r="MGO51" s="153"/>
      <c r="MGP51" s="154"/>
      <c r="MGQ51" s="154"/>
      <c r="MGR51" s="153"/>
      <c r="MGS51" s="153"/>
      <c r="MGT51" s="153"/>
      <c r="MGU51" s="153"/>
      <c r="MGV51" s="153"/>
      <c r="MGW51" s="153"/>
      <c r="MGX51" s="153"/>
      <c r="MGY51" s="153"/>
      <c r="MGZ51" s="155"/>
      <c r="MHA51" s="165"/>
      <c r="MHB51" s="153"/>
      <c r="MHC51" s="154"/>
      <c r="MHD51" s="154"/>
      <c r="MHE51" s="153"/>
      <c r="MHF51" s="153"/>
      <c r="MHG51" s="153"/>
      <c r="MHH51" s="153"/>
      <c r="MHI51" s="153"/>
      <c r="MHJ51" s="153"/>
      <c r="MHK51" s="153"/>
      <c r="MHL51" s="153"/>
      <c r="MHM51" s="155"/>
      <c r="MHN51" s="165"/>
      <c r="MHO51" s="153"/>
      <c r="MHP51" s="154"/>
      <c r="MHQ51" s="154"/>
      <c r="MHR51" s="153"/>
      <c r="MHS51" s="153"/>
      <c r="MHT51" s="153"/>
      <c r="MHU51" s="153"/>
      <c r="MHV51" s="153"/>
      <c r="MHW51" s="153"/>
      <c r="MHX51" s="153"/>
      <c r="MHY51" s="153"/>
      <c r="MHZ51" s="155"/>
      <c r="MIA51" s="165"/>
      <c r="MIB51" s="153"/>
      <c r="MIC51" s="154"/>
      <c r="MID51" s="154"/>
      <c r="MIE51" s="153"/>
      <c r="MIF51" s="153"/>
      <c r="MIG51" s="153"/>
      <c r="MIH51" s="153"/>
      <c r="MII51" s="153"/>
      <c r="MIJ51" s="153"/>
      <c r="MIK51" s="153"/>
      <c r="MIL51" s="153"/>
      <c r="MIM51" s="155"/>
      <c r="MIN51" s="165"/>
      <c r="MIO51" s="153"/>
      <c r="MIP51" s="154"/>
      <c r="MIQ51" s="154"/>
      <c r="MIR51" s="153"/>
      <c r="MIS51" s="153"/>
      <c r="MIT51" s="153"/>
      <c r="MIU51" s="153"/>
      <c r="MIV51" s="153"/>
      <c r="MIW51" s="153"/>
      <c r="MIX51" s="153"/>
      <c r="MIY51" s="153"/>
      <c r="MIZ51" s="155"/>
      <c r="MJA51" s="165"/>
      <c r="MJB51" s="153"/>
      <c r="MJC51" s="154"/>
      <c r="MJD51" s="154"/>
      <c r="MJE51" s="153"/>
      <c r="MJF51" s="153"/>
      <c r="MJG51" s="153"/>
      <c r="MJH51" s="153"/>
      <c r="MJI51" s="153"/>
      <c r="MJJ51" s="153"/>
      <c r="MJK51" s="153"/>
      <c r="MJL51" s="153"/>
      <c r="MJM51" s="155"/>
      <c r="MJN51" s="165"/>
      <c r="MJO51" s="153"/>
      <c r="MJP51" s="154"/>
      <c r="MJQ51" s="154"/>
      <c r="MJR51" s="153"/>
      <c r="MJS51" s="153"/>
      <c r="MJT51" s="153"/>
      <c r="MJU51" s="153"/>
      <c r="MJV51" s="153"/>
      <c r="MJW51" s="153"/>
      <c r="MJX51" s="153"/>
      <c r="MJY51" s="153"/>
      <c r="MJZ51" s="155"/>
      <c r="MKA51" s="165"/>
      <c r="MKB51" s="153"/>
      <c r="MKC51" s="154"/>
      <c r="MKD51" s="154"/>
      <c r="MKE51" s="153"/>
      <c r="MKF51" s="153"/>
      <c r="MKG51" s="153"/>
      <c r="MKH51" s="153"/>
      <c r="MKI51" s="153"/>
      <c r="MKJ51" s="153"/>
      <c r="MKK51" s="153"/>
      <c r="MKL51" s="153"/>
      <c r="MKM51" s="155"/>
      <c r="MKN51" s="165"/>
      <c r="MKO51" s="153"/>
      <c r="MKP51" s="154"/>
      <c r="MKQ51" s="154"/>
      <c r="MKR51" s="153"/>
      <c r="MKS51" s="153"/>
      <c r="MKT51" s="153"/>
      <c r="MKU51" s="153"/>
      <c r="MKV51" s="153"/>
      <c r="MKW51" s="153"/>
      <c r="MKX51" s="153"/>
      <c r="MKY51" s="153"/>
      <c r="MKZ51" s="155"/>
      <c r="MLA51" s="165"/>
      <c r="MLB51" s="153"/>
      <c r="MLC51" s="154"/>
      <c r="MLD51" s="154"/>
      <c r="MLE51" s="153"/>
      <c r="MLF51" s="153"/>
      <c r="MLG51" s="153"/>
      <c r="MLH51" s="153"/>
      <c r="MLI51" s="153"/>
      <c r="MLJ51" s="153"/>
      <c r="MLK51" s="153"/>
      <c r="MLL51" s="153"/>
      <c r="MLM51" s="155"/>
      <c r="MLN51" s="165"/>
      <c r="MLO51" s="153"/>
      <c r="MLP51" s="154"/>
      <c r="MLQ51" s="154"/>
      <c r="MLR51" s="153"/>
      <c r="MLS51" s="153"/>
      <c r="MLT51" s="153"/>
      <c r="MLU51" s="153"/>
      <c r="MLV51" s="153"/>
      <c r="MLW51" s="153"/>
      <c r="MLX51" s="153"/>
      <c r="MLY51" s="153"/>
      <c r="MLZ51" s="155"/>
      <c r="MMA51" s="165"/>
      <c r="MMB51" s="153"/>
      <c r="MMC51" s="154"/>
      <c r="MMD51" s="154"/>
      <c r="MME51" s="153"/>
      <c r="MMF51" s="153"/>
      <c r="MMG51" s="153"/>
      <c r="MMH51" s="153"/>
      <c r="MMI51" s="153"/>
      <c r="MMJ51" s="153"/>
      <c r="MMK51" s="153"/>
      <c r="MML51" s="153"/>
      <c r="MMM51" s="155"/>
      <c r="MMN51" s="165"/>
      <c r="MMO51" s="153"/>
      <c r="MMP51" s="154"/>
      <c r="MMQ51" s="154"/>
      <c r="MMR51" s="153"/>
      <c r="MMS51" s="153"/>
      <c r="MMT51" s="153"/>
      <c r="MMU51" s="153"/>
      <c r="MMV51" s="153"/>
      <c r="MMW51" s="153"/>
      <c r="MMX51" s="153"/>
      <c r="MMY51" s="153"/>
      <c r="MMZ51" s="155"/>
      <c r="MNA51" s="165"/>
      <c r="MNB51" s="153"/>
      <c r="MNC51" s="154"/>
      <c r="MND51" s="154"/>
      <c r="MNE51" s="153"/>
      <c r="MNF51" s="153"/>
      <c r="MNG51" s="153"/>
      <c r="MNH51" s="153"/>
      <c r="MNI51" s="153"/>
      <c r="MNJ51" s="153"/>
      <c r="MNK51" s="153"/>
      <c r="MNL51" s="153"/>
      <c r="MNM51" s="155"/>
      <c r="MNN51" s="165"/>
      <c r="MNO51" s="153"/>
      <c r="MNP51" s="154"/>
      <c r="MNQ51" s="154"/>
      <c r="MNR51" s="153"/>
      <c r="MNS51" s="153"/>
      <c r="MNT51" s="153"/>
      <c r="MNU51" s="153"/>
      <c r="MNV51" s="153"/>
      <c r="MNW51" s="153"/>
      <c r="MNX51" s="153"/>
      <c r="MNY51" s="153"/>
      <c r="MNZ51" s="155"/>
      <c r="MOA51" s="165"/>
      <c r="MOB51" s="153"/>
      <c r="MOC51" s="154"/>
      <c r="MOD51" s="154"/>
      <c r="MOE51" s="153"/>
      <c r="MOF51" s="153"/>
      <c r="MOG51" s="153"/>
      <c r="MOH51" s="153"/>
      <c r="MOI51" s="153"/>
      <c r="MOJ51" s="153"/>
      <c r="MOK51" s="153"/>
      <c r="MOL51" s="153"/>
      <c r="MOM51" s="155"/>
      <c r="MON51" s="165"/>
      <c r="MOO51" s="153"/>
      <c r="MOP51" s="154"/>
      <c r="MOQ51" s="154"/>
      <c r="MOR51" s="153"/>
      <c r="MOS51" s="153"/>
      <c r="MOT51" s="153"/>
      <c r="MOU51" s="153"/>
      <c r="MOV51" s="153"/>
      <c r="MOW51" s="153"/>
      <c r="MOX51" s="153"/>
      <c r="MOY51" s="153"/>
      <c r="MOZ51" s="155"/>
      <c r="MPA51" s="165"/>
      <c r="MPB51" s="153"/>
      <c r="MPC51" s="154"/>
      <c r="MPD51" s="154"/>
      <c r="MPE51" s="153"/>
      <c r="MPF51" s="153"/>
      <c r="MPG51" s="153"/>
      <c r="MPH51" s="153"/>
      <c r="MPI51" s="153"/>
      <c r="MPJ51" s="153"/>
      <c r="MPK51" s="153"/>
      <c r="MPL51" s="153"/>
      <c r="MPM51" s="155"/>
      <c r="MPN51" s="165"/>
      <c r="MPO51" s="153"/>
      <c r="MPP51" s="154"/>
      <c r="MPQ51" s="154"/>
      <c r="MPR51" s="153"/>
      <c r="MPS51" s="153"/>
      <c r="MPT51" s="153"/>
      <c r="MPU51" s="153"/>
      <c r="MPV51" s="153"/>
      <c r="MPW51" s="153"/>
      <c r="MPX51" s="153"/>
      <c r="MPY51" s="153"/>
      <c r="MPZ51" s="155"/>
      <c r="MQA51" s="165"/>
      <c r="MQB51" s="153"/>
      <c r="MQC51" s="154"/>
      <c r="MQD51" s="154"/>
      <c r="MQE51" s="153"/>
      <c r="MQF51" s="153"/>
      <c r="MQG51" s="153"/>
      <c r="MQH51" s="153"/>
      <c r="MQI51" s="153"/>
      <c r="MQJ51" s="153"/>
      <c r="MQK51" s="153"/>
      <c r="MQL51" s="153"/>
      <c r="MQM51" s="155"/>
      <c r="MQN51" s="165"/>
      <c r="MQO51" s="153"/>
      <c r="MQP51" s="154"/>
      <c r="MQQ51" s="154"/>
      <c r="MQR51" s="153"/>
      <c r="MQS51" s="153"/>
      <c r="MQT51" s="153"/>
      <c r="MQU51" s="153"/>
      <c r="MQV51" s="153"/>
      <c r="MQW51" s="153"/>
      <c r="MQX51" s="153"/>
      <c r="MQY51" s="153"/>
      <c r="MQZ51" s="155"/>
      <c r="MRA51" s="165"/>
      <c r="MRB51" s="153"/>
      <c r="MRC51" s="154"/>
      <c r="MRD51" s="154"/>
      <c r="MRE51" s="153"/>
      <c r="MRF51" s="153"/>
      <c r="MRG51" s="153"/>
      <c r="MRH51" s="153"/>
      <c r="MRI51" s="153"/>
      <c r="MRJ51" s="153"/>
      <c r="MRK51" s="153"/>
      <c r="MRL51" s="153"/>
      <c r="MRM51" s="155"/>
      <c r="MRN51" s="165"/>
      <c r="MRO51" s="153"/>
      <c r="MRP51" s="154"/>
      <c r="MRQ51" s="154"/>
      <c r="MRR51" s="153"/>
      <c r="MRS51" s="153"/>
      <c r="MRT51" s="153"/>
      <c r="MRU51" s="153"/>
      <c r="MRV51" s="153"/>
      <c r="MRW51" s="153"/>
      <c r="MRX51" s="153"/>
      <c r="MRY51" s="153"/>
      <c r="MRZ51" s="155"/>
      <c r="MSA51" s="165"/>
      <c r="MSB51" s="153"/>
      <c r="MSC51" s="154"/>
      <c r="MSD51" s="154"/>
      <c r="MSE51" s="153"/>
      <c r="MSF51" s="153"/>
      <c r="MSG51" s="153"/>
      <c r="MSH51" s="153"/>
      <c r="MSI51" s="153"/>
      <c r="MSJ51" s="153"/>
      <c r="MSK51" s="153"/>
      <c r="MSL51" s="153"/>
      <c r="MSM51" s="155"/>
      <c r="MSN51" s="165"/>
      <c r="MSO51" s="153"/>
      <c r="MSP51" s="154"/>
      <c r="MSQ51" s="154"/>
      <c r="MSR51" s="153"/>
      <c r="MSS51" s="153"/>
      <c r="MST51" s="153"/>
      <c r="MSU51" s="153"/>
      <c r="MSV51" s="153"/>
      <c r="MSW51" s="153"/>
      <c r="MSX51" s="153"/>
      <c r="MSY51" s="153"/>
      <c r="MSZ51" s="155"/>
      <c r="MTA51" s="165"/>
      <c r="MTB51" s="153"/>
      <c r="MTC51" s="154"/>
      <c r="MTD51" s="154"/>
      <c r="MTE51" s="153"/>
      <c r="MTF51" s="153"/>
      <c r="MTG51" s="153"/>
      <c r="MTH51" s="153"/>
      <c r="MTI51" s="153"/>
      <c r="MTJ51" s="153"/>
      <c r="MTK51" s="153"/>
      <c r="MTL51" s="153"/>
      <c r="MTM51" s="155"/>
      <c r="MTN51" s="165"/>
      <c r="MTO51" s="153"/>
      <c r="MTP51" s="154"/>
      <c r="MTQ51" s="154"/>
      <c r="MTR51" s="153"/>
      <c r="MTS51" s="153"/>
      <c r="MTT51" s="153"/>
      <c r="MTU51" s="153"/>
      <c r="MTV51" s="153"/>
      <c r="MTW51" s="153"/>
      <c r="MTX51" s="153"/>
      <c r="MTY51" s="153"/>
      <c r="MTZ51" s="155"/>
      <c r="MUA51" s="165"/>
      <c r="MUB51" s="153"/>
      <c r="MUC51" s="154"/>
      <c r="MUD51" s="154"/>
      <c r="MUE51" s="153"/>
      <c r="MUF51" s="153"/>
      <c r="MUG51" s="153"/>
      <c r="MUH51" s="153"/>
      <c r="MUI51" s="153"/>
      <c r="MUJ51" s="153"/>
      <c r="MUK51" s="153"/>
      <c r="MUL51" s="153"/>
      <c r="MUM51" s="155"/>
      <c r="MUN51" s="165"/>
      <c r="MUO51" s="153"/>
      <c r="MUP51" s="154"/>
      <c r="MUQ51" s="154"/>
      <c r="MUR51" s="153"/>
      <c r="MUS51" s="153"/>
      <c r="MUT51" s="153"/>
      <c r="MUU51" s="153"/>
      <c r="MUV51" s="153"/>
      <c r="MUW51" s="153"/>
      <c r="MUX51" s="153"/>
      <c r="MUY51" s="153"/>
      <c r="MUZ51" s="155"/>
      <c r="MVA51" s="165"/>
      <c r="MVB51" s="153"/>
      <c r="MVC51" s="154"/>
      <c r="MVD51" s="154"/>
      <c r="MVE51" s="153"/>
      <c r="MVF51" s="153"/>
      <c r="MVG51" s="153"/>
      <c r="MVH51" s="153"/>
      <c r="MVI51" s="153"/>
      <c r="MVJ51" s="153"/>
      <c r="MVK51" s="153"/>
      <c r="MVL51" s="153"/>
      <c r="MVM51" s="155"/>
      <c r="MVN51" s="165"/>
      <c r="MVO51" s="153"/>
      <c r="MVP51" s="154"/>
      <c r="MVQ51" s="154"/>
      <c r="MVR51" s="153"/>
      <c r="MVS51" s="153"/>
      <c r="MVT51" s="153"/>
      <c r="MVU51" s="153"/>
      <c r="MVV51" s="153"/>
      <c r="MVW51" s="153"/>
      <c r="MVX51" s="153"/>
      <c r="MVY51" s="153"/>
      <c r="MVZ51" s="155"/>
      <c r="MWA51" s="165"/>
      <c r="MWB51" s="153"/>
      <c r="MWC51" s="154"/>
      <c r="MWD51" s="154"/>
      <c r="MWE51" s="153"/>
      <c r="MWF51" s="153"/>
      <c r="MWG51" s="153"/>
      <c r="MWH51" s="153"/>
      <c r="MWI51" s="153"/>
      <c r="MWJ51" s="153"/>
      <c r="MWK51" s="153"/>
      <c r="MWL51" s="153"/>
      <c r="MWM51" s="155"/>
      <c r="MWN51" s="165"/>
      <c r="MWO51" s="153"/>
      <c r="MWP51" s="154"/>
      <c r="MWQ51" s="154"/>
      <c r="MWR51" s="153"/>
      <c r="MWS51" s="153"/>
      <c r="MWT51" s="153"/>
      <c r="MWU51" s="153"/>
      <c r="MWV51" s="153"/>
      <c r="MWW51" s="153"/>
      <c r="MWX51" s="153"/>
      <c r="MWY51" s="153"/>
      <c r="MWZ51" s="155"/>
      <c r="MXA51" s="165"/>
      <c r="MXB51" s="153"/>
      <c r="MXC51" s="154"/>
      <c r="MXD51" s="154"/>
      <c r="MXE51" s="153"/>
      <c r="MXF51" s="153"/>
      <c r="MXG51" s="153"/>
      <c r="MXH51" s="153"/>
      <c r="MXI51" s="153"/>
      <c r="MXJ51" s="153"/>
      <c r="MXK51" s="153"/>
      <c r="MXL51" s="153"/>
      <c r="MXM51" s="155"/>
      <c r="MXN51" s="165"/>
      <c r="MXO51" s="153"/>
      <c r="MXP51" s="154"/>
      <c r="MXQ51" s="154"/>
      <c r="MXR51" s="153"/>
      <c r="MXS51" s="153"/>
      <c r="MXT51" s="153"/>
      <c r="MXU51" s="153"/>
      <c r="MXV51" s="153"/>
      <c r="MXW51" s="153"/>
      <c r="MXX51" s="153"/>
      <c r="MXY51" s="153"/>
      <c r="MXZ51" s="155"/>
      <c r="MYA51" s="165"/>
      <c r="MYB51" s="153"/>
      <c r="MYC51" s="154"/>
      <c r="MYD51" s="154"/>
      <c r="MYE51" s="153"/>
      <c r="MYF51" s="153"/>
      <c r="MYG51" s="153"/>
      <c r="MYH51" s="153"/>
      <c r="MYI51" s="153"/>
      <c r="MYJ51" s="153"/>
      <c r="MYK51" s="153"/>
      <c r="MYL51" s="153"/>
      <c r="MYM51" s="155"/>
      <c r="MYN51" s="165"/>
      <c r="MYO51" s="153"/>
      <c r="MYP51" s="154"/>
      <c r="MYQ51" s="154"/>
      <c r="MYR51" s="153"/>
      <c r="MYS51" s="153"/>
      <c r="MYT51" s="153"/>
      <c r="MYU51" s="153"/>
      <c r="MYV51" s="153"/>
      <c r="MYW51" s="153"/>
      <c r="MYX51" s="153"/>
      <c r="MYY51" s="153"/>
      <c r="MYZ51" s="155"/>
      <c r="MZA51" s="165"/>
      <c r="MZB51" s="153"/>
      <c r="MZC51" s="154"/>
      <c r="MZD51" s="154"/>
      <c r="MZE51" s="153"/>
      <c r="MZF51" s="153"/>
      <c r="MZG51" s="153"/>
      <c r="MZH51" s="153"/>
      <c r="MZI51" s="153"/>
      <c r="MZJ51" s="153"/>
      <c r="MZK51" s="153"/>
      <c r="MZL51" s="153"/>
      <c r="MZM51" s="155"/>
      <c r="MZN51" s="165"/>
      <c r="MZO51" s="153"/>
      <c r="MZP51" s="154"/>
      <c r="MZQ51" s="154"/>
      <c r="MZR51" s="153"/>
      <c r="MZS51" s="153"/>
      <c r="MZT51" s="153"/>
      <c r="MZU51" s="153"/>
      <c r="MZV51" s="153"/>
      <c r="MZW51" s="153"/>
      <c r="MZX51" s="153"/>
      <c r="MZY51" s="153"/>
      <c r="MZZ51" s="155"/>
      <c r="NAA51" s="165"/>
      <c r="NAB51" s="153"/>
      <c r="NAC51" s="154"/>
      <c r="NAD51" s="154"/>
      <c r="NAE51" s="153"/>
      <c r="NAF51" s="153"/>
      <c r="NAG51" s="153"/>
      <c r="NAH51" s="153"/>
      <c r="NAI51" s="153"/>
      <c r="NAJ51" s="153"/>
      <c r="NAK51" s="153"/>
      <c r="NAL51" s="153"/>
      <c r="NAM51" s="155"/>
      <c r="NAN51" s="165"/>
      <c r="NAO51" s="153"/>
      <c r="NAP51" s="154"/>
      <c r="NAQ51" s="154"/>
      <c r="NAR51" s="153"/>
      <c r="NAS51" s="153"/>
      <c r="NAT51" s="153"/>
      <c r="NAU51" s="153"/>
      <c r="NAV51" s="153"/>
      <c r="NAW51" s="153"/>
      <c r="NAX51" s="153"/>
      <c r="NAY51" s="153"/>
      <c r="NAZ51" s="155"/>
      <c r="NBA51" s="165"/>
      <c r="NBB51" s="153"/>
      <c r="NBC51" s="154"/>
      <c r="NBD51" s="154"/>
      <c r="NBE51" s="153"/>
      <c r="NBF51" s="153"/>
      <c r="NBG51" s="153"/>
      <c r="NBH51" s="153"/>
      <c r="NBI51" s="153"/>
      <c r="NBJ51" s="153"/>
      <c r="NBK51" s="153"/>
      <c r="NBL51" s="153"/>
      <c r="NBM51" s="155"/>
      <c r="NBN51" s="165"/>
      <c r="NBO51" s="153"/>
      <c r="NBP51" s="154"/>
      <c r="NBQ51" s="154"/>
      <c r="NBR51" s="153"/>
      <c r="NBS51" s="153"/>
      <c r="NBT51" s="153"/>
      <c r="NBU51" s="153"/>
      <c r="NBV51" s="153"/>
      <c r="NBW51" s="153"/>
      <c r="NBX51" s="153"/>
      <c r="NBY51" s="153"/>
      <c r="NBZ51" s="155"/>
      <c r="NCA51" s="165"/>
      <c r="NCB51" s="153"/>
      <c r="NCC51" s="154"/>
      <c r="NCD51" s="154"/>
      <c r="NCE51" s="153"/>
      <c r="NCF51" s="153"/>
      <c r="NCG51" s="153"/>
      <c r="NCH51" s="153"/>
      <c r="NCI51" s="153"/>
      <c r="NCJ51" s="153"/>
      <c r="NCK51" s="153"/>
      <c r="NCL51" s="153"/>
      <c r="NCM51" s="155"/>
      <c r="NCN51" s="165"/>
      <c r="NCO51" s="153"/>
      <c r="NCP51" s="154"/>
      <c r="NCQ51" s="154"/>
      <c r="NCR51" s="153"/>
      <c r="NCS51" s="153"/>
      <c r="NCT51" s="153"/>
      <c r="NCU51" s="153"/>
      <c r="NCV51" s="153"/>
      <c r="NCW51" s="153"/>
      <c r="NCX51" s="153"/>
      <c r="NCY51" s="153"/>
      <c r="NCZ51" s="155"/>
      <c r="NDA51" s="165"/>
      <c r="NDB51" s="153"/>
      <c r="NDC51" s="154"/>
      <c r="NDD51" s="154"/>
      <c r="NDE51" s="153"/>
      <c r="NDF51" s="153"/>
      <c r="NDG51" s="153"/>
      <c r="NDH51" s="153"/>
      <c r="NDI51" s="153"/>
      <c r="NDJ51" s="153"/>
      <c r="NDK51" s="153"/>
      <c r="NDL51" s="153"/>
      <c r="NDM51" s="155"/>
      <c r="NDN51" s="165"/>
      <c r="NDO51" s="153"/>
      <c r="NDP51" s="154"/>
      <c r="NDQ51" s="154"/>
      <c r="NDR51" s="153"/>
      <c r="NDS51" s="153"/>
      <c r="NDT51" s="153"/>
      <c r="NDU51" s="153"/>
      <c r="NDV51" s="153"/>
      <c r="NDW51" s="153"/>
      <c r="NDX51" s="153"/>
      <c r="NDY51" s="153"/>
      <c r="NDZ51" s="155"/>
      <c r="NEA51" s="165"/>
      <c r="NEB51" s="153"/>
      <c r="NEC51" s="154"/>
      <c r="NED51" s="154"/>
      <c r="NEE51" s="153"/>
      <c r="NEF51" s="153"/>
      <c r="NEG51" s="153"/>
      <c r="NEH51" s="153"/>
      <c r="NEI51" s="153"/>
      <c r="NEJ51" s="153"/>
      <c r="NEK51" s="153"/>
      <c r="NEL51" s="153"/>
      <c r="NEM51" s="155"/>
      <c r="NEN51" s="165"/>
      <c r="NEO51" s="153"/>
      <c r="NEP51" s="154"/>
      <c r="NEQ51" s="154"/>
      <c r="NER51" s="153"/>
      <c r="NES51" s="153"/>
      <c r="NET51" s="153"/>
      <c r="NEU51" s="153"/>
      <c r="NEV51" s="153"/>
      <c r="NEW51" s="153"/>
      <c r="NEX51" s="153"/>
      <c r="NEY51" s="153"/>
      <c r="NEZ51" s="155"/>
      <c r="NFA51" s="165"/>
      <c r="NFB51" s="153"/>
      <c r="NFC51" s="154"/>
      <c r="NFD51" s="154"/>
      <c r="NFE51" s="153"/>
      <c r="NFF51" s="153"/>
      <c r="NFG51" s="153"/>
      <c r="NFH51" s="153"/>
      <c r="NFI51" s="153"/>
      <c r="NFJ51" s="153"/>
      <c r="NFK51" s="153"/>
      <c r="NFL51" s="153"/>
      <c r="NFM51" s="155"/>
      <c r="NFN51" s="165"/>
      <c r="NFO51" s="153"/>
      <c r="NFP51" s="154"/>
      <c r="NFQ51" s="154"/>
      <c r="NFR51" s="153"/>
      <c r="NFS51" s="153"/>
      <c r="NFT51" s="153"/>
      <c r="NFU51" s="153"/>
      <c r="NFV51" s="153"/>
      <c r="NFW51" s="153"/>
      <c r="NFX51" s="153"/>
      <c r="NFY51" s="153"/>
      <c r="NFZ51" s="155"/>
      <c r="NGA51" s="165"/>
      <c r="NGB51" s="153"/>
      <c r="NGC51" s="154"/>
      <c r="NGD51" s="154"/>
      <c r="NGE51" s="153"/>
      <c r="NGF51" s="153"/>
      <c r="NGG51" s="153"/>
      <c r="NGH51" s="153"/>
      <c r="NGI51" s="153"/>
      <c r="NGJ51" s="153"/>
      <c r="NGK51" s="153"/>
      <c r="NGL51" s="153"/>
      <c r="NGM51" s="155"/>
      <c r="NGN51" s="165"/>
      <c r="NGO51" s="153"/>
      <c r="NGP51" s="154"/>
      <c r="NGQ51" s="154"/>
      <c r="NGR51" s="153"/>
      <c r="NGS51" s="153"/>
      <c r="NGT51" s="153"/>
      <c r="NGU51" s="153"/>
      <c r="NGV51" s="153"/>
      <c r="NGW51" s="153"/>
      <c r="NGX51" s="153"/>
      <c r="NGY51" s="153"/>
      <c r="NGZ51" s="155"/>
      <c r="NHA51" s="165"/>
      <c r="NHB51" s="153"/>
      <c r="NHC51" s="154"/>
      <c r="NHD51" s="154"/>
      <c r="NHE51" s="153"/>
      <c r="NHF51" s="153"/>
      <c r="NHG51" s="153"/>
      <c r="NHH51" s="153"/>
      <c r="NHI51" s="153"/>
      <c r="NHJ51" s="153"/>
      <c r="NHK51" s="153"/>
      <c r="NHL51" s="153"/>
      <c r="NHM51" s="155"/>
      <c r="NHN51" s="165"/>
      <c r="NHO51" s="153"/>
      <c r="NHP51" s="154"/>
      <c r="NHQ51" s="154"/>
      <c r="NHR51" s="153"/>
      <c r="NHS51" s="153"/>
      <c r="NHT51" s="153"/>
      <c r="NHU51" s="153"/>
      <c r="NHV51" s="153"/>
      <c r="NHW51" s="153"/>
      <c r="NHX51" s="153"/>
      <c r="NHY51" s="153"/>
      <c r="NHZ51" s="155"/>
      <c r="NIA51" s="165"/>
      <c r="NIB51" s="153"/>
      <c r="NIC51" s="154"/>
      <c r="NID51" s="154"/>
      <c r="NIE51" s="153"/>
      <c r="NIF51" s="153"/>
      <c r="NIG51" s="153"/>
      <c r="NIH51" s="153"/>
      <c r="NII51" s="153"/>
      <c r="NIJ51" s="153"/>
      <c r="NIK51" s="153"/>
      <c r="NIL51" s="153"/>
      <c r="NIM51" s="155"/>
      <c r="NIN51" s="165"/>
      <c r="NIO51" s="153"/>
      <c r="NIP51" s="154"/>
      <c r="NIQ51" s="154"/>
      <c r="NIR51" s="153"/>
      <c r="NIS51" s="153"/>
      <c r="NIT51" s="153"/>
      <c r="NIU51" s="153"/>
      <c r="NIV51" s="153"/>
      <c r="NIW51" s="153"/>
      <c r="NIX51" s="153"/>
      <c r="NIY51" s="153"/>
      <c r="NIZ51" s="155"/>
      <c r="NJA51" s="165"/>
      <c r="NJB51" s="153"/>
      <c r="NJC51" s="154"/>
      <c r="NJD51" s="154"/>
      <c r="NJE51" s="153"/>
      <c r="NJF51" s="153"/>
      <c r="NJG51" s="153"/>
      <c r="NJH51" s="153"/>
      <c r="NJI51" s="153"/>
      <c r="NJJ51" s="153"/>
      <c r="NJK51" s="153"/>
      <c r="NJL51" s="153"/>
      <c r="NJM51" s="155"/>
      <c r="NJN51" s="165"/>
      <c r="NJO51" s="153"/>
      <c r="NJP51" s="154"/>
      <c r="NJQ51" s="154"/>
      <c r="NJR51" s="153"/>
      <c r="NJS51" s="153"/>
      <c r="NJT51" s="153"/>
      <c r="NJU51" s="153"/>
      <c r="NJV51" s="153"/>
      <c r="NJW51" s="153"/>
      <c r="NJX51" s="153"/>
      <c r="NJY51" s="153"/>
      <c r="NJZ51" s="155"/>
      <c r="NKA51" s="165"/>
      <c r="NKB51" s="153"/>
      <c r="NKC51" s="154"/>
      <c r="NKD51" s="154"/>
      <c r="NKE51" s="153"/>
      <c r="NKF51" s="153"/>
      <c r="NKG51" s="153"/>
      <c r="NKH51" s="153"/>
      <c r="NKI51" s="153"/>
      <c r="NKJ51" s="153"/>
      <c r="NKK51" s="153"/>
      <c r="NKL51" s="153"/>
      <c r="NKM51" s="155"/>
      <c r="NKN51" s="165"/>
      <c r="NKO51" s="153"/>
      <c r="NKP51" s="154"/>
      <c r="NKQ51" s="154"/>
      <c r="NKR51" s="153"/>
      <c r="NKS51" s="153"/>
      <c r="NKT51" s="153"/>
      <c r="NKU51" s="153"/>
      <c r="NKV51" s="153"/>
      <c r="NKW51" s="153"/>
      <c r="NKX51" s="153"/>
      <c r="NKY51" s="153"/>
      <c r="NKZ51" s="155"/>
      <c r="NLA51" s="165"/>
      <c r="NLB51" s="153"/>
      <c r="NLC51" s="154"/>
      <c r="NLD51" s="154"/>
      <c r="NLE51" s="153"/>
      <c r="NLF51" s="153"/>
      <c r="NLG51" s="153"/>
      <c r="NLH51" s="153"/>
      <c r="NLI51" s="153"/>
      <c r="NLJ51" s="153"/>
      <c r="NLK51" s="153"/>
      <c r="NLL51" s="153"/>
      <c r="NLM51" s="155"/>
      <c r="NLN51" s="165"/>
      <c r="NLO51" s="153"/>
      <c r="NLP51" s="154"/>
      <c r="NLQ51" s="154"/>
      <c r="NLR51" s="153"/>
      <c r="NLS51" s="153"/>
      <c r="NLT51" s="153"/>
      <c r="NLU51" s="153"/>
      <c r="NLV51" s="153"/>
      <c r="NLW51" s="153"/>
      <c r="NLX51" s="153"/>
      <c r="NLY51" s="153"/>
      <c r="NLZ51" s="155"/>
      <c r="NMA51" s="165"/>
      <c r="NMB51" s="153"/>
      <c r="NMC51" s="154"/>
      <c r="NMD51" s="154"/>
      <c r="NME51" s="153"/>
      <c r="NMF51" s="153"/>
      <c r="NMG51" s="153"/>
      <c r="NMH51" s="153"/>
      <c r="NMI51" s="153"/>
      <c r="NMJ51" s="153"/>
      <c r="NMK51" s="153"/>
      <c r="NML51" s="153"/>
      <c r="NMM51" s="155"/>
      <c r="NMN51" s="165"/>
      <c r="NMO51" s="153"/>
      <c r="NMP51" s="154"/>
      <c r="NMQ51" s="154"/>
      <c r="NMR51" s="153"/>
      <c r="NMS51" s="153"/>
      <c r="NMT51" s="153"/>
      <c r="NMU51" s="153"/>
      <c r="NMV51" s="153"/>
      <c r="NMW51" s="153"/>
      <c r="NMX51" s="153"/>
      <c r="NMY51" s="153"/>
      <c r="NMZ51" s="155"/>
      <c r="NNA51" s="165"/>
      <c r="NNB51" s="153"/>
      <c r="NNC51" s="154"/>
      <c r="NND51" s="154"/>
      <c r="NNE51" s="153"/>
      <c r="NNF51" s="153"/>
      <c r="NNG51" s="153"/>
      <c r="NNH51" s="153"/>
      <c r="NNI51" s="153"/>
      <c r="NNJ51" s="153"/>
      <c r="NNK51" s="153"/>
      <c r="NNL51" s="153"/>
      <c r="NNM51" s="155"/>
      <c r="NNN51" s="165"/>
      <c r="NNO51" s="153"/>
      <c r="NNP51" s="154"/>
      <c r="NNQ51" s="154"/>
      <c r="NNR51" s="153"/>
      <c r="NNS51" s="153"/>
      <c r="NNT51" s="153"/>
      <c r="NNU51" s="153"/>
      <c r="NNV51" s="153"/>
      <c r="NNW51" s="153"/>
      <c r="NNX51" s="153"/>
      <c r="NNY51" s="153"/>
      <c r="NNZ51" s="155"/>
      <c r="NOA51" s="165"/>
      <c r="NOB51" s="153"/>
      <c r="NOC51" s="154"/>
      <c r="NOD51" s="154"/>
      <c r="NOE51" s="153"/>
      <c r="NOF51" s="153"/>
      <c r="NOG51" s="153"/>
      <c r="NOH51" s="153"/>
      <c r="NOI51" s="153"/>
      <c r="NOJ51" s="153"/>
      <c r="NOK51" s="153"/>
      <c r="NOL51" s="153"/>
      <c r="NOM51" s="155"/>
      <c r="NON51" s="165"/>
      <c r="NOO51" s="153"/>
      <c r="NOP51" s="154"/>
      <c r="NOQ51" s="154"/>
      <c r="NOR51" s="153"/>
      <c r="NOS51" s="153"/>
      <c r="NOT51" s="153"/>
      <c r="NOU51" s="153"/>
      <c r="NOV51" s="153"/>
      <c r="NOW51" s="153"/>
      <c r="NOX51" s="153"/>
      <c r="NOY51" s="153"/>
      <c r="NOZ51" s="155"/>
      <c r="NPA51" s="165"/>
      <c r="NPB51" s="153"/>
      <c r="NPC51" s="154"/>
      <c r="NPD51" s="154"/>
      <c r="NPE51" s="153"/>
      <c r="NPF51" s="153"/>
      <c r="NPG51" s="153"/>
      <c r="NPH51" s="153"/>
      <c r="NPI51" s="153"/>
      <c r="NPJ51" s="153"/>
      <c r="NPK51" s="153"/>
      <c r="NPL51" s="153"/>
      <c r="NPM51" s="155"/>
      <c r="NPN51" s="165"/>
      <c r="NPO51" s="153"/>
      <c r="NPP51" s="154"/>
      <c r="NPQ51" s="154"/>
      <c r="NPR51" s="153"/>
      <c r="NPS51" s="153"/>
      <c r="NPT51" s="153"/>
      <c r="NPU51" s="153"/>
      <c r="NPV51" s="153"/>
      <c r="NPW51" s="153"/>
      <c r="NPX51" s="153"/>
      <c r="NPY51" s="153"/>
      <c r="NPZ51" s="155"/>
      <c r="NQA51" s="165"/>
      <c r="NQB51" s="153"/>
      <c r="NQC51" s="154"/>
      <c r="NQD51" s="154"/>
      <c r="NQE51" s="153"/>
      <c r="NQF51" s="153"/>
      <c r="NQG51" s="153"/>
      <c r="NQH51" s="153"/>
      <c r="NQI51" s="153"/>
      <c r="NQJ51" s="153"/>
      <c r="NQK51" s="153"/>
      <c r="NQL51" s="153"/>
      <c r="NQM51" s="155"/>
      <c r="NQN51" s="165"/>
      <c r="NQO51" s="153"/>
      <c r="NQP51" s="154"/>
      <c r="NQQ51" s="154"/>
      <c r="NQR51" s="153"/>
      <c r="NQS51" s="153"/>
      <c r="NQT51" s="153"/>
      <c r="NQU51" s="153"/>
      <c r="NQV51" s="153"/>
      <c r="NQW51" s="153"/>
      <c r="NQX51" s="153"/>
      <c r="NQY51" s="153"/>
      <c r="NQZ51" s="155"/>
      <c r="NRA51" s="165"/>
      <c r="NRB51" s="153"/>
      <c r="NRC51" s="154"/>
      <c r="NRD51" s="154"/>
      <c r="NRE51" s="153"/>
      <c r="NRF51" s="153"/>
      <c r="NRG51" s="153"/>
      <c r="NRH51" s="153"/>
      <c r="NRI51" s="153"/>
      <c r="NRJ51" s="153"/>
      <c r="NRK51" s="153"/>
      <c r="NRL51" s="153"/>
      <c r="NRM51" s="155"/>
      <c r="NRN51" s="165"/>
      <c r="NRO51" s="153"/>
      <c r="NRP51" s="154"/>
      <c r="NRQ51" s="154"/>
      <c r="NRR51" s="153"/>
      <c r="NRS51" s="153"/>
      <c r="NRT51" s="153"/>
      <c r="NRU51" s="153"/>
      <c r="NRV51" s="153"/>
      <c r="NRW51" s="153"/>
      <c r="NRX51" s="153"/>
      <c r="NRY51" s="153"/>
      <c r="NRZ51" s="155"/>
      <c r="NSA51" s="165"/>
      <c r="NSB51" s="153"/>
      <c r="NSC51" s="154"/>
      <c r="NSD51" s="154"/>
      <c r="NSE51" s="153"/>
      <c r="NSF51" s="153"/>
      <c r="NSG51" s="153"/>
      <c r="NSH51" s="153"/>
      <c r="NSI51" s="153"/>
      <c r="NSJ51" s="153"/>
      <c r="NSK51" s="153"/>
      <c r="NSL51" s="153"/>
      <c r="NSM51" s="155"/>
      <c r="NSN51" s="165"/>
      <c r="NSO51" s="153"/>
      <c r="NSP51" s="154"/>
      <c r="NSQ51" s="154"/>
      <c r="NSR51" s="153"/>
      <c r="NSS51" s="153"/>
      <c r="NST51" s="153"/>
      <c r="NSU51" s="153"/>
      <c r="NSV51" s="153"/>
      <c r="NSW51" s="153"/>
      <c r="NSX51" s="153"/>
      <c r="NSY51" s="153"/>
      <c r="NSZ51" s="155"/>
      <c r="NTA51" s="165"/>
      <c r="NTB51" s="153"/>
      <c r="NTC51" s="154"/>
      <c r="NTD51" s="154"/>
      <c r="NTE51" s="153"/>
      <c r="NTF51" s="153"/>
      <c r="NTG51" s="153"/>
      <c r="NTH51" s="153"/>
      <c r="NTI51" s="153"/>
      <c r="NTJ51" s="153"/>
      <c r="NTK51" s="153"/>
      <c r="NTL51" s="153"/>
      <c r="NTM51" s="155"/>
      <c r="NTN51" s="165"/>
      <c r="NTO51" s="153"/>
      <c r="NTP51" s="154"/>
      <c r="NTQ51" s="154"/>
      <c r="NTR51" s="153"/>
      <c r="NTS51" s="153"/>
      <c r="NTT51" s="153"/>
      <c r="NTU51" s="153"/>
      <c r="NTV51" s="153"/>
      <c r="NTW51" s="153"/>
      <c r="NTX51" s="153"/>
      <c r="NTY51" s="153"/>
      <c r="NTZ51" s="155"/>
      <c r="NUA51" s="165"/>
      <c r="NUB51" s="153"/>
      <c r="NUC51" s="154"/>
      <c r="NUD51" s="154"/>
      <c r="NUE51" s="153"/>
      <c r="NUF51" s="153"/>
      <c r="NUG51" s="153"/>
      <c r="NUH51" s="153"/>
      <c r="NUI51" s="153"/>
      <c r="NUJ51" s="153"/>
      <c r="NUK51" s="153"/>
      <c r="NUL51" s="153"/>
      <c r="NUM51" s="155"/>
      <c r="NUN51" s="165"/>
      <c r="NUO51" s="153"/>
      <c r="NUP51" s="154"/>
      <c r="NUQ51" s="154"/>
      <c r="NUR51" s="153"/>
      <c r="NUS51" s="153"/>
      <c r="NUT51" s="153"/>
      <c r="NUU51" s="153"/>
      <c r="NUV51" s="153"/>
      <c r="NUW51" s="153"/>
      <c r="NUX51" s="153"/>
      <c r="NUY51" s="153"/>
      <c r="NUZ51" s="155"/>
      <c r="NVA51" s="165"/>
      <c r="NVB51" s="153"/>
      <c r="NVC51" s="154"/>
      <c r="NVD51" s="154"/>
      <c r="NVE51" s="153"/>
      <c r="NVF51" s="153"/>
      <c r="NVG51" s="153"/>
      <c r="NVH51" s="153"/>
      <c r="NVI51" s="153"/>
      <c r="NVJ51" s="153"/>
      <c r="NVK51" s="153"/>
      <c r="NVL51" s="153"/>
      <c r="NVM51" s="155"/>
      <c r="NVN51" s="165"/>
      <c r="NVO51" s="153"/>
      <c r="NVP51" s="154"/>
      <c r="NVQ51" s="154"/>
      <c r="NVR51" s="153"/>
      <c r="NVS51" s="153"/>
      <c r="NVT51" s="153"/>
      <c r="NVU51" s="153"/>
      <c r="NVV51" s="153"/>
      <c r="NVW51" s="153"/>
      <c r="NVX51" s="153"/>
      <c r="NVY51" s="153"/>
      <c r="NVZ51" s="155"/>
      <c r="NWA51" s="165"/>
      <c r="NWB51" s="153"/>
      <c r="NWC51" s="154"/>
      <c r="NWD51" s="154"/>
      <c r="NWE51" s="153"/>
      <c r="NWF51" s="153"/>
      <c r="NWG51" s="153"/>
      <c r="NWH51" s="153"/>
      <c r="NWI51" s="153"/>
      <c r="NWJ51" s="153"/>
      <c r="NWK51" s="153"/>
      <c r="NWL51" s="153"/>
      <c r="NWM51" s="155"/>
      <c r="NWN51" s="165"/>
      <c r="NWO51" s="153"/>
      <c r="NWP51" s="154"/>
      <c r="NWQ51" s="154"/>
      <c r="NWR51" s="153"/>
      <c r="NWS51" s="153"/>
      <c r="NWT51" s="153"/>
      <c r="NWU51" s="153"/>
      <c r="NWV51" s="153"/>
      <c r="NWW51" s="153"/>
      <c r="NWX51" s="153"/>
      <c r="NWY51" s="153"/>
      <c r="NWZ51" s="155"/>
      <c r="NXA51" s="165"/>
      <c r="NXB51" s="153"/>
      <c r="NXC51" s="154"/>
      <c r="NXD51" s="154"/>
      <c r="NXE51" s="153"/>
      <c r="NXF51" s="153"/>
      <c r="NXG51" s="153"/>
      <c r="NXH51" s="153"/>
      <c r="NXI51" s="153"/>
      <c r="NXJ51" s="153"/>
      <c r="NXK51" s="153"/>
      <c r="NXL51" s="153"/>
      <c r="NXM51" s="155"/>
      <c r="NXN51" s="165"/>
      <c r="NXO51" s="153"/>
      <c r="NXP51" s="154"/>
      <c r="NXQ51" s="154"/>
      <c r="NXR51" s="153"/>
      <c r="NXS51" s="153"/>
      <c r="NXT51" s="153"/>
      <c r="NXU51" s="153"/>
      <c r="NXV51" s="153"/>
      <c r="NXW51" s="153"/>
      <c r="NXX51" s="153"/>
      <c r="NXY51" s="153"/>
      <c r="NXZ51" s="155"/>
      <c r="NYA51" s="165"/>
      <c r="NYB51" s="153"/>
      <c r="NYC51" s="154"/>
      <c r="NYD51" s="154"/>
      <c r="NYE51" s="153"/>
      <c r="NYF51" s="153"/>
      <c r="NYG51" s="153"/>
      <c r="NYH51" s="153"/>
      <c r="NYI51" s="153"/>
      <c r="NYJ51" s="153"/>
      <c r="NYK51" s="153"/>
      <c r="NYL51" s="153"/>
      <c r="NYM51" s="155"/>
      <c r="NYN51" s="165"/>
      <c r="NYO51" s="153"/>
      <c r="NYP51" s="154"/>
      <c r="NYQ51" s="154"/>
      <c r="NYR51" s="153"/>
      <c r="NYS51" s="153"/>
      <c r="NYT51" s="153"/>
      <c r="NYU51" s="153"/>
      <c r="NYV51" s="153"/>
      <c r="NYW51" s="153"/>
      <c r="NYX51" s="153"/>
      <c r="NYY51" s="153"/>
      <c r="NYZ51" s="155"/>
      <c r="NZA51" s="165"/>
      <c r="NZB51" s="153"/>
      <c r="NZC51" s="154"/>
      <c r="NZD51" s="154"/>
      <c r="NZE51" s="153"/>
      <c r="NZF51" s="153"/>
      <c r="NZG51" s="153"/>
      <c r="NZH51" s="153"/>
      <c r="NZI51" s="153"/>
      <c r="NZJ51" s="153"/>
      <c r="NZK51" s="153"/>
      <c r="NZL51" s="153"/>
      <c r="NZM51" s="155"/>
      <c r="NZN51" s="165"/>
      <c r="NZO51" s="153"/>
      <c r="NZP51" s="154"/>
      <c r="NZQ51" s="154"/>
      <c r="NZR51" s="153"/>
      <c r="NZS51" s="153"/>
      <c r="NZT51" s="153"/>
      <c r="NZU51" s="153"/>
      <c r="NZV51" s="153"/>
      <c r="NZW51" s="153"/>
      <c r="NZX51" s="153"/>
      <c r="NZY51" s="153"/>
      <c r="NZZ51" s="155"/>
      <c r="OAA51" s="165"/>
      <c r="OAB51" s="153"/>
      <c r="OAC51" s="154"/>
      <c r="OAD51" s="154"/>
      <c r="OAE51" s="153"/>
      <c r="OAF51" s="153"/>
      <c r="OAG51" s="153"/>
      <c r="OAH51" s="153"/>
      <c r="OAI51" s="153"/>
      <c r="OAJ51" s="153"/>
      <c r="OAK51" s="153"/>
      <c r="OAL51" s="153"/>
      <c r="OAM51" s="155"/>
      <c r="OAN51" s="165"/>
      <c r="OAO51" s="153"/>
      <c r="OAP51" s="154"/>
      <c r="OAQ51" s="154"/>
      <c r="OAR51" s="153"/>
      <c r="OAS51" s="153"/>
      <c r="OAT51" s="153"/>
      <c r="OAU51" s="153"/>
      <c r="OAV51" s="153"/>
      <c r="OAW51" s="153"/>
      <c r="OAX51" s="153"/>
      <c r="OAY51" s="153"/>
      <c r="OAZ51" s="155"/>
      <c r="OBA51" s="165"/>
      <c r="OBB51" s="153"/>
      <c r="OBC51" s="154"/>
      <c r="OBD51" s="154"/>
      <c r="OBE51" s="153"/>
      <c r="OBF51" s="153"/>
      <c r="OBG51" s="153"/>
      <c r="OBH51" s="153"/>
      <c r="OBI51" s="153"/>
      <c r="OBJ51" s="153"/>
      <c r="OBK51" s="153"/>
      <c r="OBL51" s="153"/>
      <c r="OBM51" s="155"/>
      <c r="OBN51" s="165"/>
      <c r="OBO51" s="153"/>
      <c r="OBP51" s="154"/>
      <c r="OBQ51" s="154"/>
      <c r="OBR51" s="153"/>
      <c r="OBS51" s="153"/>
      <c r="OBT51" s="153"/>
      <c r="OBU51" s="153"/>
      <c r="OBV51" s="153"/>
      <c r="OBW51" s="153"/>
      <c r="OBX51" s="153"/>
      <c r="OBY51" s="153"/>
      <c r="OBZ51" s="155"/>
      <c r="OCA51" s="165"/>
      <c r="OCB51" s="153"/>
      <c r="OCC51" s="154"/>
      <c r="OCD51" s="154"/>
      <c r="OCE51" s="153"/>
      <c r="OCF51" s="153"/>
      <c r="OCG51" s="153"/>
      <c r="OCH51" s="153"/>
      <c r="OCI51" s="153"/>
      <c r="OCJ51" s="153"/>
      <c r="OCK51" s="153"/>
      <c r="OCL51" s="153"/>
      <c r="OCM51" s="155"/>
      <c r="OCN51" s="165"/>
      <c r="OCO51" s="153"/>
      <c r="OCP51" s="154"/>
      <c r="OCQ51" s="154"/>
      <c r="OCR51" s="153"/>
      <c r="OCS51" s="153"/>
      <c r="OCT51" s="153"/>
      <c r="OCU51" s="153"/>
      <c r="OCV51" s="153"/>
      <c r="OCW51" s="153"/>
      <c r="OCX51" s="153"/>
      <c r="OCY51" s="153"/>
      <c r="OCZ51" s="155"/>
      <c r="ODA51" s="165"/>
      <c r="ODB51" s="153"/>
      <c r="ODC51" s="154"/>
      <c r="ODD51" s="154"/>
      <c r="ODE51" s="153"/>
      <c r="ODF51" s="153"/>
      <c r="ODG51" s="153"/>
      <c r="ODH51" s="153"/>
      <c r="ODI51" s="153"/>
      <c r="ODJ51" s="153"/>
      <c r="ODK51" s="153"/>
      <c r="ODL51" s="153"/>
      <c r="ODM51" s="155"/>
      <c r="ODN51" s="165"/>
      <c r="ODO51" s="153"/>
      <c r="ODP51" s="154"/>
      <c r="ODQ51" s="154"/>
      <c r="ODR51" s="153"/>
      <c r="ODS51" s="153"/>
      <c r="ODT51" s="153"/>
      <c r="ODU51" s="153"/>
      <c r="ODV51" s="153"/>
      <c r="ODW51" s="153"/>
      <c r="ODX51" s="153"/>
      <c r="ODY51" s="153"/>
      <c r="ODZ51" s="155"/>
      <c r="OEA51" s="165"/>
      <c r="OEB51" s="153"/>
      <c r="OEC51" s="154"/>
      <c r="OED51" s="154"/>
      <c r="OEE51" s="153"/>
      <c r="OEF51" s="153"/>
      <c r="OEG51" s="153"/>
      <c r="OEH51" s="153"/>
      <c r="OEI51" s="153"/>
      <c r="OEJ51" s="153"/>
      <c r="OEK51" s="153"/>
      <c r="OEL51" s="153"/>
      <c r="OEM51" s="155"/>
      <c r="OEN51" s="165"/>
      <c r="OEO51" s="153"/>
      <c r="OEP51" s="154"/>
      <c r="OEQ51" s="154"/>
      <c r="OER51" s="153"/>
      <c r="OES51" s="153"/>
      <c r="OET51" s="153"/>
      <c r="OEU51" s="153"/>
      <c r="OEV51" s="153"/>
      <c r="OEW51" s="153"/>
      <c r="OEX51" s="153"/>
      <c r="OEY51" s="153"/>
      <c r="OEZ51" s="155"/>
      <c r="OFA51" s="165"/>
      <c r="OFB51" s="153"/>
      <c r="OFC51" s="154"/>
      <c r="OFD51" s="154"/>
      <c r="OFE51" s="153"/>
      <c r="OFF51" s="153"/>
      <c r="OFG51" s="153"/>
      <c r="OFH51" s="153"/>
      <c r="OFI51" s="153"/>
      <c r="OFJ51" s="153"/>
      <c r="OFK51" s="153"/>
      <c r="OFL51" s="153"/>
      <c r="OFM51" s="155"/>
      <c r="OFN51" s="165"/>
      <c r="OFO51" s="153"/>
      <c r="OFP51" s="154"/>
      <c r="OFQ51" s="154"/>
      <c r="OFR51" s="153"/>
      <c r="OFS51" s="153"/>
      <c r="OFT51" s="153"/>
      <c r="OFU51" s="153"/>
      <c r="OFV51" s="153"/>
      <c r="OFW51" s="153"/>
      <c r="OFX51" s="153"/>
      <c r="OFY51" s="153"/>
      <c r="OFZ51" s="155"/>
      <c r="OGA51" s="165"/>
      <c r="OGB51" s="153"/>
      <c r="OGC51" s="154"/>
      <c r="OGD51" s="154"/>
      <c r="OGE51" s="153"/>
      <c r="OGF51" s="153"/>
      <c r="OGG51" s="153"/>
      <c r="OGH51" s="153"/>
      <c r="OGI51" s="153"/>
      <c r="OGJ51" s="153"/>
      <c r="OGK51" s="153"/>
      <c r="OGL51" s="153"/>
      <c r="OGM51" s="155"/>
      <c r="OGN51" s="165"/>
      <c r="OGO51" s="153"/>
      <c r="OGP51" s="154"/>
      <c r="OGQ51" s="154"/>
      <c r="OGR51" s="153"/>
      <c r="OGS51" s="153"/>
      <c r="OGT51" s="153"/>
      <c r="OGU51" s="153"/>
      <c r="OGV51" s="153"/>
      <c r="OGW51" s="153"/>
      <c r="OGX51" s="153"/>
      <c r="OGY51" s="153"/>
      <c r="OGZ51" s="155"/>
      <c r="OHA51" s="165"/>
      <c r="OHB51" s="153"/>
      <c r="OHC51" s="154"/>
      <c r="OHD51" s="154"/>
      <c r="OHE51" s="153"/>
      <c r="OHF51" s="153"/>
      <c r="OHG51" s="153"/>
      <c r="OHH51" s="153"/>
      <c r="OHI51" s="153"/>
      <c r="OHJ51" s="153"/>
      <c r="OHK51" s="153"/>
      <c r="OHL51" s="153"/>
      <c r="OHM51" s="155"/>
      <c r="OHN51" s="165"/>
      <c r="OHO51" s="153"/>
      <c r="OHP51" s="154"/>
      <c r="OHQ51" s="154"/>
      <c r="OHR51" s="153"/>
      <c r="OHS51" s="153"/>
      <c r="OHT51" s="153"/>
      <c r="OHU51" s="153"/>
      <c r="OHV51" s="153"/>
      <c r="OHW51" s="153"/>
      <c r="OHX51" s="153"/>
      <c r="OHY51" s="153"/>
      <c r="OHZ51" s="155"/>
      <c r="OIA51" s="165"/>
      <c r="OIB51" s="153"/>
      <c r="OIC51" s="154"/>
      <c r="OID51" s="154"/>
      <c r="OIE51" s="153"/>
      <c r="OIF51" s="153"/>
      <c r="OIG51" s="153"/>
      <c r="OIH51" s="153"/>
      <c r="OII51" s="153"/>
      <c r="OIJ51" s="153"/>
      <c r="OIK51" s="153"/>
      <c r="OIL51" s="153"/>
      <c r="OIM51" s="155"/>
      <c r="OIN51" s="165"/>
      <c r="OIO51" s="153"/>
      <c r="OIP51" s="154"/>
      <c r="OIQ51" s="154"/>
      <c r="OIR51" s="153"/>
      <c r="OIS51" s="153"/>
      <c r="OIT51" s="153"/>
      <c r="OIU51" s="153"/>
      <c r="OIV51" s="153"/>
      <c r="OIW51" s="153"/>
      <c r="OIX51" s="153"/>
      <c r="OIY51" s="153"/>
      <c r="OIZ51" s="155"/>
      <c r="OJA51" s="165"/>
      <c r="OJB51" s="153"/>
      <c r="OJC51" s="154"/>
      <c r="OJD51" s="154"/>
      <c r="OJE51" s="153"/>
      <c r="OJF51" s="153"/>
      <c r="OJG51" s="153"/>
      <c r="OJH51" s="153"/>
      <c r="OJI51" s="153"/>
      <c r="OJJ51" s="153"/>
      <c r="OJK51" s="153"/>
      <c r="OJL51" s="153"/>
      <c r="OJM51" s="155"/>
      <c r="OJN51" s="165"/>
      <c r="OJO51" s="153"/>
      <c r="OJP51" s="154"/>
      <c r="OJQ51" s="154"/>
      <c r="OJR51" s="153"/>
      <c r="OJS51" s="153"/>
      <c r="OJT51" s="153"/>
      <c r="OJU51" s="153"/>
      <c r="OJV51" s="153"/>
      <c r="OJW51" s="153"/>
      <c r="OJX51" s="153"/>
      <c r="OJY51" s="153"/>
      <c r="OJZ51" s="155"/>
      <c r="OKA51" s="165"/>
      <c r="OKB51" s="153"/>
      <c r="OKC51" s="154"/>
      <c r="OKD51" s="154"/>
      <c r="OKE51" s="153"/>
      <c r="OKF51" s="153"/>
      <c r="OKG51" s="153"/>
      <c r="OKH51" s="153"/>
      <c r="OKI51" s="153"/>
      <c r="OKJ51" s="153"/>
      <c r="OKK51" s="153"/>
      <c r="OKL51" s="153"/>
      <c r="OKM51" s="155"/>
      <c r="OKN51" s="165"/>
      <c r="OKO51" s="153"/>
      <c r="OKP51" s="154"/>
      <c r="OKQ51" s="154"/>
      <c r="OKR51" s="153"/>
      <c r="OKS51" s="153"/>
      <c r="OKT51" s="153"/>
      <c r="OKU51" s="153"/>
      <c r="OKV51" s="153"/>
      <c r="OKW51" s="153"/>
      <c r="OKX51" s="153"/>
      <c r="OKY51" s="153"/>
      <c r="OKZ51" s="155"/>
      <c r="OLA51" s="165"/>
      <c r="OLB51" s="153"/>
      <c r="OLC51" s="154"/>
      <c r="OLD51" s="154"/>
      <c r="OLE51" s="153"/>
      <c r="OLF51" s="153"/>
      <c r="OLG51" s="153"/>
      <c r="OLH51" s="153"/>
      <c r="OLI51" s="153"/>
      <c r="OLJ51" s="153"/>
      <c r="OLK51" s="153"/>
      <c r="OLL51" s="153"/>
      <c r="OLM51" s="155"/>
      <c r="OLN51" s="165"/>
      <c r="OLO51" s="153"/>
      <c r="OLP51" s="154"/>
      <c r="OLQ51" s="154"/>
      <c r="OLR51" s="153"/>
      <c r="OLS51" s="153"/>
      <c r="OLT51" s="153"/>
      <c r="OLU51" s="153"/>
      <c r="OLV51" s="153"/>
      <c r="OLW51" s="153"/>
      <c r="OLX51" s="153"/>
      <c r="OLY51" s="153"/>
      <c r="OLZ51" s="155"/>
      <c r="OMA51" s="165"/>
      <c r="OMB51" s="153"/>
      <c r="OMC51" s="154"/>
      <c r="OMD51" s="154"/>
      <c r="OME51" s="153"/>
      <c r="OMF51" s="153"/>
      <c r="OMG51" s="153"/>
      <c r="OMH51" s="153"/>
      <c r="OMI51" s="153"/>
      <c r="OMJ51" s="153"/>
      <c r="OMK51" s="153"/>
      <c r="OML51" s="153"/>
      <c r="OMM51" s="155"/>
      <c r="OMN51" s="165"/>
      <c r="OMO51" s="153"/>
      <c r="OMP51" s="154"/>
      <c r="OMQ51" s="154"/>
      <c r="OMR51" s="153"/>
      <c r="OMS51" s="153"/>
      <c r="OMT51" s="153"/>
      <c r="OMU51" s="153"/>
      <c r="OMV51" s="153"/>
      <c r="OMW51" s="153"/>
      <c r="OMX51" s="153"/>
      <c r="OMY51" s="153"/>
      <c r="OMZ51" s="155"/>
      <c r="ONA51" s="165"/>
      <c r="ONB51" s="153"/>
      <c r="ONC51" s="154"/>
      <c r="OND51" s="154"/>
      <c r="ONE51" s="153"/>
      <c r="ONF51" s="153"/>
      <c r="ONG51" s="153"/>
      <c r="ONH51" s="153"/>
      <c r="ONI51" s="153"/>
      <c r="ONJ51" s="153"/>
      <c r="ONK51" s="153"/>
      <c r="ONL51" s="153"/>
      <c r="ONM51" s="155"/>
      <c r="ONN51" s="165"/>
      <c r="ONO51" s="153"/>
      <c r="ONP51" s="154"/>
      <c r="ONQ51" s="154"/>
      <c r="ONR51" s="153"/>
      <c r="ONS51" s="153"/>
      <c r="ONT51" s="153"/>
      <c r="ONU51" s="153"/>
      <c r="ONV51" s="153"/>
      <c r="ONW51" s="153"/>
      <c r="ONX51" s="153"/>
      <c r="ONY51" s="153"/>
      <c r="ONZ51" s="155"/>
      <c r="OOA51" s="165"/>
      <c r="OOB51" s="153"/>
      <c r="OOC51" s="154"/>
      <c r="OOD51" s="154"/>
      <c r="OOE51" s="153"/>
      <c r="OOF51" s="153"/>
      <c r="OOG51" s="153"/>
      <c r="OOH51" s="153"/>
      <c r="OOI51" s="153"/>
      <c r="OOJ51" s="153"/>
      <c r="OOK51" s="153"/>
      <c r="OOL51" s="153"/>
      <c r="OOM51" s="155"/>
      <c r="OON51" s="165"/>
      <c r="OOO51" s="153"/>
      <c r="OOP51" s="154"/>
      <c r="OOQ51" s="154"/>
      <c r="OOR51" s="153"/>
      <c r="OOS51" s="153"/>
      <c r="OOT51" s="153"/>
      <c r="OOU51" s="153"/>
      <c r="OOV51" s="153"/>
      <c r="OOW51" s="153"/>
      <c r="OOX51" s="153"/>
      <c r="OOY51" s="153"/>
      <c r="OOZ51" s="155"/>
      <c r="OPA51" s="165"/>
      <c r="OPB51" s="153"/>
      <c r="OPC51" s="154"/>
      <c r="OPD51" s="154"/>
      <c r="OPE51" s="153"/>
      <c r="OPF51" s="153"/>
      <c r="OPG51" s="153"/>
      <c r="OPH51" s="153"/>
      <c r="OPI51" s="153"/>
      <c r="OPJ51" s="153"/>
      <c r="OPK51" s="153"/>
      <c r="OPL51" s="153"/>
      <c r="OPM51" s="155"/>
      <c r="OPN51" s="165"/>
      <c r="OPO51" s="153"/>
      <c r="OPP51" s="154"/>
      <c r="OPQ51" s="154"/>
      <c r="OPR51" s="153"/>
      <c r="OPS51" s="153"/>
      <c r="OPT51" s="153"/>
      <c r="OPU51" s="153"/>
      <c r="OPV51" s="153"/>
      <c r="OPW51" s="153"/>
      <c r="OPX51" s="153"/>
      <c r="OPY51" s="153"/>
      <c r="OPZ51" s="155"/>
      <c r="OQA51" s="165"/>
      <c r="OQB51" s="153"/>
      <c r="OQC51" s="154"/>
      <c r="OQD51" s="154"/>
      <c r="OQE51" s="153"/>
      <c r="OQF51" s="153"/>
      <c r="OQG51" s="153"/>
      <c r="OQH51" s="153"/>
      <c r="OQI51" s="153"/>
      <c r="OQJ51" s="153"/>
      <c r="OQK51" s="153"/>
      <c r="OQL51" s="153"/>
      <c r="OQM51" s="155"/>
      <c r="OQN51" s="165"/>
      <c r="OQO51" s="153"/>
      <c r="OQP51" s="154"/>
      <c r="OQQ51" s="154"/>
      <c r="OQR51" s="153"/>
      <c r="OQS51" s="153"/>
      <c r="OQT51" s="153"/>
      <c r="OQU51" s="153"/>
      <c r="OQV51" s="153"/>
      <c r="OQW51" s="153"/>
      <c r="OQX51" s="153"/>
      <c r="OQY51" s="153"/>
      <c r="OQZ51" s="155"/>
      <c r="ORA51" s="165"/>
      <c r="ORB51" s="153"/>
      <c r="ORC51" s="154"/>
      <c r="ORD51" s="154"/>
      <c r="ORE51" s="153"/>
      <c r="ORF51" s="153"/>
      <c r="ORG51" s="153"/>
      <c r="ORH51" s="153"/>
      <c r="ORI51" s="153"/>
      <c r="ORJ51" s="153"/>
      <c r="ORK51" s="153"/>
      <c r="ORL51" s="153"/>
      <c r="ORM51" s="155"/>
      <c r="ORN51" s="165"/>
      <c r="ORO51" s="153"/>
      <c r="ORP51" s="154"/>
      <c r="ORQ51" s="154"/>
      <c r="ORR51" s="153"/>
      <c r="ORS51" s="153"/>
      <c r="ORT51" s="153"/>
      <c r="ORU51" s="153"/>
      <c r="ORV51" s="153"/>
      <c r="ORW51" s="153"/>
      <c r="ORX51" s="153"/>
      <c r="ORY51" s="153"/>
      <c r="ORZ51" s="155"/>
      <c r="OSA51" s="165"/>
      <c r="OSB51" s="153"/>
      <c r="OSC51" s="154"/>
      <c r="OSD51" s="154"/>
      <c r="OSE51" s="153"/>
      <c r="OSF51" s="153"/>
      <c r="OSG51" s="153"/>
      <c r="OSH51" s="153"/>
      <c r="OSI51" s="153"/>
      <c r="OSJ51" s="153"/>
      <c r="OSK51" s="153"/>
      <c r="OSL51" s="153"/>
      <c r="OSM51" s="155"/>
      <c r="OSN51" s="165"/>
      <c r="OSO51" s="153"/>
      <c r="OSP51" s="154"/>
      <c r="OSQ51" s="154"/>
      <c r="OSR51" s="153"/>
      <c r="OSS51" s="153"/>
      <c r="OST51" s="153"/>
      <c r="OSU51" s="153"/>
      <c r="OSV51" s="153"/>
      <c r="OSW51" s="153"/>
      <c r="OSX51" s="153"/>
      <c r="OSY51" s="153"/>
      <c r="OSZ51" s="155"/>
      <c r="OTA51" s="165"/>
      <c r="OTB51" s="153"/>
      <c r="OTC51" s="154"/>
      <c r="OTD51" s="154"/>
      <c r="OTE51" s="153"/>
      <c r="OTF51" s="153"/>
      <c r="OTG51" s="153"/>
      <c r="OTH51" s="153"/>
      <c r="OTI51" s="153"/>
      <c r="OTJ51" s="153"/>
      <c r="OTK51" s="153"/>
      <c r="OTL51" s="153"/>
      <c r="OTM51" s="155"/>
      <c r="OTN51" s="165"/>
      <c r="OTO51" s="153"/>
      <c r="OTP51" s="154"/>
      <c r="OTQ51" s="154"/>
      <c r="OTR51" s="153"/>
      <c r="OTS51" s="153"/>
      <c r="OTT51" s="153"/>
      <c r="OTU51" s="153"/>
      <c r="OTV51" s="153"/>
      <c r="OTW51" s="153"/>
      <c r="OTX51" s="153"/>
      <c r="OTY51" s="153"/>
      <c r="OTZ51" s="155"/>
      <c r="OUA51" s="165"/>
      <c r="OUB51" s="153"/>
      <c r="OUC51" s="154"/>
      <c r="OUD51" s="154"/>
      <c r="OUE51" s="153"/>
      <c r="OUF51" s="153"/>
      <c r="OUG51" s="153"/>
      <c r="OUH51" s="153"/>
      <c r="OUI51" s="153"/>
      <c r="OUJ51" s="153"/>
      <c r="OUK51" s="153"/>
      <c r="OUL51" s="153"/>
      <c r="OUM51" s="155"/>
      <c r="OUN51" s="165"/>
      <c r="OUO51" s="153"/>
      <c r="OUP51" s="154"/>
      <c r="OUQ51" s="154"/>
      <c r="OUR51" s="153"/>
      <c r="OUS51" s="153"/>
      <c r="OUT51" s="153"/>
      <c r="OUU51" s="153"/>
      <c r="OUV51" s="153"/>
      <c r="OUW51" s="153"/>
      <c r="OUX51" s="153"/>
      <c r="OUY51" s="153"/>
      <c r="OUZ51" s="155"/>
      <c r="OVA51" s="165"/>
      <c r="OVB51" s="153"/>
      <c r="OVC51" s="154"/>
      <c r="OVD51" s="154"/>
      <c r="OVE51" s="153"/>
      <c r="OVF51" s="153"/>
      <c r="OVG51" s="153"/>
      <c r="OVH51" s="153"/>
      <c r="OVI51" s="153"/>
      <c r="OVJ51" s="153"/>
      <c r="OVK51" s="153"/>
      <c r="OVL51" s="153"/>
      <c r="OVM51" s="155"/>
      <c r="OVN51" s="165"/>
      <c r="OVO51" s="153"/>
      <c r="OVP51" s="154"/>
      <c r="OVQ51" s="154"/>
      <c r="OVR51" s="153"/>
      <c r="OVS51" s="153"/>
      <c r="OVT51" s="153"/>
      <c r="OVU51" s="153"/>
      <c r="OVV51" s="153"/>
      <c r="OVW51" s="153"/>
      <c r="OVX51" s="153"/>
      <c r="OVY51" s="153"/>
      <c r="OVZ51" s="155"/>
      <c r="OWA51" s="165"/>
      <c r="OWB51" s="153"/>
      <c r="OWC51" s="154"/>
      <c r="OWD51" s="154"/>
      <c r="OWE51" s="153"/>
      <c r="OWF51" s="153"/>
      <c r="OWG51" s="153"/>
      <c r="OWH51" s="153"/>
      <c r="OWI51" s="153"/>
      <c r="OWJ51" s="153"/>
      <c r="OWK51" s="153"/>
      <c r="OWL51" s="153"/>
      <c r="OWM51" s="155"/>
      <c r="OWN51" s="165"/>
      <c r="OWO51" s="153"/>
      <c r="OWP51" s="154"/>
      <c r="OWQ51" s="154"/>
      <c r="OWR51" s="153"/>
      <c r="OWS51" s="153"/>
      <c r="OWT51" s="153"/>
      <c r="OWU51" s="153"/>
      <c r="OWV51" s="153"/>
      <c r="OWW51" s="153"/>
      <c r="OWX51" s="153"/>
      <c r="OWY51" s="153"/>
      <c r="OWZ51" s="155"/>
      <c r="OXA51" s="165"/>
      <c r="OXB51" s="153"/>
      <c r="OXC51" s="154"/>
      <c r="OXD51" s="154"/>
      <c r="OXE51" s="153"/>
      <c r="OXF51" s="153"/>
      <c r="OXG51" s="153"/>
      <c r="OXH51" s="153"/>
      <c r="OXI51" s="153"/>
      <c r="OXJ51" s="153"/>
      <c r="OXK51" s="153"/>
      <c r="OXL51" s="153"/>
      <c r="OXM51" s="155"/>
      <c r="OXN51" s="165"/>
      <c r="OXO51" s="153"/>
      <c r="OXP51" s="154"/>
      <c r="OXQ51" s="154"/>
      <c r="OXR51" s="153"/>
      <c r="OXS51" s="153"/>
      <c r="OXT51" s="153"/>
      <c r="OXU51" s="153"/>
      <c r="OXV51" s="153"/>
      <c r="OXW51" s="153"/>
      <c r="OXX51" s="153"/>
      <c r="OXY51" s="153"/>
      <c r="OXZ51" s="155"/>
      <c r="OYA51" s="165"/>
      <c r="OYB51" s="153"/>
      <c r="OYC51" s="154"/>
      <c r="OYD51" s="154"/>
      <c r="OYE51" s="153"/>
      <c r="OYF51" s="153"/>
      <c r="OYG51" s="153"/>
      <c r="OYH51" s="153"/>
      <c r="OYI51" s="153"/>
      <c r="OYJ51" s="153"/>
      <c r="OYK51" s="153"/>
      <c r="OYL51" s="153"/>
      <c r="OYM51" s="155"/>
      <c r="OYN51" s="165"/>
      <c r="OYO51" s="153"/>
      <c r="OYP51" s="154"/>
      <c r="OYQ51" s="154"/>
      <c r="OYR51" s="153"/>
      <c r="OYS51" s="153"/>
      <c r="OYT51" s="153"/>
      <c r="OYU51" s="153"/>
      <c r="OYV51" s="153"/>
      <c r="OYW51" s="153"/>
      <c r="OYX51" s="153"/>
      <c r="OYY51" s="153"/>
      <c r="OYZ51" s="155"/>
      <c r="OZA51" s="165"/>
      <c r="OZB51" s="153"/>
      <c r="OZC51" s="154"/>
      <c r="OZD51" s="154"/>
      <c r="OZE51" s="153"/>
      <c r="OZF51" s="153"/>
      <c r="OZG51" s="153"/>
      <c r="OZH51" s="153"/>
      <c r="OZI51" s="153"/>
      <c r="OZJ51" s="153"/>
      <c r="OZK51" s="153"/>
      <c r="OZL51" s="153"/>
      <c r="OZM51" s="155"/>
      <c r="OZN51" s="165"/>
      <c r="OZO51" s="153"/>
      <c r="OZP51" s="154"/>
      <c r="OZQ51" s="154"/>
      <c r="OZR51" s="153"/>
      <c r="OZS51" s="153"/>
      <c r="OZT51" s="153"/>
      <c r="OZU51" s="153"/>
      <c r="OZV51" s="153"/>
      <c r="OZW51" s="153"/>
      <c r="OZX51" s="153"/>
      <c r="OZY51" s="153"/>
      <c r="OZZ51" s="155"/>
      <c r="PAA51" s="165"/>
      <c r="PAB51" s="153"/>
      <c r="PAC51" s="154"/>
      <c r="PAD51" s="154"/>
      <c r="PAE51" s="153"/>
      <c r="PAF51" s="153"/>
      <c r="PAG51" s="153"/>
      <c r="PAH51" s="153"/>
      <c r="PAI51" s="153"/>
      <c r="PAJ51" s="153"/>
      <c r="PAK51" s="153"/>
      <c r="PAL51" s="153"/>
      <c r="PAM51" s="155"/>
      <c r="PAN51" s="165"/>
      <c r="PAO51" s="153"/>
      <c r="PAP51" s="154"/>
      <c r="PAQ51" s="154"/>
      <c r="PAR51" s="153"/>
      <c r="PAS51" s="153"/>
      <c r="PAT51" s="153"/>
      <c r="PAU51" s="153"/>
      <c r="PAV51" s="153"/>
      <c r="PAW51" s="153"/>
      <c r="PAX51" s="153"/>
      <c r="PAY51" s="153"/>
      <c r="PAZ51" s="155"/>
      <c r="PBA51" s="165"/>
      <c r="PBB51" s="153"/>
      <c r="PBC51" s="154"/>
      <c r="PBD51" s="154"/>
      <c r="PBE51" s="153"/>
      <c r="PBF51" s="153"/>
      <c r="PBG51" s="153"/>
      <c r="PBH51" s="153"/>
      <c r="PBI51" s="153"/>
      <c r="PBJ51" s="153"/>
      <c r="PBK51" s="153"/>
      <c r="PBL51" s="153"/>
      <c r="PBM51" s="155"/>
      <c r="PBN51" s="165"/>
      <c r="PBO51" s="153"/>
      <c r="PBP51" s="154"/>
      <c r="PBQ51" s="154"/>
      <c r="PBR51" s="153"/>
      <c r="PBS51" s="153"/>
      <c r="PBT51" s="153"/>
      <c r="PBU51" s="153"/>
      <c r="PBV51" s="153"/>
      <c r="PBW51" s="153"/>
      <c r="PBX51" s="153"/>
      <c r="PBY51" s="153"/>
      <c r="PBZ51" s="155"/>
      <c r="PCA51" s="165"/>
      <c r="PCB51" s="153"/>
      <c r="PCC51" s="154"/>
      <c r="PCD51" s="154"/>
      <c r="PCE51" s="153"/>
      <c r="PCF51" s="153"/>
      <c r="PCG51" s="153"/>
      <c r="PCH51" s="153"/>
      <c r="PCI51" s="153"/>
      <c r="PCJ51" s="153"/>
      <c r="PCK51" s="153"/>
      <c r="PCL51" s="153"/>
      <c r="PCM51" s="155"/>
      <c r="PCN51" s="165"/>
      <c r="PCO51" s="153"/>
      <c r="PCP51" s="154"/>
      <c r="PCQ51" s="154"/>
      <c r="PCR51" s="153"/>
      <c r="PCS51" s="153"/>
      <c r="PCT51" s="153"/>
      <c r="PCU51" s="153"/>
      <c r="PCV51" s="153"/>
      <c r="PCW51" s="153"/>
      <c r="PCX51" s="153"/>
      <c r="PCY51" s="153"/>
      <c r="PCZ51" s="155"/>
      <c r="PDA51" s="165"/>
      <c r="PDB51" s="153"/>
      <c r="PDC51" s="154"/>
      <c r="PDD51" s="154"/>
      <c r="PDE51" s="153"/>
      <c r="PDF51" s="153"/>
      <c r="PDG51" s="153"/>
      <c r="PDH51" s="153"/>
      <c r="PDI51" s="153"/>
      <c r="PDJ51" s="153"/>
      <c r="PDK51" s="153"/>
      <c r="PDL51" s="153"/>
      <c r="PDM51" s="155"/>
      <c r="PDN51" s="165"/>
      <c r="PDO51" s="153"/>
      <c r="PDP51" s="154"/>
      <c r="PDQ51" s="154"/>
      <c r="PDR51" s="153"/>
      <c r="PDS51" s="153"/>
      <c r="PDT51" s="153"/>
      <c r="PDU51" s="153"/>
      <c r="PDV51" s="153"/>
      <c r="PDW51" s="153"/>
      <c r="PDX51" s="153"/>
      <c r="PDY51" s="153"/>
      <c r="PDZ51" s="155"/>
      <c r="PEA51" s="165"/>
      <c r="PEB51" s="153"/>
      <c r="PEC51" s="154"/>
      <c r="PED51" s="154"/>
      <c r="PEE51" s="153"/>
      <c r="PEF51" s="153"/>
      <c r="PEG51" s="153"/>
      <c r="PEH51" s="153"/>
      <c r="PEI51" s="153"/>
      <c r="PEJ51" s="153"/>
      <c r="PEK51" s="153"/>
      <c r="PEL51" s="153"/>
      <c r="PEM51" s="155"/>
      <c r="PEN51" s="165"/>
      <c r="PEO51" s="153"/>
      <c r="PEP51" s="154"/>
      <c r="PEQ51" s="154"/>
      <c r="PER51" s="153"/>
      <c r="PES51" s="153"/>
      <c r="PET51" s="153"/>
      <c r="PEU51" s="153"/>
      <c r="PEV51" s="153"/>
      <c r="PEW51" s="153"/>
      <c r="PEX51" s="153"/>
      <c r="PEY51" s="153"/>
      <c r="PEZ51" s="155"/>
      <c r="PFA51" s="165"/>
      <c r="PFB51" s="153"/>
      <c r="PFC51" s="154"/>
      <c r="PFD51" s="154"/>
      <c r="PFE51" s="153"/>
      <c r="PFF51" s="153"/>
      <c r="PFG51" s="153"/>
      <c r="PFH51" s="153"/>
      <c r="PFI51" s="153"/>
      <c r="PFJ51" s="153"/>
      <c r="PFK51" s="153"/>
      <c r="PFL51" s="153"/>
      <c r="PFM51" s="155"/>
      <c r="PFN51" s="165"/>
      <c r="PFO51" s="153"/>
      <c r="PFP51" s="154"/>
      <c r="PFQ51" s="154"/>
      <c r="PFR51" s="153"/>
      <c r="PFS51" s="153"/>
      <c r="PFT51" s="153"/>
      <c r="PFU51" s="153"/>
      <c r="PFV51" s="153"/>
      <c r="PFW51" s="153"/>
      <c r="PFX51" s="153"/>
      <c r="PFY51" s="153"/>
      <c r="PFZ51" s="155"/>
      <c r="PGA51" s="165"/>
      <c r="PGB51" s="153"/>
      <c r="PGC51" s="154"/>
      <c r="PGD51" s="154"/>
      <c r="PGE51" s="153"/>
      <c r="PGF51" s="153"/>
      <c r="PGG51" s="153"/>
      <c r="PGH51" s="153"/>
      <c r="PGI51" s="153"/>
      <c r="PGJ51" s="153"/>
      <c r="PGK51" s="153"/>
      <c r="PGL51" s="153"/>
      <c r="PGM51" s="155"/>
      <c r="PGN51" s="165"/>
      <c r="PGO51" s="153"/>
      <c r="PGP51" s="154"/>
      <c r="PGQ51" s="154"/>
      <c r="PGR51" s="153"/>
      <c r="PGS51" s="153"/>
      <c r="PGT51" s="153"/>
      <c r="PGU51" s="153"/>
      <c r="PGV51" s="153"/>
      <c r="PGW51" s="153"/>
      <c r="PGX51" s="153"/>
      <c r="PGY51" s="153"/>
      <c r="PGZ51" s="155"/>
      <c r="PHA51" s="165"/>
      <c r="PHB51" s="153"/>
      <c r="PHC51" s="154"/>
      <c r="PHD51" s="154"/>
      <c r="PHE51" s="153"/>
      <c r="PHF51" s="153"/>
      <c r="PHG51" s="153"/>
      <c r="PHH51" s="153"/>
      <c r="PHI51" s="153"/>
      <c r="PHJ51" s="153"/>
      <c r="PHK51" s="153"/>
      <c r="PHL51" s="153"/>
      <c r="PHM51" s="155"/>
      <c r="PHN51" s="165"/>
      <c r="PHO51" s="153"/>
      <c r="PHP51" s="154"/>
      <c r="PHQ51" s="154"/>
      <c r="PHR51" s="153"/>
      <c r="PHS51" s="153"/>
      <c r="PHT51" s="153"/>
      <c r="PHU51" s="153"/>
      <c r="PHV51" s="153"/>
      <c r="PHW51" s="153"/>
      <c r="PHX51" s="153"/>
      <c r="PHY51" s="153"/>
      <c r="PHZ51" s="155"/>
      <c r="PIA51" s="165"/>
      <c r="PIB51" s="153"/>
      <c r="PIC51" s="154"/>
      <c r="PID51" s="154"/>
      <c r="PIE51" s="153"/>
      <c r="PIF51" s="153"/>
      <c r="PIG51" s="153"/>
      <c r="PIH51" s="153"/>
      <c r="PII51" s="153"/>
      <c r="PIJ51" s="153"/>
      <c r="PIK51" s="153"/>
      <c r="PIL51" s="153"/>
      <c r="PIM51" s="155"/>
      <c r="PIN51" s="165"/>
      <c r="PIO51" s="153"/>
      <c r="PIP51" s="154"/>
      <c r="PIQ51" s="154"/>
      <c r="PIR51" s="153"/>
      <c r="PIS51" s="153"/>
      <c r="PIT51" s="153"/>
      <c r="PIU51" s="153"/>
      <c r="PIV51" s="153"/>
      <c r="PIW51" s="153"/>
      <c r="PIX51" s="153"/>
      <c r="PIY51" s="153"/>
      <c r="PIZ51" s="155"/>
      <c r="PJA51" s="165"/>
      <c r="PJB51" s="153"/>
      <c r="PJC51" s="154"/>
      <c r="PJD51" s="154"/>
      <c r="PJE51" s="153"/>
      <c r="PJF51" s="153"/>
      <c r="PJG51" s="153"/>
      <c r="PJH51" s="153"/>
      <c r="PJI51" s="153"/>
      <c r="PJJ51" s="153"/>
      <c r="PJK51" s="153"/>
      <c r="PJL51" s="153"/>
      <c r="PJM51" s="155"/>
      <c r="PJN51" s="165"/>
      <c r="PJO51" s="153"/>
      <c r="PJP51" s="154"/>
      <c r="PJQ51" s="154"/>
      <c r="PJR51" s="153"/>
      <c r="PJS51" s="153"/>
      <c r="PJT51" s="153"/>
      <c r="PJU51" s="153"/>
      <c r="PJV51" s="153"/>
      <c r="PJW51" s="153"/>
      <c r="PJX51" s="153"/>
      <c r="PJY51" s="153"/>
      <c r="PJZ51" s="155"/>
      <c r="PKA51" s="165"/>
      <c r="PKB51" s="153"/>
      <c r="PKC51" s="154"/>
      <c r="PKD51" s="154"/>
      <c r="PKE51" s="153"/>
      <c r="PKF51" s="153"/>
      <c r="PKG51" s="153"/>
      <c r="PKH51" s="153"/>
      <c r="PKI51" s="153"/>
      <c r="PKJ51" s="153"/>
      <c r="PKK51" s="153"/>
      <c r="PKL51" s="153"/>
      <c r="PKM51" s="155"/>
      <c r="PKN51" s="165"/>
      <c r="PKO51" s="153"/>
      <c r="PKP51" s="154"/>
      <c r="PKQ51" s="154"/>
      <c r="PKR51" s="153"/>
      <c r="PKS51" s="153"/>
      <c r="PKT51" s="153"/>
      <c r="PKU51" s="153"/>
      <c r="PKV51" s="153"/>
      <c r="PKW51" s="153"/>
      <c r="PKX51" s="153"/>
      <c r="PKY51" s="153"/>
      <c r="PKZ51" s="155"/>
      <c r="PLA51" s="165"/>
      <c r="PLB51" s="153"/>
      <c r="PLC51" s="154"/>
      <c r="PLD51" s="154"/>
      <c r="PLE51" s="153"/>
      <c r="PLF51" s="153"/>
      <c r="PLG51" s="153"/>
      <c r="PLH51" s="153"/>
      <c r="PLI51" s="153"/>
      <c r="PLJ51" s="153"/>
      <c r="PLK51" s="153"/>
      <c r="PLL51" s="153"/>
      <c r="PLM51" s="155"/>
      <c r="PLN51" s="165"/>
      <c r="PLO51" s="153"/>
      <c r="PLP51" s="154"/>
      <c r="PLQ51" s="154"/>
      <c r="PLR51" s="153"/>
      <c r="PLS51" s="153"/>
      <c r="PLT51" s="153"/>
      <c r="PLU51" s="153"/>
      <c r="PLV51" s="153"/>
      <c r="PLW51" s="153"/>
      <c r="PLX51" s="153"/>
      <c r="PLY51" s="153"/>
      <c r="PLZ51" s="155"/>
      <c r="PMA51" s="165"/>
      <c r="PMB51" s="153"/>
      <c r="PMC51" s="154"/>
      <c r="PMD51" s="154"/>
      <c r="PME51" s="153"/>
      <c r="PMF51" s="153"/>
      <c r="PMG51" s="153"/>
      <c r="PMH51" s="153"/>
      <c r="PMI51" s="153"/>
      <c r="PMJ51" s="153"/>
      <c r="PMK51" s="153"/>
      <c r="PML51" s="153"/>
      <c r="PMM51" s="155"/>
      <c r="PMN51" s="165"/>
      <c r="PMO51" s="153"/>
      <c r="PMP51" s="154"/>
      <c r="PMQ51" s="154"/>
      <c r="PMR51" s="153"/>
      <c r="PMS51" s="153"/>
      <c r="PMT51" s="153"/>
      <c r="PMU51" s="153"/>
      <c r="PMV51" s="153"/>
      <c r="PMW51" s="153"/>
      <c r="PMX51" s="153"/>
      <c r="PMY51" s="153"/>
      <c r="PMZ51" s="155"/>
      <c r="PNA51" s="165"/>
      <c r="PNB51" s="153"/>
      <c r="PNC51" s="154"/>
      <c r="PND51" s="154"/>
      <c r="PNE51" s="153"/>
      <c r="PNF51" s="153"/>
      <c r="PNG51" s="153"/>
      <c r="PNH51" s="153"/>
      <c r="PNI51" s="153"/>
      <c r="PNJ51" s="153"/>
      <c r="PNK51" s="153"/>
      <c r="PNL51" s="153"/>
      <c r="PNM51" s="155"/>
      <c r="PNN51" s="165"/>
      <c r="PNO51" s="153"/>
      <c r="PNP51" s="154"/>
      <c r="PNQ51" s="154"/>
      <c r="PNR51" s="153"/>
      <c r="PNS51" s="153"/>
      <c r="PNT51" s="153"/>
      <c r="PNU51" s="153"/>
      <c r="PNV51" s="153"/>
      <c r="PNW51" s="153"/>
      <c r="PNX51" s="153"/>
      <c r="PNY51" s="153"/>
      <c r="PNZ51" s="155"/>
      <c r="POA51" s="165"/>
      <c r="POB51" s="153"/>
      <c r="POC51" s="154"/>
      <c r="POD51" s="154"/>
      <c r="POE51" s="153"/>
      <c r="POF51" s="153"/>
      <c r="POG51" s="153"/>
      <c r="POH51" s="153"/>
      <c r="POI51" s="153"/>
      <c r="POJ51" s="153"/>
      <c r="POK51" s="153"/>
      <c r="POL51" s="153"/>
      <c r="POM51" s="155"/>
      <c r="PON51" s="165"/>
      <c r="POO51" s="153"/>
      <c r="POP51" s="154"/>
      <c r="POQ51" s="154"/>
      <c r="POR51" s="153"/>
      <c r="POS51" s="153"/>
      <c r="POT51" s="153"/>
      <c r="POU51" s="153"/>
      <c r="POV51" s="153"/>
      <c r="POW51" s="153"/>
      <c r="POX51" s="153"/>
      <c r="POY51" s="153"/>
      <c r="POZ51" s="155"/>
      <c r="PPA51" s="165"/>
      <c r="PPB51" s="153"/>
      <c r="PPC51" s="154"/>
      <c r="PPD51" s="154"/>
      <c r="PPE51" s="153"/>
      <c r="PPF51" s="153"/>
      <c r="PPG51" s="153"/>
      <c r="PPH51" s="153"/>
      <c r="PPI51" s="153"/>
      <c r="PPJ51" s="153"/>
      <c r="PPK51" s="153"/>
      <c r="PPL51" s="153"/>
      <c r="PPM51" s="155"/>
      <c r="PPN51" s="165"/>
      <c r="PPO51" s="153"/>
      <c r="PPP51" s="154"/>
      <c r="PPQ51" s="154"/>
      <c r="PPR51" s="153"/>
      <c r="PPS51" s="153"/>
      <c r="PPT51" s="153"/>
      <c r="PPU51" s="153"/>
      <c r="PPV51" s="153"/>
      <c r="PPW51" s="153"/>
      <c r="PPX51" s="153"/>
      <c r="PPY51" s="153"/>
      <c r="PPZ51" s="155"/>
      <c r="PQA51" s="165"/>
      <c r="PQB51" s="153"/>
      <c r="PQC51" s="154"/>
      <c r="PQD51" s="154"/>
      <c r="PQE51" s="153"/>
      <c r="PQF51" s="153"/>
      <c r="PQG51" s="153"/>
      <c r="PQH51" s="153"/>
      <c r="PQI51" s="153"/>
      <c r="PQJ51" s="153"/>
      <c r="PQK51" s="153"/>
      <c r="PQL51" s="153"/>
      <c r="PQM51" s="155"/>
      <c r="PQN51" s="165"/>
      <c r="PQO51" s="153"/>
      <c r="PQP51" s="154"/>
      <c r="PQQ51" s="154"/>
      <c r="PQR51" s="153"/>
      <c r="PQS51" s="153"/>
      <c r="PQT51" s="153"/>
      <c r="PQU51" s="153"/>
      <c r="PQV51" s="153"/>
      <c r="PQW51" s="153"/>
      <c r="PQX51" s="153"/>
      <c r="PQY51" s="153"/>
      <c r="PQZ51" s="155"/>
      <c r="PRA51" s="165"/>
      <c r="PRB51" s="153"/>
      <c r="PRC51" s="154"/>
      <c r="PRD51" s="154"/>
      <c r="PRE51" s="153"/>
      <c r="PRF51" s="153"/>
      <c r="PRG51" s="153"/>
      <c r="PRH51" s="153"/>
      <c r="PRI51" s="153"/>
      <c r="PRJ51" s="153"/>
      <c r="PRK51" s="153"/>
      <c r="PRL51" s="153"/>
      <c r="PRM51" s="155"/>
      <c r="PRN51" s="165"/>
      <c r="PRO51" s="153"/>
      <c r="PRP51" s="154"/>
      <c r="PRQ51" s="154"/>
      <c r="PRR51" s="153"/>
      <c r="PRS51" s="153"/>
      <c r="PRT51" s="153"/>
      <c r="PRU51" s="153"/>
      <c r="PRV51" s="153"/>
      <c r="PRW51" s="153"/>
      <c r="PRX51" s="153"/>
      <c r="PRY51" s="153"/>
      <c r="PRZ51" s="155"/>
      <c r="PSA51" s="165"/>
      <c r="PSB51" s="153"/>
      <c r="PSC51" s="154"/>
      <c r="PSD51" s="154"/>
      <c r="PSE51" s="153"/>
      <c r="PSF51" s="153"/>
      <c r="PSG51" s="153"/>
      <c r="PSH51" s="153"/>
      <c r="PSI51" s="153"/>
      <c r="PSJ51" s="153"/>
      <c r="PSK51" s="153"/>
      <c r="PSL51" s="153"/>
      <c r="PSM51" s="155"/>
      <c r="PSN51" s="165"/>
      <c r="PSO51" s="153"/>
      <c r="PSP51" s="154"/>
      <c r="PSQ51" s="154"/>
      <c r="PSR51" s="153"/>
      <c r="PSS51" s="153"/>
      <c r="PST51" s="153"/>
      <c r="PSU51" s="153"/>
      <c r="PSV51" s="153"/>
      <c r="PSW51" s="153"/>
      <c r="PSX51" s="153"/>
      <c r="PSY51" s="153"/>
      <c r="PSZ51" s="155"/>
      <c r="PTA51" s="165"/>
      <c r="PTB51" s="153"/>
      <c r="PTC51" s="154"/>
      <c r="PTD51" s="154"/>
      <c r="PTE51" s="153"/>
      <c r="PTF51" s="153"/>
      <c r="PTG51" s="153"/>
      <c r="PTH51" s="153"/>
      <c r="PTI51" s="153"/>
      <c r="PTJ51" s="153"/>
      <c r="PTK51" s="153"/>
      <c r="PTL51" s="153"/>
      <c r="PTM51" s="155"/>
      <c r="PTN51" s="165"/>
      <c r="PTO51" s="153"/>
      <c r="PTP51" s="154"/>
      <c r="PTQ51" s="154"/>
      <c r="PTR51" s="153"/>
      <c r="PTS51" s="153"/>
      <c r="PTT51" s="153"/>
      <c r="PTU51" s="153"/>
      <c r="PTV51" s="153"/>
      <c r="PTW51" s="153"/>
      <c r="PTX51" s="153"/>
      <c r="PTY51" s="153"/>
      <c r="PTZ51" s="155"/>
      <c r="PUA51" s="165"/>
      <c r="PUB51" s="153"/>
      <c r="PUC51" s="154"/>
      <c r="PUD51" s="154"/>
      <c r="PUE51" s="153"/>
      <c r="PUF51" s="153"/>
      <c r="PUG51" s="153"/>
      <c r="PUH51" s="153"/>
      <c r="PUI51" s="153"/>
      <c r="PUJ51" s="153"/>
      <c r="PUK51" s="153"/>
      <c r="PUL51" s="153"/>
      <c r="PUM51" s="155"/>
      <c r="PUN51" s="165"/>
      <c r="PUO51" s="153"/>
      <c r="PUP51" s="154"/>
      <c r="PUQ51" s="154"/>
      <c r="PUR51" s="153"/>
      <c r="PUS51" s="153"/>
      <c r="PUT51" s="153"/>
      <c r="PUU51" s="153"/>
      <c r="PUV51" s="153"/>
      <c r="PUW51" s="153"/>
      <c r="PUX51" s="153"/>
      <c r="PUY51" s="153"/>
      <c r="PUZ51" s="155"/>
      <c r="PVA51" s="165"/>
      <c r="PVB51" s="153"/>
      <c r="PVC51" s="154"/>
      <c r="PVD51" s="154"/>
      <c r="PVE51" s="153"/>
      <c r="PVF51" s="153"/>
      <c r="PVG51" s="153"/>
      <c r="PVH51" s="153"/>
      <c r="PVI51" s="153"/>
      <c r="PVJ51" s="153"/>
      <c r="PVK51" s="153"/>
      <c r="PVL51" s="153"/>
      <c r="PVM51" s="155"/>
      <c r="PVN51" s="165"/>
      <c r="PVO51" s="153"/>
      <c r="PVP51" s="154"/>
      <c r="PVQ51" s="154"/>
      <c r="PVR51" s="153"/>
      <c r="PVS51" s="153"/>
      <c r="PVT51" s="153"/>
      <c r="PVU51" s="153"/>
      <c r="PVV51" s="153"/>
      <c r="PVW51" s="153"/>
      <c r="PVX51" s="153"/>
      <c r="PVY51" s="153"/>
      <c r="PVZ51" s="155"/>
      <c r="PWA51" s="165"/>
      <c r="PWB51" s="153"/>
      <c r="PWC51" s="154"/>
      <c r="PWD51" s="154"/>
      <c r="PWE51" s="153"/>
      <c r="PWF51" s="153"/>
      <c r="PWG51" s="153"/>
      <c r="PWH51" s="153"/>
      <c r="PWI51" s="153"/>
      <c r="PWJ51" s="153"/>
      <c r="PWK51" s="153"/>
      <c r="PWL51" s="153"/>
      <c r="PWM51" s="155"/>
      <c r="PWN51" s="165"/>
      <c r="PWO51" s="153"/>
      <c r="PWP51" s="154"/>
      <c r="PWQ51" s="154"/>
      <c r="PWR51" s="153"/>
      <c r="PWS51" s="153"/>
      <c r="PWT51" s="153"/>
      <c r="PWU51" s="153"/>
      <c r="PWV51" s="153"/>
      <c r="PWW51" s="153"/>
      <c r="PWX51" s="153"/>
      <c r="PWY51" s="153"/>
      <c r="PWZ51" s="155"/>
      <c r="PXA51" s="165"/>
      <c r="PXB51" s="153"/>
      <c r="PXC51" s="154"/>
      <c r="PXD51" s="154"/>
      <c r="PXE51" s="153"/>
      <c r="PXF51" s="153"/>
      <c r="PXG51" s="153"/>
      <c r="PXH51" s="153"/>
      <c r="PXI51" s="153"/>
      <c r="PXJ51" s="153"/>
      <c r="PXK51" s="153"/>
      <c r="PXL51" s="153"/>
      <c r="PXM51" s="155"/>
      <c r="PXN51" s="165"/>
      <c r="PXO51" s="153"/>
      <c r="PXP51" s="154"/>
      <c r="PXQ51" s="154"/>
      <c r="PXR51" s="153"/>
      <c r="PXS51" s="153"/>
      <c r="PXT51" s="153"/>
      <c r="PXU51" s="153"/>
      <c r="PXV51" s="153"/>
      <c r="PXW51" s="153"/>
      <c r="PXX51" s="153"/>
      <c r="PXY51" s="153"/>
      <c r="PXZ51" s="155"/>
      <c r="PYA51" s="165"/>
      <c r="PYB51" s="153"/>
      <c r="PYC51" s="154"/>
      <c r="PYD51" s="154"/>
      <c r="PYE51" s="153"/>
      <c r="PYF51" s="153"/>
      <c r="PYG51" s="153"/>
      <c r="PYH51" s="153"/>
      <c r="PYI51" s="153"/>
      <c r="PYJ51" s="153"/>
      <c r="PYK51" s="153"/>
      <c r="PYL51" s="153"/>
      <c r="PYM51" s="155"/>
      <c r="PYN51" s="165"/>
      <c r="PYO51" s="153"/>
      <c r="PYP51" s="154"/>
      <c r="PYQ51" s="154"/>
      <c r="PYR51" s="153"/>
      <c r="PYS51" s="153"/>
      <c r="PYT51" s="153"/>
      <c r="PYU51" s="153"/>
      <c r="PYV51" s="153"/>
      <c r="PYW51" s="153"/>
      <c r="PYX51" s="153"/>
      <c r="PYY51" s="153"/>
      <c r="PYZ51" s="155"/>
      <c r="PZA51" s="165"/>
      <c r="PZB51" s="153"/>
      <c r="PZC51" s="154"/>
      <c r="PZD51" s="154"/>
      <c r="PZE51" s="153"/>
      <c r="PZF51" s="153"/>
      <c r="PZG51" s="153"/>
      <c r="PZH51" s="153"/>
      <c r="PZI51" s="153"/>
      <c r="PZJ51" s="153"/>
      <c r="PZK51" s="153"/>
      <c r="PZL51" s="153"/>
      <c r="PZM51" s="155"/>
      <c r="PZN51" s="165"/>
      <c r="PZO51" s="153"/>
      <c r="PZP51" s="154"/>
      <c r="PZQ51" s="154"/>
      <c r="PZR51" s="153"/>
      <c r="PZS51" s="153"/>
      <c r="PZT51" s="153"/>
      <c r="PZU51" s="153"/>
      <c r="PZV51" s="153"/>
      <c r="PZW51" s="153"/>
      <c r="PZX51" s="153"/>
      <c r="PZY51" s="153"/>
      <c r="PZZ51" s="155"/>
      <c r="QAA51" s="165"/>
      <c r="QAB51" s="153"/>
      <c r="QAC51" s="154"/>
      <c r="QAD51" s="154"/>
      <c r="QAE51" s="153"/>
      <c r="QAF51" s="153"/>
      <c r="QAG51" s="153"/>
      <c r="QAH51" s="153"/>
      <c r="QAI51" s="153"/>
      <c r="QAJ51" s="153"/>
      <c r="QAK51" s="153"/>
      <c r="QAL51" s="153"/>
      <c r="QAM51" s="155"/>
      <c r="QAN51" s="165"/>
      <c r="QAO51" s="153"/>
      <c r="QAP51" s="154"/>
      <c r="QAQ51" s="154"/>
      <c r="QAR51" s="153"/>
      <c r="QAS51" s="153"/>
      <c r="QAT51" s="153"/>
      <c r="QAU51" s="153"/>
      <c r="QAV51" s="153"/>
      <c r="QAW51" s="153"/>
      <c r="QAX51" s="153"/>
      <c r="QAY51" s="153"/>
      <c r="QAZ51" s="155"/>
      <c r="QBA51" s="165"/>
      <c r="QBB51" s="153"/>
      <c r="QBC51" s="154"/>
      <c r="QBD51" s="154"/>
      <c r="QBE51" s="153"/>
      <c r="QBF51" s="153"/>
      <c r="QBG51" s="153"/>
      <c r="QBH51" s="153"/>
      <c r="QBI51" s="153"/>
      <c r="QBJ51" s="153"/>
      <c r="QBK51" s="153"/>
      <c r="QBL51" s="153"/>
      <c r="QBM51" s="155"/>
      <c r="QBN51" s="165"/>
      <c r="QBO51" s="153"/>
      <c r="QBP51" s="154"/>
      <c r="QBQ51" s="154"/>
      <c r="QBR51" s="153"/>
      <c r="QBS51" s="153"/>
      <c r="QBT51" s="153"/>
      <c r="QBU51" s="153"/>
      <c r="QBV51" s="153"/>
      <c r="QBW51" s="153"/>
      <c r="QBX51" s="153"/>
      <c r="QBY51" s="153"/>
      <c r="QBZ51" s="155"/>
      <c r="QCA51" s="165"/>
      <c r="QCB51" s="153"/>
      <c r="QCC51" s="154"/>
      <c r="QCD51" s="154"/>
      <c r="QCE51" s="153"/>
      <c r="QCF51" s="153"/>
      <c r="QCG51" s="153"/>
      <c r="QCH51" s="153"/>
      <c r="QCI51" s="153"/>
      <c r="QCJ51" s="153"/>
      <c r="QCK51" s="153"/>
      <c r="QCL51" s="153"/>
      <c r="QCM51" s="155"/>
      <c r="QCN51" s="165"/>
      <c r="QCO51" s="153"/>
      <c r="QCP51" s="154"/>
      <c r="QCQ51" s="154"/>
      <c r="QCR51" s="153"/>
      <c r="QCS51" s="153"/>
      <c r="QCT51" s="153"/>
      <c r="QCU51" s="153"/>
      <c r="QCV51" s="153"/>
      <c r="QCW51" s="153"/>
      <c r="QCX51" s="153"/>
      <c r="QCY51" s="153"/>
      <c r="QCZ51" s="155"/>
      <c r="QDA51" s="165"/>
      <c r="QDB51" s="153"/>
      <c r="QDC51" s="154"/>
      <c r="QDD51" s="154"/>
      <c r="QDE51" s="153"/>
      <c r="QDF51" s="153"/>
      <c r="QDG51" s="153"/>
      <c r="QDH51" s="153"/>
      <c r="QDI51" s="153"/>
      <c r="QDJ51" s="153"/>
      <c r="QDK51" s="153"/>
      <c r="QDL51" s="153"/>
      <c r="QDM51" s="155"/>
      <c r="QDN51" s="165"/>
      <c r="QDO51" s="153"/>
      <c r="QDP51" s="154"/>
      <c r="QDQ51" s="154"/>
      <c r="QDR51" s="153"/>
      <c r="QDS51" s="153"/>
      <c r="QDT51" s="153"/>
      <c r="QDU51" s="153"/>
      <c r="QDV51" s="153"/>
      <c r="QDW51" s="153"/>
      <c r="QDX51" s="153"/>
      <c r="QDY51" s="153"/>
      <c r="QDZ51" s="155"/>
      <c r="QEA51" s="165"/>
      <c r="QEB51" s="153"/>
      <c r="QEC51" s="154"/>
      <c r="QED51" s="154"/>
      <c r="QEE51" s="153"/>
      <c r="QEF51" s="153"/>
      <c r="QEG51" s="153"/>
      <c r="QEH51" s="153"/>
      <c r="QEI51" s="153"/>
      <c r="QEJ51" s="153"/>
      <c r="QEK51" s="153"/>
      <c r="QEL51" s="153"/>
      <c r="QEM51" s="155"/>
      <c r="QEN51" s="165"/>
      <c r="QEO51" s="153"/>
      <c r="QEP51" s="154"/>
      <c r="QEQ51" s="154"/>
      <c r="QER51" s="153"/>
      <c r="QES51" s="153"/>
      <c r="QET51" s="153"/>
      <c r="QEU51" s="153"/>
      <c r="QEV51" s="153"/>
      <c r="QEW51" s="153"/>
      <c r="QEX51" s="153"/>
      <c r="QEY51" s="153"/>
      <c r="QEZ51" s="155"/>
      <c r="QFA51" s="165"/>
      <c r="QFB51" s="153"/>
      <c r="QFC51" s="154"/>
      <c r="QFD51" s="154"/>
      <c r="QFE51" s="153"/>
      <c r="QFF51" s="153"/>
      <c r="QFG51" s="153"/>
      <c r="QFH51" s="153"/>
      <c r="QFI51" s="153"/>
      <c r="QFJ51" s="153"/>
      <c r="QFK51" s="153"/>
      <c r="QFL51" s="153"/>
      <c r="QFM51" s="155"/>
      <c r="QFN51" s="165"/>
      <c r="QFO51" s="153"/>
      <c r="QFP51" s="154"/>
      <c r="QFQ51" s="154"/>
      <c r="QFR51" s="153"/>
      <c r="QFS51" s="153"/>
      <c r="QFT51" s="153"/>
      <c r="QFU51" s="153"/>
      <c r="QFV51" s="153"/>
      <c r="QFW51" s="153"/>
      <c r="QFX51" s="153"/>
      <c r="QFY51" s="153"/>
      <c r="QFZ51" s="155"/>
      <c r="QGA51" s="165"/>
      <c r="QGB51" s="153"/>
      <c r="QGC51" s="154"/>
      <c r="QGD51" s="154"/>
      <c r="QGE51" s="153"/>
      <c r="QGF51" s="153"/>
      <c r="QGG51" s="153"/>
      <c r="QGH51" s="153"/>
      <c r="QGI51" s="153"/>
      <c r="QGJ51" s="153"/>
      <c r="QGK51" s="153"/>
      <c r="QGL51" s="153"/>
      <c r="QGM51" s="155"/>
      <c r="QGN51" s="165"/>
      <c r="QGO51" s="153"/>
      <c r="QGP51" s="154"/>
      <c r="QGQ51" s="154"/>
      <c r="QGR51" s="153"/>
      <c r="QGS51" s="153"/>
      <c r="QGT51" s="153"/>
      <c r="QGU51" s="153"/>
      <c r="QGV51" s="153"/>
      <c r="QGW51" s="153"/>
      <c r="QGX51" s="153"/>
      <c r="QGY51" s="153"/>
      <c r="QGZ51" s="155"/>
      <c r="QHA51" s="165"/>
      <c r="QHB51" s="153"/>
      <c r="QHC51" s="154"/>
      <c r="QHD51" s="154"/>
      <c r="QHE51" s="153"/>
      <c r="QHF51" s="153"/>
      <c r="QHG51" s="153"/>
      <c r="QHH51" s="153"/>
      <c r="QHI51" s="153"/>
      <c r="QHJ51" s="153"/>
      <c r="QHK51" s="153"/>
      <c r="QHL51" s="153"/>
      <c r="QHM51" s="155"/>
      <c r="QHN51" s="165"/>
      <c r="QHO51" s="153"/>
      <c r="QHP51" s="154"/>
      <c r="QHQ51" s="154"/>
      <c r="QHR51" s="153"/>
      <c r="QHS51" s="153"/>
      <c r="QHT51" s="153"/>
      <c r="QHU51" s="153"/>
      <c r="QHV51" s="153"/>
      <c r="QHW51" s="153"/>
      <c r="QHX51" s="153"/>
      <c r="QHY51" s="153"/>
      <c r="QHZ51" s="155"/>
      <c r="QIA51" s="165"/>
      <c r="QIB51" s="153"/>
      <c r="QIC51" s="154"/>
      <c r="QID51" s="154"/>
      <c r="QIE51" s="153"/>
      <c r="QIF51" s="153"/>
      <c r="QIG51" s="153"/>
      <c r="QIH51" s="153"/>
      <c r="QII51" s="153"/>
      <c r="QIJ51" s="153"/>
      <c r="QIK51" s="153"/>
      <c r="QIL51" s="153"/>
      <c r="QIM51" s="155"/>
      <c r="QIN51" s="165"/>
      <c r="QIO51" s="153"/>
      <c r="QIP51" s="154"/>
      <c r="QIQ51" s="154"/>
      <c r="QIR51" s="153"/>
      <c r="QIS51" s="153"/>
      <c r="QIT51" s="153"/>
      <c r="QIU51" s="153"/>
      <c r="QIV51" s="153"/>
      <c r="QIW51" s="153"/>
      <c r="QIX51" s="153"/>
      <c r="QIY51" s="153"/>
      <c r="QIZ51" s="155"/>
      <c r="QJA51" s="165"/>
      <c r="QJB51" s="153"/>
      <c r="QJC51" s="154"/>
      <c r="QJD51" s="154"/>
      <c r="QJE51" s="153"/>
      <c r="QJF51" s="153"/>
      <c r="QJG51" s="153"/>
      <c r="QJH51" s="153"/>
      <c r="QJI51" s="153"/>
      <c r="QJJ51" s="153"/>
      <c r="QJK51" s="153"/>
      <c r="QJL51" s="153"/>
      <c r="QJM51" s="155"/>
      <c r="QJN51" s="165"/>
      <c r="QJO51" s="153"/>
      <c r="QJP51" s="154"/>
      <c r="QJQ51" s="154"/>
      <c r="QJR51" s="153"/>
      <c r="QJS51" s="153"/>
      <c r="QJT51" s="153"/>
      <c r="QJU51" s="153"/>
      <c r="QJV51" s="153"/>
      <c r="QJW51" s="153"/>
      <c r="QJX51" s="153"/>
      <c r="QJY51" s="153"/>
      <c r="QJZ51" s="155"/>
      <c r="QKA51" s="165"/>
      <c r="QKB51" s="153"/>
      <c r="QKC51" s="154"/>
      <c r="QKD51" s="154"/>
      <c r="QKE51" s="153"/>
      <c r="QKF51" s="153"/>
      <c r="QKG51" s="153"/>
      <c r="QKH51" s="153"/>
      <c r="QKI51" s="153"/>
      <c r="QKJ51" s="153"/>
      <c r="QKK51" s="153"/>
      <c r="QKL51" s="153"/>
      <c r="QKM51" s="155"/>
      <c r="QKN51" s="165"/>
      <c r="QKO51" s="153"/>
      <c r="QKP51" s="154"/>
      <c r="QKQ51" s="154"/>
      <c r="QKR51" s="153"/>
      <c r="QKS51" s="153"/>
      <c r="QKT51" s="153"/>
      <c r="QKU51" s="153"/>
      <c r="QKV51" s="153"/>
      <c r="QKW51" s="153"/>
      <c r="QKX51" s="153"/>
      <c r="QKY51" s="153"/>
      <c r="QKZ51" s="155"/>
      <c r="QLA51" s="165"/>
      <c r="QLB51" s="153"/>
      <c r="QLC51" s="154"/>
      <c r="QLD51" s="154"/>
      <c r="QLE51" s="153"/>
      <c r="QLF51" s="153"/>
      <c r="QLG51" s="153"/>
      <c r="QLH51" s="153"/>
      <c r="QLI51" s="153"/>
      <c r="QLJ51" s="153"/>
      <c r="QLK51" s="153"/>
      <c r="QLL51" s="153"/>
      <c r="QLM51" s="155"/>
      <c r="QLN51" s="165"/>
      <c r="QLO51" s="153"/>
      <c r="QLP51" s="154"/>
      <c r="QLQ51" s="154"/>
      <c r="QLR51" s="153"/>
      <c r="QLS51" s="153"/>
      <c r="QLT51" s="153"/>
      <c r="QLU51" s="153"/>
      <c r="QLV51" s="153"/>
      <c r="QLW51" s="153"/>
      <c r="QLX51" s="153"/>
      <c r="QLY51" s="153"/>
      <c r="QLZ51" s="155"/>
      <c r="QMA51" s="165"/>
      <c r="QMB51" s="153"/>
      <c r="QMC51" s="154"/>
      <c r="QMD51" s="154"/>
      <c r="QME51" s="153"/>
      <c r="QMF51" s="153"/>
      <c r="QMG51" s="153"/>
      <c r="QMH51" s="153"/>
      <c r="QMI51" s="153"/>
      <c r="QMJ51" s="153"/>
      <c r="QMK51" s="153"/>
      <c r="QML51" s="153"/>
      <c r="QMM51" s="155"/>
      <c r="QMN51" s="165"/>
      <c r="QMO51" s="153"/>
      <c r="QMP51" s="154"/>
      <c r="QMQ51" s="154"/>
      <c r="QMR51" s="153"/>
      <c r="QMS51" s="153"/>
      <c r="QMT51" s="153"/>
      <c r="QMU51" s="153"/>
      <c r="QMV51" s="153"/>
      <c r="QMW51" s="153"/>
      <c r="QMX51" s="153"/>
      <c r="QMY51" s="153"/>
      <c r="QMZ51" s="155"/>
      <c r="QNA51" s="165"/>
      <c r="QNB51" s="153"/>
      <c r="QNC51" s="154"/>
      <c r="QND51" s="154"/>
      <c r="QNE51" s="153"/>
      <c r="QNF51" s="153"/>
      <c r="QNG51" s="153"/>
      <c r="QNH51" s="153"/>
      <c r="QNI51" s="153"/>
      <c r="QNJ51" s="153"/>
      <c r="QNK51" s="153"/>
      <c r="QNL51" s="153"/>
      <c r="QNM51" s="155"/>
      <c r="QNN51" s="165"/>
      <c r="QNO51" s="153"/>
      <c r="QNP51" s="154"/>
      <c r="QNQ51" s="154"/>
      <c r="QNR51" s="153"/>
      <c r="QNS51" s="153"/>
      <c r="QNT51" s="153"/>
      <c r="QNU51" s="153"/>
      <c r="QNV51" s="153"/>
      <c r="QNW51" s="153"/>
      <c r="QNX51" s="153"/>
      <c r="QNY51" s="153"/>
      <c r="QNZ51" s="155"/>
      <c r="QOA51" s="165"/>
      <c r="QOB51" s="153"/>
      <c r="QOC51" s="154"/>
      <c r="QOD51" s="154"/>
      <c r="QOE51" s="153"/>
      <c r="QOF51" s="153"/>
      <c r="QOG51" s="153"/>
      <c r="QOH51" s="153"/>
      <c r="QOI51" s="153"/>
      <c r="QOJ51" s="153"/>
      <c r="QOK51" s="153"/>
      <c r="QOL51" s="153"/>
      <c r="QOM51" s="155"/>
      <c r="QON51" s="165"/>
      <c r="QOO51" s="153"/>
      <c r="QOP51" s="154"/>
      <c r="QOQ51" s="154"/>
      <c r="QOR51" s="153"/>
      <c r="QOS51" s="153"/>
      <c r="QOT51" s="153"/>
      <c r="QOU51" s="153"/>
      <c r="QOV51" s="153"/>
      <c r="QOW51" s="153"/>
      <c r="QOX51" s="153"/>
      <c r="QOY51" s="153"/>
      <c r="QOZ51" s="155"/>
      <c r="QPA51" s="165"/>
      <c r="QPB51" s="153"/>
      <c r="QPC51" s="154"/>
      <c r="QPD51" s="154"/>
      <c r="QPE51" s="153"/>
      <c r="QPF51" s="153"/>
      <c r="QPG51" s="153"/>
      <c r="QPH51" s="153"/>
      <c r="QPI51" s="153"/>
      <c r="QPJ51" s="153"/>
      <c r="QPK51" s="153"/>
      <c r="QPL51" s="153"/>
      <c r="QPM51" s="155"/>
      <c r="QPN51" s="165"/>
      <c r="QPO51" s="153"/>
      <c r="QPP51" s="154"/>
      <c r="QPQ51" s="154"/>
      <c r="QPR51" s="153"/>
      <c r="QPS51" s="153"/>
      <c r="QPT51" s="153"/>
      <c r="QPU51" s="153"/>
      <c r="QPV51" s="153"/>
      <c r="QPW51" s="153"/>
      <c r="QPX51" s="153"/>
      <c r="QPY51" s="153"/>
      <c r="QPZ51" s="155"/>
      <c r="QQA51" s="165"/>
      <c r="QQB51" s="153"/>
      <c r="QQC51" s="154"/>
      <c r="QQD51" s="154"/>
      <c r="QQE51" s="153"/>
      <c r="QQF51" s="153"/>
      <c r="QQG51" s="153"/>
      <c r="QQH51" s="153"/>
      <c r="QQI51" s="153"/>
      <c r="QQJ51" s="153"/>
      <c r="QQK51" s="153"/>
      <c r="QQL51" s="153"/>
      <c r="QQM51" s="155"/>
      <c r="QQN51" s="165"/>
      <c r="QQO51" s="153"/>
      <c r="QQP51" s="154"/>
      <c r="QQQ51" s="154"/>
      <c r="QQR51" s="153"/>
      <c r="QQS51" s="153"/>
      <c r="QQT51" s="153"/>
      <c r="QQU51" s="153"/>
      <c r="QQV51" s="153"/>
      <c r="QQW51" s="153"/>
      <c r="QQX51" s="153"/>
      <c r="QQY51" s="153"/>
      <c r="QQZ51" s="155"/>
      <c r="QRA51" s="165"/>
      <c r="QRB51" s="153"/>
      <c r="QRC51" s="154"/>
      <c r="QRD51" s="154"/>
      <c r="QRE51" s="153"/>
      <c r="QRF51" s="153"/>
      <c r="QRG51" s="153"/>
      <c r="QRH51" s="153"/>
      <c r="QRI51" s="153"/>
      <c r="QRJ51" s="153"/>
      <c r="QRK51" s="153"/>
      <c r="QRL51" s="153"/>
      <c r="QRM51" s="155"/>
      <c r="QRN51" s="165"/>
      <c r="QRO51" s="153"/>
      <c r="QRP51" s="154"/>
      <c r="QRQ51" s="154"/>
      <c r="QRR51" s="153"/>
      <c r="QRS51" s="153"/>
      <c r="QRT51" s="153"/>
      <c r="QRU51" s="153"/>
      <c r="QRV51" s="153"/>
      <c r="QRW51" s="153"/>
      <c r="QRX51" s="153"/>
      <c r="QRY51" s="153"/>
      <c r="QRZ51" s="155"/>
      <c r="QSA51" s="165"/>
      <c r="QSB51" s="153"/>
      <c r="QSC51" s="154"/>
      <c r="QSD51" s="154"/>
      <c r="QSE51" s="153"/>
      <c r="QSF51" s="153"/>
      <c r="QSG51" s="153"/>
      <c r="QSH51" s="153"/>
      <c r="QSI51" s="153"/>
      <c r="QSJ51" s="153"/>
      <c r="QSK51" s="153"/>
      <c r="QSL51" s="153"/>
      <c r="QSM51" s="155"/>
      <c r="QSN51" s="165"/>
      <c r="QSO51" s="153"/>
      <c r="QSP51" s="154"/>
      <c r="QSQ51" s="154"/>
      <c r="QSR51" s="153"/>
      <c r="QSS51" s="153"/>
      <c r="QST51" s="153"/>
      <c r="QSU51" s="153"/>
      <c r="QSV51" s="153"/>
      <c r="QSW51" s="153"/>
      <c r="QSX51" s="153"/>
      <c r="QSY51" s="153"/>
      <c r="QSZ51" s="155"/>
      <c r="QTA51" s="165"/>
      <c r="QTB51" s="153"/>
      <c r="QTC51" s="154"/>
      <c r="QTD51" s="154"/>
      <c r="QTE51" s="153"/>
      <c r="QTF51" s="153"/>
      <c r="QTG51" s="153"/>
      <c r="QTH51" s="153"/>
      <c r="QTI51" s="153"/>
      <c r="QTJ51" s="153"/>
      <c r="QTK51" s="153"/>
      <c r="QTL51" s="153"/>
      <c r="QTM51" s="155"/>
      <c r="QTN51" s="165"/>
      <c r="QTO51" s="153"/>
      <c r="QTP51" s="154"/>
      <c r="QTQ51" s="154"/>
      <c r="QTR51" s="153"/>
      <c r="QTS51" s="153"/>
      <c r="QTT51" s="153"/>
      <c r="QTU51" s="153"/>
      <c r="QTV51" s="153"/>
      <c r="QTW51" s="153"/>
      <c r="QTX51" s="153"/>
      <c r="QTY51" s="153"/>
      <c r="QTZ51" s="155"/>
      <c r="QUA51" s="165"/>
      <c r="QUB51" s="153"/>
      <c r="QUC51" s="154"/>
      <c r="QUD51" s="154"/>
      <c r="QUE51" s="153"/>
      <c r="QUF51" s="153"/>
      <c r="QUG51" s="153"/>
      <c r="QUH51" s="153"/>
      <c r="QUI51" s="153"/>
      <c r="QUJ51" s="153"/>
      <c r="QUK51" s="153"/>
      <c r="QUL51" s="153"/>
      <c r="QUM51" s="155"/>
      <c r="QUN51" s="165"/>
      <c r="QUO51" s="153"/>
      <c r="QUP51" s="154"/>
      <c r="QUQ51" s="154"/>
      <c r="QUR51" s="153"/>
      <c r="QUS51" s="153"/>
      <c r="QUT51" s="153"/>
      <c r="QUU51" s="153"/>
      <c r="QUV51" s="153"/>
      <c r="QUW51" s="153"/>
      <c r="QUX51" s="153"/>
      <c r="QUY51" s="153"/>
      <c r="QUZ51" s="155"/>
      <c r="QVA51" s="165"/>
      <c r="QVB51" s="153"/>
      <c r="QVC51" s="154"/>
      <c r="QVD51" s="154"/>
      <c r="QVE51" s="153"/>
      <c r="QVF51" s="153"/>
      <c r="QVG51" s="153"/>
      <c r="QVH51" s="153"/>
      <c r="QVI51" s="153"/>
      <c r="QVJ51" s="153"/>
      <c r="QVK51" s="153"/>
      <c r="QVL51" s="153"/>
      <c r="QVM51" s="155"/>
      <c r="QVN51" s="165"/>
      <c r="QVO51" s="153"/>
      <c r="QVP51" s="154"/>
      <c r="QVQ51" s="154"/>
      <c r="QVR51" s="153"/>
      <c r="QVS51" s="153"/>
      <c r="QVT51" s="153"/>
      <c r="QVU51" s="153"/>
      <c r="QVV51" s="153"/>
      <c r="QVW51" s="153"/>
      <c r="QVX51" s="153"/>
      <c r="QVY51" s="153"/>
      <c r="QVZ51" s="155"/>
      <c r="QWA51" s="165"/>
      <c r="QWB51" s="153"/>
      <c r="QWC51" s="154"/>
      <c r="QWD51" s="154"/>
      <c r="QWE51" s="153"/>
      <c r="QWF51" s="153"/>
      <c r="QWG51" s="153"/>
      <c r="QWH51" s="153"/>
      <c r="QWI51" s="153"/>
      <c r="QWJ51" s="153"/>
      <c r="QWK51" s="153"/>
      <c r="QWL51" s="153"/>
      <c r="QWM51" s="155"/>
      <c r="QWN51" s="165"/>
      <c r="QWO51" s="153"/>
      <c r="QWP51" s="154"/>
      <c r="QWQ51" s="154"/>
      <c r="QWR51" s="153"/>
      <c r="QWS51" s="153"/>
      <c r="QWT51" s="153"/>
      <c r="QWU51" s="153"/>
      <c r="QWV51" s="153"/>
      <c r="QWW51" s="153"/>
      <c r="QWX51" s="153"/>
      <c r="QWY51" s="153"/>
      <c r="QWZ51" s="155"/>
      <c r="QXA51" s="165"/>
      <c r="QXB51" s="153"/>
      <c r="QXC51" s="154"/>
      <c r="QXD51" s="154"/>
      <c r="QXE51" s="153"/>
      <c r="QXF51" s="153"/>
      <c r="QXG51" s="153"/>
      <c r="QXH51" s="153"/>
      <c r="QXI51" s="153"/>
      <c r="QXJ51" s="153"/>
      <c r="QXK51" s="153"/>
      <c r="QXL51" s="153"/>
      <c r="QXM51" s="155"/>
      <c r="QXN51" s="165"/>
      <c r="QXO51" s="153"/>
      <c r="QXP51" s="154"/>
      <c r="QXQ51" s="154"/>
      <c r="QXR51" s="153"/>
      <c r="QXS51" s="153"/>
      <c r="QXT51" s="153"/>
      <c r="QXU51" s="153"/>
      <c r="QXV51" s="153"/>
      <c r="QXW51" s="153"/>
      <c r="QXX51" s="153"/>
      <c r="QXY51" s="153"/>
      <c r="QXZ51" s="155"/>
      <c r="QYA51" s="165"/>
      <c r="QYB51" s="153"/>
      <c r="QYC51" s="154"/>
      <c r="QYD51" s="154"/>
      <c r="QYE51" s="153"/>
      <c r="QYF51" s="153"/>
      <c r="QYG51" s="153"/>
      <c r="QYH51" s="153"/>
      <c r="QYI51" s="153"/>
      <c r="QYJ51" s="153"/>
      <c r="QYK51" s="153"/>
      <c r="QYL51" s="153"/>
      <c r="QYM51" s="155"/>
      <c r="QYN51" s="165"/>
      <c r="QYO51" s="153"/>
      <c r="QYP51" s="154"/>
      <c r="QYQ51" s="154"/>
      <c r="QYR51" s="153"/>
      <c r="QYS51" s="153"/>
      <c r="QYT51" s="153"/>
      <c r="QYU51" s="153"/>
      <c r="QYV51" s="153"/>
      <c r="QYW51" s="153"/>
      <c r="QYX51" s="153"/>
      <c r="QYY51" s="153"/>
      <c r="QYZ51" s="155"/>
      <c r="QZA51" s="165"/>
      <c r="QZB51" s="153"/>
      <c r="QZC51" s="154"/>
      <c r="QZD51" s="154"/>
      <c r="QZE51" s="153"/>
      <c r="QZF51" s="153"/>
      <c r="QZG51" s="153"/>
      <c r="QZH51" s="153"/>
      <c r="QZI51" s="153"/>
      <c r="QZJ51" s="153"/>
      <c r="QZK51" s="153"/>
      <c r="QZL51" s="153"/>
      <c r="QZM51" s="155"/>
      <c r="QZN51" s="165"/>
      <c r="QZO51" s="153"/>
      <c r="QZP51" s="154"/>
      <c r="QZQ51" s="154"/>
      <c r="QZR51" s="153"/>
      <c r="QZS51" s="153"/>
      <c r="QZT51" s="153"/>
      <c r="QZU51" s="153"/>
      <c r="QZV51" s="153"/>
      <c r="QZW51" s="153"/>
      <c r="QZX51" s="153"/>
      <c r="QZY51" s="153"/>
      <c r="QZZ51" s="155"/>
      <c r="RAA51" s="165"/>
      <c r="RAB51" s="153"/>
      <c r="RAC51" s="154"/>
      <c r="RAD51" s="154"/>
      <c r="RAE51" s="153"/>
      <c r="RAF51" s="153"/>
      <c r="RAG51" s="153"/>
      <c r="RAH51" s="153"/>
      <c r="RAI51" s="153"/>
      <c r="RAJ51" s="153"/>
      <c r="RAK51" s="153"/>
      <c r="RAL51" s="153"/>
      <c r="RAM51" s="155"/>
      <c r="RAN51" s="165"/>
      <c r="RAO51" s="153"/>
      <c r="RAP51" s="154"/>
      <c r="RAQ51" s="154"/>
      <c r="RAR51" s="153"/>
      <c r="RAS51" s="153"/>
      <c r="RAT51" s="153"/>
      <c r="RAU51" s="153"/>
      <c r="RAV51" s="153"/>
      <c r="RAW51" s="153"/>
      <c r="RAX51" s="153"/>
      <c r="RAY51" s="153"/>
      <c r="RAZ51" s="155"/>
      <c r="RBA51" s="165"/>
      <c r="RBB51" s="153"/>
      <c r="RBC51" s="154"/>
      <c r="RBD51" s="154"/>
      <c r="RBE51" s="153"/>
      <c r="RBF51" s="153"/>
      <c r="RBG51" s="153"/>
      <c r="RBH51" s="153"/>
      <c r="RBI51" s="153"/>
      <c r="RBJ51" s="153"/>
      <c r="RBK51" s="153"/>
      <c r="RBL51" s="153"/>
      <c r="RBM51" s="155"/>
      <c r="RBN51" s="165"/>
      <c r="RBO51" s="153"/>
      <c r="RBP51" s="154"/>
      <c r="RBQ51" s="154"/>
      <c r="RBR51" s="153"/>
      <c r="RBS51" s="153"/>
      <c r="RBT51" s="153"/>
      <c r="RBU51" s="153"/>
      <c r="RBV51" s="153"/>
      <c r="RBW51" s="153"/>
      <c r="RBX51" s="153"/>
      <c r="RBY51" s="153"/>
      <c r="RBZ51" s="155"/>
      <c r="RCA51" s="165"/>
      <c r="RCB51" s="153"/>
      <c r="RCC51" s="154"/>
      <c r="RCD51" s="154"/>
      <c r="RCE51" s="153"/>
      <c r="RCF51" s="153"/>
      <c r="RCG51" s="153"/>
      <c r="RCH51" s="153"/>
      <c r="RCI51" s="153"/>
      <c r="RCJ51" s="153"/>
      <c r="RCK51" s="153"/>
      <c r="RCL51" s="153"/>
      <c r="RCM51" s="155"/>
      <c r="RCN51" s="165"/>
      <c r="RCO51" s="153"/>
      <c r="RCP51" s="154"/>
      <c r="RCQ51" s="154"/>
      <c r="RCR51" s="153"/>
      <c r="RCS51" s="153"/>
      <c r="RCT51" s="153"/>
      <c r="RCU51" s="153"/>
      <c r="RCV51" s="153"/>
      <c r="RCW51" s="153"/>
      <c r="RCX51" s="153"/>
      <c r="RCY51" s="153"/>
      <c r="RCZ51" s="155"/>
      <c r="RDA51" s="165"/>
      <c r="RDB51" s="153"/>
      <c r="RDC51" s="154"/>
      <c r="RDD51" s="154"/>
      <c r="RDE51" s="153"/>
      <c r="RDF51" s="153"/>
      <c r="RDG51" s="153"/>
      <c r="RDH51" s="153"/>
      <c r="RDI51" s="153"/>
      <c r="RDJ51" s="153"/>
      <c r="RDK51" s="153"/>
      <c r="RDL51" s="153"/>
      <c r="RDM51" s="155"/>
      <c r="RDN51" s="165"/>
      <c r="RDO51" s="153"/>
      <c r="RDP51" s="154"/>
      <c r="RDQ51" s="154"/>
      <c r="RDR51" s="153"/>
      <c r="RDS51" s="153"/>
      <c r="RDT51" s="153"/>
      <c r="RDU51" s="153"/>
      <c r="RDV51" s="153"/>
      <c r="RDW51" s="153"/>
      <c r="RDX51" s="153"/>
      <c r="RDY51" s="153"/>
      <c r="RDZ51" s="155"/>
      <c r="REA51" s="165"/>
      <c r="REB51" s="153"/>
      <c r="REC51" s="154"/>
      <c r="RED51" s="154"/>
      <c r="REE51" s="153"/>
      <c r="REF51" s="153"/>
      <c r="REG51" s="153"/>
      <c r="REH51" s="153"/>
      <c r="REI51" s="153"/>
      <c r="REJ51" s="153"/>
      <c r="REK51" s="153"/>
      <c r="REL51" s="153"/>
      <c r="REM51" s="155"/>
      <c r="REN51" s="165"/>
      <c r="REO51" s="153"/>
      <c r="REP51" s="154"/>
      <c r="REQ51" s="154"/>
      <c r="RER51" s="153"/>
      <c r="RES51" s="153"/>
      <c r="RET51" s="153"/>
      <c r="REU51" s="153"/>
      <c r="REV51" s="153"/>
      <c r="REW51" s="153"/>
      <c r="REX51" s="153"/>
      <c r="REY51" s="153"/>
      <c r="REZ51" s="155"/>
      <c r="RFA51" s="165"/>
      <c r="RFB51" s="153"/>
      <c r="RFC51" s="154"/>
      <c r="RFD51" s="154"/>
      <c r="RFE51" s="153"/>
      <c r="RFF51" s="153"/>
      <c r="RFG51" s="153"/>
      <c r="RFH51" s="153"/>
      <c r="RFI51" s="153"/>
      <c r="RFJ51" s="153"/>
      <c r="RFK51" s="153"/>
      <c r="RFL51" s="153"/>
      <c r="RFM51" s="155"/>
      <c r="RFN51" s="165"/>
      <c r="RFO51" s="153"/>
      <c r="RFP51" s="154"/>
      <c r="RFQ51" s="154"/>
      <c r="RFR51" s="153"/>
      <c r="RFS51" s="153"/>
      <c r="RFT51" s="153"/>
      <c r="RFU51" s="153"/>
      <c r="RFV51" s="153"/>
      <c r="RFW51" s="153"/>
      <c r="RFX51" s="153"/>
      <c r="RFY51" s="153"/>
      <c r="RFZ51" s="155"/>
      <c r="RGA51" s="165"/>
      <c r="RGB51" s="153"/>
      <c r="RGC51" s="154"/>
      <c r="RGD51" s="154"/>
      <c r="RGE51" s="153"/>
      <c r="RGF51" s="153"/>
      <c r="RGG51" s="153"/>
      <c r="RGH51" s="153"/>
      <c r="RGI51" s="153"/>
      <c r="RGJ51" s="153"/>
      <c r="RGK51" s="153"/>
      <c r="RGL51" s="153"/>
      <c r="RGM51" s="155"/>
      <c r="RGN51" s="165"/>
      <c r="RGO51" s="153"/>
      <c r="RGP51" s="154"/>
      <c r="RGQ51" s="154"/>
      <c r="RGR51" s="153"/>
      <c r="RGS51" s="153"/>
      <c r="RGT51" s="153"/>
      <c r="RGU51" s="153"/>
      <c r="RGV51" s="153"/>
      <c r="RGW51" s="153"/>
      <c r="RGX51" s="153"/>
      <c r="RGY51" s="153"/>
      <c r="RGZ51" s="155"/>
      <c r="RHA51" s="165"/>
      <c r="RHB51" s="153"/>
      <c r="RHC51" s="154"/>
      <c r="RHD51" s="154"/>
      <c r="RHE51" s="153"/>
      <c r="RHF51" s="153"/>
      <c r="RHG51" s="153"/>
      <c r="RHH51" s="153"/>
      <c r="RHI51" s="153"/>
      <c r="RHJ51" s="153"/>
      <c r="RHK51" s="153"/>
      <c r="RHL51" s="153"/>
      <c r="RHM51" s="155"/>
      <c r="RHN51" s="165"/>
      <c r="RHO51" s="153"/>
      <c r="RHP51" s="154"/>
      <c r="RHQ51" s="154"/>
      <c r="RHR51" s="153"/>
      <c r="RHS51" s="153"/>
      <c r="RHT51" s="153"/>
      <c r="RHU51" s="153"/>
      <c r="RHV51" s="153"/>
      <c r="RHW51" s="153"/>
      <c r="RHX51" s="153"/>
      <c r="RHY51" s="153"/>
      <c r="RHZ51" s="155"/>
      <c r="RIA51" s="165"/>
      <c r="RIB51" s="153"/>
      <c r="RIC51" s="154"/>
      <c r="RID51" s="154"/>
      <c r="RIE51" s="153"/>
      <c r="RIF51" s="153"/>
      <c r="RIG51" s="153"/>
      <c r="RIH51" s="153"/>
      <c r="RII51" s="153"/>
      <c r="RIJ51" s="153"/>
      <c r="RIK51" s="153"/>
      <c r="RIL51" s="153"/>
      <c r="RIM51" s="155"/>
      <c r="RIN51" s="165"/>
      <c r="RIO51" s="153"/>
      <c r="RIP51" s="154"/>
      <c r="RIQ51" s="154"/>
      <c r="RIR51" s="153"/>
      <c r="RIS51" s="153"/>
      <c r="RIT51" s="153"/>
      <c r="RIU51" s="153"/>
      <c r="RIV51" s="153"/>
      <c r="RIW51" s="153"/>
      <c r="RIX51" s="153"/>
      <c r="RIY51" s="153"/>
      <c r="RIZ51" s="155"/>
      <c r="RJA51" s="165"/>
      <c r="RJB51" s="153"/>
      <c r="RJC51" s="154"/>
      <c r="RJD51" s="154"/>
      <c r="RJE51" s="153"/>
      <c r="RJF51" s="153"/>
      <c r="RJG51" s="153"/>
      <c r="RJH51" s="153"/>
      <c r="RJI51" s="153"/>
      <c r="RJJ51" s="153"/>
      <c r="RJK51" s="153"/>
      <c r="RJL51" s="153"/>
      <c r="RJM51" s="155"/>
      <c r="RJN51" s="165"/>
      <c r="RJO51" s="153"/>
      <c r="RJP51" s="154"/>
      <c r="RJQ51" s="154"/>
      <c r="RJR51" s="153"/>
      <c r="RJS51" s="153"/>
      <c r="RJT51" s="153"/>
      <c r="RJU51" s="153"/>
      <c r="RJV51" s="153"/>
      <c r="RJW51" s="153"/>
      <c r="RJX51" s="153"/>
      <c r="RJY51" s="153"/>
      <c r="RJZ51" s="155"/>
      <c r="RKA51" s="165"/>
      <c r="RKB51" s="153"/>
      <c r="RKC51" s="154"/>
      <c r="RKD51" s="154"/>
      <c r="RKE51" s="153"/>
      <c r="RKF51" s="153"/>
      <c r="RKG51" s="153"/>
      <c r="RKH51" s="153"/>
      <c r="RKI51" s="153"/>
      <c r="RKJ51" s="153"/>
      <c r="RKK51" s="153"/>
      <c r="RKL51" s="153"/>
      <c r="RKM51" s="155"/>
      <c r="RKN51" s="165"/>
      <c r="RKO51" s="153"/>
      <c r="RKP51" s="154"/>
      <c r="RKQ51" s="154"/>
      <c r="RKR51" s="153"/>
      <c r="RKS51" s="153"/>
      <c r="RKT51" s="153"/>
      <c r="RKU51" s="153"/>
      <c r="RKV51" s="153"/>
      <c r="RKW51" s="153"/>
      <c r="RKX51" s="153"/>
      <c r="RKY51" s="153"/>
      <c r="RKZ51" s="155"/>
      <c r="RLA51" s="165"/>
      <c r="RLB51" s="153"/>
      <c r="RLC51" s="154"/>
      <c r="RLD51" s="154"/>
      <c r="RLE51" s="153"/>
      <c r="RLF51" s="153"/>
      <c r="RLG51" s="153"/>
      <c r="RLH51" s="153"/>
      <c r="RLI51" s="153"/>
      <c r="RLJ51" s="153"/>
      <c r="RLK51" s="153"/>
      <c r="RLL51" s="153"/>
      <c r="RLM51" s="155"/>
      <c r="RLN51" s="165"/>
      <c r="RLO51" s="153"/>
      <c r="RLP51" s="154"/>
      <c r="RLQ51" s="154"/>
      <c r="RLR51" s="153"/>
      <c r="RLS51" s="153"/>
      <c r="RLT51" s="153"/>
      <c r="RLU51" s="153"/>
      <c r="RLV51" s="153"/>
      <c r="RLW51" s="153"/>
      <c r="RLX51" s="153"/>
      <c r="RLY51" s="153"/>
      <c r="RLZ51" s="155"/>
      <c r="RMA51" s="165"/>
      <c r="RMB51" s="153"/>
      <c r="RMC51" s="154"/>
      <c r="RMD51" s="154"/>
      <c r="RME51" s="153"/>
      <c r="RMF51" s="153"/>
      <c r="RMG51" s="153"/>
      <c r="RMH51" s="153"/>
      <c r="RMI51" s="153"/>
      <c r="RMJ51" s="153"/>
      <c r="RMK51" s="153"/>
      <c r="RML51" s="153"/>
      <c r="RMM51" s="155"/>
      <c r="RMN51" s="165"/>
      <c r="RMO51" s="153"/>
      <c r="RMP51" s="154"/>
      <c r="RMQ51" s="154"/>
      <c r="RMR51" s="153"/>
      <c r="RMS51" s="153"/>
      <c r="RMT51" s="153"/>
      <c r="RMU51" s="153"/>
      <c r="RMV51" s="153"/>
      <c r="RMW51" s="153"/>
      <c r="RMX51" s="153"/>
      <c r="RMY51" s="153"/>
      <c r="RMZ51" s="155"/>
      <c r="RNA51" s="165"/>
      <c r="RNB51" s="153"/>
      <c r="RNC51" s="154"/>
      <c r="RND51" s="154"/>
      <c r="RNE51" s="153"/>
      <c r="RNF51" s="153"/>
      <c r="RNG51" s="153"/>
      <c r="RNH51" s="153"/>
      <c r="RNI51" s="153"/>
      <c r="RNJ51" s="153"/>
      <c r="RNK51" s="153"/>
      <c r="RNL51" s="153"/>
      <c r="RNM51" s="155"/>
      <c r="RNN51" s="165"/>
      <c r="RNO51" s="153"/>
      <c r="RNP51" s="154"/>
      <c r="RNQ51" s="154"/>
      <c r="RNR51" s="153"/>
      <c r="RNS51" s="153"/>
      <c r="RNT51" s="153"/>
      <c r="RNU51" s="153"/>
      <c r="RNV51" s="153"/>
      <c r="RNW51" s="153"/>
      <c r="RNX51" s="153"/>
      <c r="RNY51" s="153"/>
      <c r="RNZ51" s="155"/>
      <c r="ROA51" s="165"/>
      <c r="ROB51" s="153"/>
      <c r="ROC51" s="154"/>
      <c r="ROD51" s="154"/>
      <c r="ROE51" s="153"/>
      <c r="ROF51" s="153"/>
      <c r="ROG51" s="153"/>
      <c r="ROH51" s="153"/>
      <c r="ROI51" s="153"/>
      <c r="ROJ51" s="153"/>
      <c r="ROK51" s="153"/>
      <c r="ROL51" s="153"/>
      <c r="ROM51" s="155"/>
      <c r="RON51" s="165"/>
      <c r="ROO51" s="153"/>
      <c r="ROP51" s="154"/>
      <c r="ROQ51" s="154"/>
      <c r="ROR51" s="153"/>
      <c r="ROS51" s="153"/>
      <c r="ROT51" s="153"/>
      <c r="ROU51" s="153"/>
      <c r="ROV51" s="153"/>
      <c r="ROW51" s="153"/>
      <c r="ROX51" s="153"/>
      <c r="ROY51" s="153"/>
      <c r="ROZ51" s="155"/>
      <c r="RPA51" s="165"/>
      <c r="RPB51" s="153"/>
      <c r="RPC51" s="154"/>
      <c r="RPD51" s="154"/>
      <c r="RPE51" s="153"/>
      <c r="RPF51" s="153"/>
      <c r="RPG51" s="153"/>
      <c r="RPH51" s="153"/>
      <c r="RPI51" s="153"/>
      <c r="RPJ51" s="153"/>
      <c r="RPK51" s="153"/>
      <c r="RPL51" s="153"/>
      <c r="RPM51" s="155"/>
      <c r="RPN51" s="165"/>
      <c r="RPO51" s="153"/>
      <c r="RPP51" s="154"/>
      <c r="RPQ51" s="154"/>
      <c r="RPR51" s="153"/>
      <c r="RPS51" s="153"/>
      <c r="RPT51" s="153"/>
      <c r="RPU51" s="153"/>
      <c r="RPV51" s="153"/>
      <c r="RPW51" s="153"/>
      <c r="RPX51" s="153"/>
      <c r="RPY51" s="153"/>
      <c r="RPZ51" s="155"/>
      <c r="RQA51" s="165"/>
      <c r="RQB51" s="153"/>
      <c r="RQC51" s="154"/>
      <c r="RQD51" s="154"/>
      <c r="RQE51" s="153"/>
      <c r="RQF51" s="153"/>
      <c r="RQG51" s="153"/>
      <c r="RQH51" s="153"/>
      <c r="RQI51" s="153"/>
      <c r="RQJ51" s="153"/>
      <c r="RQK51" s="153"/>
      <c r="RQL51" s="153"/>
      <c r="RQM51" s="155"/>
      <c r="RQN51" s="165"/>
      <c r="RQO51" s="153"/>
      <c r="RQP51" s="154"/>
      <c r="RQQ51" s="154"/>
      <c r="RQR51" s="153"/>
      <c r="RQS51" s="153"/>
      <c r="RQT51" s="153"/>
      <c r="RQU51" s="153"/>
      <c r="RQV51" s="153"/>
      <c r="RQW51" s="153"/>
      <c r="RQX51" s="153"/>
      <c r="RQY51" s="153"/>
      <c r="RQZ51" s="155"/>
      <c r="RRA51" s="165"/>
      <c r="RRB51" s="153"/>
      <c r="RRC51" s="154"/>
      <c r="RRD51" s="154"/>
      <c r="RRE51" s="153"/>
      <c r="RRF51" s="153"/>
      <c r="RRG51" s="153"/>
      <c r="RRH51" s="153"/>
      <c r="RRI51" s="153"/>
      <c r="RRJ51" s="153"/>
      <c r="RRK51" s="153"/>
      <c r="RRL51" s="153"/>
      <c r="RRM51" s="155"/>
      <c r="RRN51" s="165"/>
      <c r="RRO51" s="153"/>
      <c r="RRP51" s="154"/>
      <c r="RRQ51" s="154"/>
      <c r="RRR51" s="153"/>
      <c r="RRS51" s="153"/>
      <c r="RRT51" s="153"/>
      <c r="RRU51" s="153"/>
      <c r="RRV51" s="153"/>
      <c r="RRW51" s="153"/>
      <c r="RRX51" s="153"/>
      <c r="RRY51" s="153"/>
      <c r="RRZ51" s="155"/>
      <c r="RSA51" s="165"/>
      <c r="RSB51" s="153"/>
      <c r="RSC51" s="154"/>
      <c r="RSD51" s="154"/>
      <c r="RSE51" s="153"/>
      <c r="RSF51" s="153"/>
      <c r="RSG51" s="153"/>
      <c r="RSH51" s="153"/>
      <c r="RSI51" s="153"/>
      <c r="RSJ51" s="153"/>
      <c r="RSK51" s="153"/>
      <c r="RSL51" s="153"/>
      <c r="RSM51" s="155"/>
      <c r="RSN51" s="165"/>
      <c r="RSO51" s="153"/>
      <c r="RSP51" s="154"/>
      <c r="RSQ51" s="154"/>
      <c r="RSR51" s="153"/>
      <c r="RSS51" s="153"/>
      <c r="RST51" s="153"/>
      <c r="RSU51" s="153"/>
      <c r="RSV51" s="153"/>
      <c r="RSW51" s="153"/>
      <c r="RSX51" s="153"/>
      <c r="RSY51" s="153"/>
      <c r="RSZ51" s="155"/>
      <c r="RTA51" s="165"/>
      <c r="RTB51" s="153"/>
      <c r="RTC51" s="154"/>
      <c r="RTD51" s="154"/>
      <c r="RTE51" s="153"/>
      <c r="RTF51" s="153"/>
      <c r="RTG51" s="153"/>
      <c r="RTH51" s="153"/>
      <c r="RTI51" s="153"/>
      <c r="RTJ51" s="153"/>
      <c r="RTK51" s="153"/>
      <c r="RTL51" s="153"/>
      <c r="RTM51" s="155"/>
      <c r="RTN51" s="165"/>
      <c r="RTO51" s="153"/>
      <c r="RTP51" s="154"/>
      <c r="RTQ51" s="154"/>
      <c r="RTR51" s="153"/>
      <c r="RTS51" s="153"/>
      <c r="RTT51" s="153"/>
      <c r="RTU51" s="153"/>
      <c r="RTV51" s="153"/>
      <c r="RTW51" s="153"/>
      <c r="RTX51" s="153"/>
      <c r="RTY51" s="153"/>
      <c r="RTZ51" s="155"/>
      <c r="RUA51" s="165"/>
      <c r="RUB51" s="153"/>
      <c r="RUC51" s="154"/>
      <c r="RUD51" s="154"/>
      <c r="RUE51" s="153"/>
      <c r="RUF51" s="153"/>
      <c r="RUG51" s="153"/>
      <c r="RUH51" s="153"/>
      <c r="RUI51" s="153"/>
      <c r="RUJ51" s="153"/>
      <c r="RUK51" s="153"/>
      <c r="RUL51" s="153"/>
      <c r="RUM51" s="155"/>
      <c r="RUN51" s="165"/>
      <c r="RUO51" s="153"/>
      <c r="RUP51" s="154"/>
      <c r="RUQ51" s="154"/>
      <c r="RUR51" s="153"/>
      <c r="RUS51" s="153"/>
      <c r="RUT51" s="153"/>
      <c r="RUU51" s="153"/>
      <c r="RUV51" s="153"/>
      <c r="RUW51" s="153"/>
      <c r="RUX51" s="153"/>
      <c r="RUY51" s="153"/>
      <c r="RUZ51" s="155"/>
      <c r="RVA51" s="165"/>
      <c r="RVB51" s="153"/>
      <c r="RVC51" s="154"/>
      <c r="RVD51" s="154"/>
      <c r="RVE51" s="153"/>
      <c r="RVF51" s="153"/>
      <c r="RVG51" s="153"/>
      <c r="RVH51" s="153"/>
      <c r="RVI51" s="153"/>
      <c r="RVJ51" s="153"/>
      <c r="RVK51" s="153"/>
      <c r="RVL51" s="153"/>
      <c r="RVM51" s="155"/>
      <c r="RVN51" s="165"/>
      <c r="RVO51" s="153"/>
      <c r="RVP51" s="154"/>
      <c r="RVQ51" s="154"/>
      <c r="RVR51" s="153"/>
      <c r="RVS51" s="153"/>
      <c r="RVT51" s="153"/>
      <c r="RVU51" s="153"/>
      <c r="RVV51" s="153"/>
      <c r="RVW51" s="153"/>
      <c r="RVX51" s="153"/>
      <c r="RVY51" s="153"/>
      <c r="RVZ51" s="155"/>
      <c r="RWA51" s="165"/>
      <c r="RWB51" s="153"/>
      <c r="RWC51" s="154"/>
      <c r="RWD51" s="154"/>
      <c r="RWE51" s="153"/>
      <c r="RWF51" s="153"/>
      <c r="RWG51" s="153"/>
      <c r="RWH51" s="153"/>
      <c r="RWI51" s="153"/>
      <c r="RWJ51" s="153"/>
      <c r="RWK51" s="153"/>
      <c r="RWL51" s="153"/>
      <c r="RWM51" s="155"/>
      <c r="RWN51" s="165"/>
      <c r="RWO51" s="153"/>
      <c r="RWP51" s="154"/>
      <c r="RWQ51" s="154"/>
      <c r="RWR51" s="153"/>
      <c r="RWS51" s="153"/>
      <c r="RWT51" s="153"/>
      <c r="RWU51" s="153"/>
      <c r="RWV51" s="153"/>
      <c r="RWW51" s="153"/>
      <c r="RWX51" s="153"/>
      <c r="RWY51" s="153"/>
      <c r="RWZ51" s="155"/>
      <c r="RXA51" s="165"/>
      <c r="RXB51" s="153"/>
      <c r="RXC51" s="154"/>
      <c r="RXD51" s="154"/>
      <c r="RXE51" s="153"/>
      <c r="RXF51" s="153"/>
      <c r="RXG51" s="153"/>
      <c r="RXH51" s="153"/>
      <c r="RXI51" s="153"/>
      <c r="RXJ51" s="153"/>
      <c r="RXK51" s="153"/>
      <c r="RXL51" s="153"/>
      <c r="RXM51" s="155"/>
      <c r="RXN51" s="165"/>
      <c r="RXO51" s="153"/>
      <c r="RXP51" s="154"/>
      <c r="RXQ51" s="154"/>
      <c r="RXR51" s="153"/>
      <c r="RXS51" s="153"/>
      <c r="RXT51" s="153"/>
      <c r="RXU51" s="153"/>
      <c r="RXV51" s="153"/>
      <c r="RXW51" s="153"/>
      <c r="RXX51" s="153"/>
      <c r="RXY51" s="153"/>
      <c r="RXZ51" s="155"/>
      <c r="RYA51" s="165"/>
      <c r="RYB51" s="153"/>
      <c r="RYC51" s="154"/>
      <c r="RYD51" s="154"/>
      <c r="RYE51" s="153"/>
      <c r="RYF51" s="153"/>
      <c r="RYG51" s="153"/>
      <c r="RYH51" s="153"/>
      <c r="RYI51" s="153"/>
      <c r="RYJ51" s="153"/>
      <c r="RYK51" s="153"/>
      <c r="RYL51" s="153"/>
      <c r="RYM51" s="155"/>
      <c r="RYN51" s="165"/>
      <c r="RYO51" s="153"/>
      <c r="RYP51" s="154"/>
      <c r="RYQ51" s="154"/>
      <c r="RYR51" s="153"/>
      <c r="RYS51" s="153"/>
      <c r="RYT51" s="153"/>
      <c r="RYU51" s="153"/>
      <c r="RYV51" s="153"/>
      <c r="RYW51" s="153"/>
      <c r="RYX51" s="153"/>
      <c r="RYY51" s="153"/>
      <c r="RYZ51" s="155"/>
      <c r="RZA51" s="165"/>
      <c r="RZB51" s="153"/>
      <c r="RZC51" s="154"/>
      <c r="RZD51" s="154"/>
      <c r="RZE51" s="153"/>
      <c r="RZF51" s="153"/>
      <c r="RZG51" s="153"/>
      <c r="RZH51" s="153"/>
      <c r="RZI51" s="153"/>
      <c r="RZJ51" s="153"/>
      <c r="RZK51" s="153"/>
      <c r="RZL51" s="153"/>
      <c r="RZM51" s="155"/>
      <c r="RZN51" s="165"/>
      <c r="RZO51" s="153"/>
      <c r="RZP51" s="154"/>
      <c r="RZQ51" s="154"/>
      <c r="RZR51" s="153"/>
      <c r="RZS51" s="153"/>
      <c r="RZT51" s="153"/>
      <c r="RZU51" s="153"/>
      <c r="RZV51" s="153"/>
      <c r="RZW51" s="153"/>
      <c r="RZX51" s="153"/>
      <c r="RZY51" s="153"/>
      <c r="RZZ51" s="155"/>
      <c r="SAA51" s="165"/>
      <c r="SAB51" s="153"/>
      <c r="SAC51" s="154"/>
      <c r="SAD51" s="154"/>
      <c r="SAE51" s="153"/>
      <c r="SAF51" s="153"/>
      <c r="SAG51" s="153"/>
      <c r="SAH51" s="153"/>
      <c r="SAI51" s="153"/>
      <c r="SAJ51" s="153"/>
      <c r="SAK51" s="153"/>
      <c r="SAL51" s="153"/>
      <c r="SAM51" s="155"/>
      <c r="SAN51" s="165"/>
      <c r="SAO51" s="153"/>
      <c r="SAP51" s="154"/>
      <c r="SAQ51" s="154"/>
      <c r="SAR51" s="153"/>
      <c r="SAS51" s="153"/>
      <c r="SAT51" s="153"/>
      <c r="SAU51" s="153"/>
      <c r="SAV51" s="153"/>
      <c r="SAW51" s="153"/>
      <c r="SAX51" s="153"/>
      <c r="SAY51" s="153"/>
      <c r="SAZ51" s="155"/>
      <c r="SBA51" s="165"/>
      <c r="SBB51" s="153"/>
      <c r="SBC51" s="154"/>
      <c r="SBD51" s="154"/>
      <c r="SBE51" s="153"/>
      <c r="SBF51" s="153"/>
      <c r="SBG51" s="153"/>
      <c r="SBH51" s="153"/>
      <c r="SBI51" s="153"/>
      <c r="SBJ51" s="153"/>
      <c r="SBK51" s="153"/>
      <c r="SBL51" s="153"/>
      <c r="SBM51" s="155"/>
      <c r="SBN51" s="165"/>
      <c r="SBO51" s="153"/>
      <c r="SBP51" s="154"/>
      <c r="SBQ51" s="154"/>
      <c r="SBR51" s="153"/>
      <c r="SBS51" s="153"/>
      <c r="SBT51" s="153"/>
      <c r="SBU51" s="153"/>
      <c r="SBV51" s="153"/>
      <c r="SBW51" s="153"/>
      <c r="SBX51" s="153"/>
      <c r="SBY51" s="153"/>
      <c r="SBZ51" s="155"/>
      <c r="SCA51" s="165"/>
      <c r="SCB51" s="153"/>
      <c r="SCC51" s="154"/>
      <c r="SCD51" s="154"/>
      <c r="SCE51" s="153"/>
      <c r="SCF51" s="153"/>
      <c r="SCG51" s="153"/>
      <c r="SCH51" s="153"/>
      <c r="SCI51" s="153"/>
      <c r="SCJ51" s="153"/>
      <c r="SCK51" s="153"/>
      <c r="SCL51" s="153"/>
      <c r="SCM51" s="155"/>
      <c r="SCN51" s="165"/>
      <c r="SCO51" s="153"/>
      <c r="SCP51" s="154"/>
      <c r="SCQ51" s="154"/>
      <c r="SCR51" s="153"/>
      <c r="SCS51" s="153"/>
      <c r="SCT51" s="153"/>
      <c r="SCU51" s="153"/>
      <c r="SCV51" s="153"/>
      <c r="SCW51" s="153"/>
      <c r="SCX51" s="153"/>
      <c r="SCY51" s="153"/>
      <c r="SCZ51" s="155"/>
      <c r="SDA51" s="165"/>
      <c r="SDB51" s="153"/>
      <c r="SDC51" s="154"/>
      <c r="SDD51" s="154"/>
      <c r="SDE51" s="153"/>
      <c r="SDF51" s="153"/>
      <c r="SDG51" s="153"/>
      <c r="SDH51" s="153"/>
      <c r="SDI51" s="153"/>
      <c r="SDJ51" s="153"/>
      <c r="SDK51" s="153"/>
      <c r="SDL51" s="153"/>
      <c r="SDM51" s="155"/>
      <c r="SDN51" s="165"/>
      <c r="SDO51" s="153"/>
      <c r="SDP51" s="154"/>
      <c r="SDQ51" s="154"/>
      <c r="SDR51" s="153"/>
      <c r="SDS51" s="153"/>
      <c r="SDT51" s="153"/>
      <c r="SDU51" s="153"/>
      <c r="SDV51" s="153"/>
      <c r="SDW51" s="153"/>
      <c r="SDX51" s="153"/>
      <c r="SDY51" s="153"/>
      <c r="SDZ51" s="155"/>
      <c r="SEA51" s="165"/>
      <c r="SEB51" s="153"/>
      <c r="SEC51" s="154"/>
      <c r="SED51" s="154"/>
      <c r="SEE51" s="153"/>
      <c r="SEF51" s="153"/>
      <c r="SEG51" s="153"/>
      <c r="SEH51" s="153"/>
      <c r="SEI51" s="153"/>
      <c r="SEJ51" s="153"/>
      <c r="SEK51" s="153"/>
      <c r="SEL51" s="153"/>
      <c r="SEM51" s="155"/>
      <c r="SEN51" s="165"/>
      <c r="SEO51" s="153"/>
      <c r="SEP51" s="154"/>
      <c r="SEQ51" s="154"/>
      <c r="SER51" s="153"/>
      <c r="SES51" s="153"/>
      <c r="SET51" s="153"/>
      <c r="SEU51" s="153"/>
      <c r="SEV51" s="153"/>
      <c r="SEW51" s="153"/>
      <c r="SEX51" s="153"/>
      <c r="SEY51" s="153"/>
      <c r="SEZ51" s="155"/>
      <c r="SFA51" s="165"/>
      <c r="SFB51" s="153"/>
      <c r="SFC51" s="154"/>
      <c r="SFD51" s="154"/>
      <c r="SFE51" s="153"/>
      <c r="SFF51" s="153"/>
      <c r="SFG51" s="153"/>
      <c r="SFH51" s="153"/>
      <c r="SFI51" s="153"/>
      <c r="SFJ51" s="153"/>
      <c r="SFK51" s="153"/>
      <c r="SFL51" s="153"/>
      <c r="SFM51" s="155"/>
      <c r="SFN51" s="165"/>
      <c r="SFO51" s="153"/>
      <c r="SFP51" s="154"/>
      <c r="SFQ51" s="154"/>
      <c r="SFR51" s="153"/>
      <c r="SFS51" s="153"/>
      <c r="SFT51" s="153"/>
      <c r="SFU51" s="153"/>
      <c r="SFV51" s="153"/>
      <c r="SFW51" s="153"/>
      <c r="SFX51" s="153"/>
      <c r="SFY51" s="153"/>
      <c r="SFZ51" s="155"/>
      <c r="SGA51" s="165"/>
      <c r="SGB51" s="153"/>
      <c r="SGC51" s="154"/>
      <c r="SGD51" s="154"/>
      <c r="SGE51" s="153"/>
      <c r="SGF51" s="153"/>
      <c r="SGG51" s="153"/>
      <c r="SGH51" s="153"/>
      <c r="SGI51" s="153"/>
      <c r="SGJ51" s="153"/>
      <c r="SGK51" s="153"/>
      <c r="SGL51" s="153"/>
      <c r="SGM51" s="155"/>
      <c r="SGN51" s="165"/>
      <c r="SGO51" s="153"/>
      <c r="SGP51" s="154"/>
      <c r="SGQ51" s="154"/>
      <c r="SGR51" s="153"/>
      <c r="SGS51" s="153"/>
      <c r="SGT51" s="153"/>
      <c r="SGU51" s="153"/>
      <c r="SGV51" s="153"/>
      <c r="SGW51" s="153"/>
      <c r="SGX51" s="153"/>
      <c r="SGY51" s="153"/>
      <c r="SGZ51" s="155"/>
      <c r="SHA51" s="165"/>
      <c r="SHB51" s="153"/>
      <c r="SHC51" s="154"/>
      <c r="SHD51" s="154"/>
      <c r="SHE51" s="153"/>
      <c r="SHF51" s="153"/>
      <c r="SHG51" s="153"/>
      <c r="SHH51" s="153"/>
      <c r="SHI51" s="153"/>
      <c r="SHJ51" s="153"/>
      <c r="SHK51" s="153"/>
      <c r="SHL51" s="153"/>
      <c r="SHM51" s="155"/>
      <c r="SHN51" s="165"/>
      <c r="SHO51" s="153"/>
      <c r="SHP51" s="154"/>
      <c r="SHQ51" s="154"/>
      <c r="SHR51" s="153"/>
      <c r="SHS51" s="153"/>
      <c r="SHT51" s="153"/>
      <c r="SHU51" s="153"/>
      <c r="SHV51" s="153"/>
      <c r="SHW51" s="153"/>
      <c r="SHX51" s="153"/>
      <c r="SHY51" s="153"/>
      <c r="SHZ51" s="155"/>
      <c r="SIA51" s="165"/>
      <c r="SIB51" s="153"/>
      <c r="SIC51" s="154"/>
      <c r="SID51" s="154"/>
      <c r="SIE51" s="153"/>
      <c r="SIF51" s="153"/>
      <c r="SIG51" s="153"/>
      <c r="SIH51" s="153"/>
      <c r="SII51" s="153"/>
      <c r="SIJ51" s="153"/>
      <c r="SIK51" s="153"/>
      <c r="SIL51" s="153"/>
      <c r="SIM51" s="155"/>
      <c r="SIN51" s="165"/>
      <c r="SIO51" s="153"/>
      <c r="SIP51" s="154"/>
      <c r="SIQ51" s="154"/>
      <c r="SIR51" s="153"/>
      <c r="SIS51" s="153"/>
      <c r="SIT51" s="153"/>
      <c r="SIU51" s="153"/>
      <c r="SIV51" s="153"/>
      <c r="SIW51" s="153"/>
      <c r="SIX51" s="153"/>
      <c r="SIY51" s="153"/>
      <c r="SIZ51" s="155"/>
      <c r="SJA51" s="165"/>
      <c r="SJB51" s="153"/>
      <c r="SJC51" s="154"/>
      <c r="SJD51" s="154"/>
      <c r="SJE51" s="153"/>
      <c r="SJF51" s="153"/>
      <c r="SJG51" s="153"/>
      <c r="SJH51" s="153"/>
      <c r="SJI51" s="153"/>
      <c r="SJJ51" s="153"/>
      <c r="SJK51" s="153"/>
      <c r="SJL51" s="153"/>
      <c r="SJM51" s="155"/>
      <c r="SJN51" s="165"/>
      <c r="SJO51" s="153"/>
      <c r="SJP51" s="154"/>
      <c r="SJQ51" s="154"/>
      <c r="SJR51" s="153"/>
      <c r="SJS51" s="153"/>
      <c r="SJT51" s="153"/>
      <c r="SJU51" s="153"/>
      <c r="SJV51" s="153"/>
      <c r="SJW51" s="153"/>
      <c r="SJX51" s="153"/>
      <c r="SJY51" s="153"/>
      <c r="SJZ51" s="155"/>
      <c r="SKA51" s="165"/>
      <c r="SKB51" s="153"/>
      <c r="SKC51" s="154"/>
      <c r="SKD51" s="154"/>
      <c r="SKE51" s="153"/>
      <c r="SKF51" s="153"/>
      <c r="SKG51" s="153"/>
      <c r="SKH51" s="153"/>
      <c r="SKI51" s="153"/>
      <c r="SKJ51" s="153"/>
      <c r="SKK51" s="153"/>
      <c r="SKL51" s="153"/>
      <c r="SKM51" s="155"/>
      <c r="SKN51" s="165"/>
      <c r="SKO51" s="153"/>
      <c r="SKP51" s="154"/>
      <c r="SKQ51" s="154"/>
      <c r="SKR51" s="153"/>
      <c r="SKS51" s="153"/>
      <c r="SKT51" s="153"/>
      <c r="SKU51" s="153"/>
      <c r="SKV51" s="153"/>
      <c r="SKW51" s="153"/>
      <c r="SKX51" s="153"/>
      <c r="SKY51" s="153"/>
      <c r="SKZ51" s="155"/>
      <c r="SLA51" s="165"/>
      <c r="SLB51" s="153"/>
      <c r="SLC51" s="154"/>
      <c r="SLD51" s="154"/>
      <c r="SLE51" s="153"/>
      <c r="SLF51" s="153"/>
      <c r="SLG51" s="153"/>
      <c r="SLH51" s="153"/>
      <c r="SLI51" s="153"/>
      <c r="SLJ51" s="153"/>
      <c r="SLK51" s="153"/>
      <c r="SLL51" s="153"/>
      <c r="SLM51" s="155"/>
      <c r="SLN51" s="165"/>
      <c r="SLO51" s="153"/>
      <c r="SLP51" s="154"/>
      <c r="SLQ51" s="154"/>
      <c r="SLR51" s="153"/>
      <c r="SLS51" s="153"/>
      <c r="SLT51" s="153"/>
      <c r="SLU51" s="153"/>
      <c r="SLV51" s="153"/>
      <c r="SLW51" s="153"/>
      <c r="SLX51" s="153"/>
      <c r="SLY51" s="153"/>
      <c r="SLZ51" s="155"/>
      <c r="SMA51" s="165"/>
      <c r="SMB51" s="153"/>
      <c r="SMC51" s="154"/>
      <c r="SMD51" s="154"/>
      <c r="SME51" s="153"/>
      <c r="SMF51" s="153"/>
      <c r="SMG51" s="153"/>
      <c r="SMH51" s="153"/>
      <c r="SMI51" s="153"/>
      <c r="SMJ51" s="153"/>
      <c r="SMK51" s="153"/>
      <c r="SML51" s="153"/>
      <c r="SMM51" s="155"/>
      <c r="SMN51" s="165"/>
      <c r="SMO51" s="153"/>
      <c r="SMP51" s="154"/>
      <c r="SMQ51" s="154"/>
      <c r="SMR51" s="153"/>
      <c r="SMS51" s="153"/>
      <c r="SMT51" s="153"/>
      <c r="SMU51" s="153"/>
      <c r="SMV51" s="153"/>
      <c r="SMW51" s="153"/>
      <c r="SMX51" s="153"/>
      <c r="SMY51" s="153"/>
      <c r="SMZ51" s="155"/>
      <c r="SNA51" s="165"/>
      <c r="SNB51" s="153"/>
      <c r="SNC51" s="154"/>
      <c r="SND51" s="154"/>
      <c r="SNE51" s="153"/>
      <c r="SNF51" s="153"/>
      <c r="SNG51" s="153"/>
      <c r="SNH51" s="153"/>
      <c r="SNI51" s="153"/>
      <c r="SNJ51" s="153"/>
      <c r="SNK51" s="153"/>
      <c r="SNL51" s="153"/>
      <c r="SNM51" s="155"/>
      <c r="SNN51" s="165"/>
      <c r="SNO51" s="153"/>
      <c r="SNP51" s="154"/>
      <c r="SNQ51" s="154"/>
      <c r="SNR51" s="153"/>
      <c r="SNS51" s="153"/>
      <c r="SNT51" s="153"/>
      <c r="SNU51" s="153"/>
      <c r="SNV51" s="153"/>
      <c r="SNW51" s="153"/>
      <c r="SNX51" s="153"/>
      <c r="SNY51" s="153"/>
      <c r="SNZ51" s="155"/>
      <c r="SOA51" s="165"/>
      <c r="SOB51" s="153"/>
      <c r="SOC51" s="154"/>
      <c r="SOD51" s="154"/>
      <c r="SOE51" s="153"/>
      <c r="SOF51" s="153"/>
      <c r="SOG51" s="153"/>
      <c r="SOH51" s="153"/>
      <c r="SOI51" s="153"/>
      <c r="SOJ51" s="153"/>
      <c r="SOK51" s="153"/>
      <c r="SOL51" s="153"/>
      <c r="SOM51" s="155"/>
      <c r="SON51" s="165"/>
      <c r="SOO51" s="153"/>
      <c r="SOP51" s="154"/>
      <c r="SOQ51" s="154"/>
      <c r="SOR51" s="153"/>
      <c r="SOS51" s="153"/>
      <c r="SOT51" s="153"/>
      <c r="SOU51" s="153"/>
      <c r="SOV51" s="153"/>
      <c r="SOW51" s="153"/>
      <c r="SOX51" s="153"/>
      <c r="SOY51" s="153"/>
      <c r="SOZ51" s="155"/>
      <c r="SPA51" s="165"/>
      <c r="SPB51" s="153"/>
      <c r="SPC51" s="154"/>
      <c r="SPD51" s="154"/>
      <c r="SPE51" s="153"/>
      <c r="SPF51" s="153"/>
      <c r="SPG51" s="153"/>
      <c r="SPH51" s="153"/>
      <c r="SPI51" s="153"/>
      <c r="SPJ51" s="153"/>
      <c r="SPK51" s="153"/>
      <c r="SPL51" s="153"/>
      <c r="SPM51" s="155"/>
      <c r="SPN51" s="165"/>
      <c r="SPO51" s="153"/>
      <c r="SPP51" s="154"/>
      <c r="SPQ51" s="154"/>
      <c r="SPR51" s="153"/>
      <c r="SPS51" s="153"/>
      <c r="SPT51" s="153"/>
      <c r="SPU51" s="153"/>
      <c r="SPV51" s="153"/>
      <c r="SPW51" s="153"/>
      <c r="SPX51" s="153"/>
      <c r="SPY51" s="153"/>
      <c r="SPZ51" s="155"/>
      <c r="SQA51" s="165"/>
      <c r="SQB51" s="153"/>
      <c r="SQC51" s="154"/>
      <c r="SQD51" s="154"/>
      <c r="SQE51" s="153"/>
      <c r="SQF51" s="153"/>
      <c r="SQG51" s="153"/>
      <c r="SQH51" s="153"/>
      <c r="SQI51" s="153"/>
      <c r="SQJ51" s="153"/>
      <c r="SQK51" s="153"/>
      <c r="SQL51" s="153"/>
      <c r="SQM51" s="155"/>
      <c r="SQN51" s="165"/>
      <c r="SQO51" s="153"/>
      <c r="SQP51" s="154"/>
      <c r="SQQ51" s="154"/>
      <c r="SQR51" s="153"/>
      <c r="SQS51" s="153"/>
      <c r="SQT51" s="153"/>
      <c r="SQU51" s="153"/>
      <c r="SQV51" s="153"/>
      <c r="SQW51" s="153"/>
      <c r="SQX51" s="153"/>
      <c r="SQY51" s="153"/>
      <c r="SQZ51" s="155"/>
      <c r="SRA51" s="165"/>
      <c r="SRB51" s="153"/>
      <c r="SRC51" s="154"/>
      <c r="SRD51" s="154"/>
      <c r="SRE51" s="153"/>
      <c r="SRF51" s="153"/>
      <c r="SRG51" s="153"/>
      <c r="SRH51" s="153"/>
      <c r="SRI51" s="153"/>
      <c r="SRJ51" s="153"/>
      <c r="SRK51" s="153"/>
      <c r="SRL51" s="153"/>
      <c r="SRM51" s="155"/>
      <c r="SRN51" s="165"/>
      <c r="SRO51" s="153"/>
      <c r="SRP51" s="154"/>
      <c r="SRQ51" s="154"/>
      <c r="SRR51" s="153"/>
      <c r="SRS51" s="153"/>
      <c r="SRT51" s="153"/>
      <c r="SRU51" s="153"/>
      <c r="SRV51" s="153"/>
      <c r="SRW51" s="153"/>
      <c r="SRX51" s="153"/>
      <c r="SRY51" s="153"/>
      <c r="SRZ51" s="155"/>
      <c r="SSA51" s="165"/>
      <c r="SSB51" s="153"/>
      <c r="SSC51" s="154"/>
      <c r="SSD51" s="154"/>
      <c r="SSE51" s="153"/>
      <c r="SSF51" s="153"/>
      <c r="SSG51" s="153"/>
      <c r="SSH51" s="153"/>
      <c r="SSI51" s="153"/>
      <c r="SSJ51" s="153"/>
      <c r="SSK51" s="153"/>
      <c r="SSL51" s="153"/>
      <c r="SSM51" s="155"/>
      <c r="SSN51" s="165"/>
      <c r="SSO51" s="153"/>
      <c r="SSP51" s="154"/>
      <c r="SSQ51" s="154"/>
      <c r="SSR51" s="153"/>
      <c r="SSS51" s="153"/>
      <c r="SST51" s="153"/>
      <c r="SSU51" s="153"/>
      <c r="SSV51" s="153"/>
      <c r="SSW51" s="153"/>
      <c r="SSX51" s="153"/>
      <c r="SSY51" s="153"/>
      <c r="SSZ51" s="155"/>
      <c r="STA51" s="165"/>
      <c r="STB51" s="153"/>
      <c r="STC51" s="154"/>
      <c r="STD51" s="154"/>
      <c r="STE51" s="153"/>
      <c r="STF51" s="153"/>
      <c r="STG51" s="153"/>
      <c r="STH51" s="153"/>
      <c r="STI51" s="153"/>
      <c r="STJ51" s="153"/>
      <c r="STK51" s="153"/>
      <c r="STL51" s="153"/>
      <c r="STM51" s="155"/>
      <c r="STN51" s="165"/>
      <c r="STO51" s="153"/>
      <c r="STP51" s="154"/>
      <c r="STQ51" s="154"/>
      <c r="STR51" s="153"/>
      <c r="STS51" s="153"/>
      <c r="STT51" s="153"/>
      <c r="STU51" s="153"/>
      <c r="STV51" s="153"/>
      <c r="STW51" s="153"/>
      <c r="STX51" s="153"/>
      <c r="STY51" s="153"/>
      <c r="STZ51" s="155"/>
      <c r="SUA51" s="165"/>
      <c r="SUB51" s="153"/>
      <c r="SUC51" s="154"/>
      <c r="SUD51" s="154"/>
      <c r="SUE51" s="153"/>
      <c r="SUF51" s="153"/>
      <c r="SUG51" s="153"/>
      <c r="SUH51" s="153"/>
      <c r="SUI51" s="153"/>
      <c r="SUJ51" s="153"/>
      <c r="SUK51" s="153"/>
      <c r="SUL51" s="153"/>
      <c r="SUM51" s="155"/>
      <c r="SUN51" s="165"/>
      <c r="SUO51" s="153"/>
      <c r="SUP51" s="154"/>
      <c r="SUQ51" s="154"/>
      <c r="SUR51" s="153"/>
      <c r="SUS51" s="153"/>
      <c r="SUT51" s="153"/>
      <c r="SUU51" s="153"/>
      <c r="SUV51" s="153"/>
      <c r="SUW51" s="153"/>
      <c r="SUX51" s="153"/>
      <c r="SUY51" s="153"/>
      <c r="SUZ51" s="155"/>
      <c r="SVA51" s="165"/>
      <c r="SVB51" s="153"/>
      <c r="SVC51" s="154"/>
      <c r="SVD51" s="154"/>
      <c r="SVE51" s="153"/>
      <c r="SVF51" s="153"/>
      <c r="SVG51" s="153"/>
      <c r="SVH51" s="153"/>
      <c r="SVI51" s="153"/>
      <c r="SVJ51" s="153"/>
      <c r="SVK51" s="153"/>
      <c r="SVL51" s="153"/>
      <c r="SVM51" s="155"/>
      <c r="SVN51" s="165"/>
      <c r="SVO51" s="153"/>
      <c r="SVP51" s="154"/>
      <c r="SVQ51" s="154"/>
      <c r="SVR51" s="153"/>
      <c r="SVS51" s="153"/>
      <c r="SVT51" s="153"/>
      <c r="SVU51" s="153"/>
      <c r="SVV51" s="153"/>
      <c r="SVW51" s="153"/>
      <c r="SVX51" s="153"/>
      <c r="SVY51" s="153"/>
      <c r="SVZ51" s="155"/>
      <c r="SWA51" s="165"/>
      <c r="SWB51" s="153"/>
      <c r="SWC51" s="154"/>
      <c r="SWD51" s="154"/>
      <c r="SWE51" s="153"/>
      <c r="SWF51" s="153"/>
      <c r="SWG51" s="153"/>
      <c r="SWH51" s="153"/>
      <c r="SWI51" s="153"/>
      <c r="SWJ51" s="153"/>
      <c r="SWK51" s="153"/>
      <c r="SWL51" s="153"/>
      <c r="SWM51" s="155"/>
      <c r="SWN51" s="165"/>
      <c r="SWO51" s="153"/>
      <c r="SWP51" s="154"/>
      <c r="SWQ51" s="154"/>
      <c r="SWR51" s="153"/>
      <c r="SWS51" s="153"/>
      <c r="SWT51" s="153"/>
      <c r="SWU51" s="153"/>
      <c r="SWV51" s="153"/>
      <c r="SWW51" s="153"/>
      <c r="SWX51" s="153"/>
      <c r="SWY51" s="153"/>
      <c r="SWZ51" s="155"/>
      <c r="SXA51" s="165"/>
      <c r="SXB51" s="153"/>
      <c r="SXC51" s="154"/>
      <c r="SXD51" s="154"/>
      <c r="SXE51" s="153"/>
      <c r="SXF51" s="153"/>
      <c r="SXG51" s="153"/>
      <c r="SXH51" s="153"/>
      <c r="SXI51" s="153"/>
      <c r="SXJ51" s="153"/>
      <c r="SXK51" s="153"/>
      <c r="SXL51" s="153"/>
      <c r="SXM51" s="155"/>
      <c r="SXN51" s="165"/>
      <c r="SXO51" s="153"/>
      <c r="SXP51" s="154"/>
      <c r="SXQ51" s="154"/>
      <c r="SXR51" s="153"/>
      <c r="SXS51" s="153"/>
      <c r="SXT51" s="153"/>
      <c r="SXU51" s="153"/>
      <c r="SXV51" s="153"/>
      <c r="SXW51" s="153"/>
      <c r="SXX51" s="153"/>
      <c r="SXY51" s="153"/>
      <c r="SXZ51" s="155"/>
      <c r="SYA51" s="165"/>
      <c r="SYB51" s="153"/>
      <c r="SYC51" s="154"/>
      <c r="SYD51" s="154"/>
      <c r="SYE51" s="153"/>
      <c r="SYF51" s="153"/>
      <c r="SYG51" s="153"/>
      <c r="SYH51" s="153"/>
      <c r="SYI51" s="153"/>
      <c r="SYJ51" s="153"/>
      <c r="SYK51" s="153"/>
      <c r="SYL51" s="153"/>
      <c r="SYM51" s="155"/>
      <c r="SYN51" s="165"/>
      <c r="SYO51" s="153"/>
      <c r="SYP51" s="154"/>
      <c r="SYQ51" s="154"/>
      <c r="SYR51" s="153"/>
      <c r="SYS51" s="153"/>
      <c r="SYT51" s="153"/>
      <c r="SYU51" s="153"/>
      <c r="SYV51" s="153"/>
      <c r="SYW51" s="153"/>
      <c r="SYX51" s="153"/>
      <c r="SYY51" s="153"/>
      <c r="SYZ51" s="155"/>
      <c r="SZA51" s="165"/>
      <c r="SZB51" s="153"/>
      <c r="SZC51" s="154"/>
      <c r="SZD51" s="154"/>
      <c r="SZE51" s="153"/>
      <c r="SZF51" s="153"/>
      <c r="SZG51" s="153"/>
      <c r="SZH51" s="153"/>
      <c r="SZI51" s="153"/>
      <c r="SZJ51" s="153"/>
      <c r="SZK51" s="153"/>
      <c r="SZL51" s="153"/>
      <c r="SZM51" s="155"/>
      <c r="SZN51" s="165"/>
      <c r="SZO51" s="153"/>
      <c r="SZP51" s="154"/>
      <c r="SZQ51" s="154"/>
      <c r="SZR51" s="153"/>
      <c r="SZS51" s="153"/>
      <c r="SZT51" s="153"/>
      <c r="SZU51" s="153"/>
      <c r="SZV51" s="153"/>
      <c r="SZW51" s="153"/>
      <c r="SZX51" s="153"/>
      <c r="SZY51" s="153"/>
      <c r="SZZ51" s="155"/>
      <c r="TAA51" s="165"/>
      <c r="TAB51" s="153"/>
      <c r="TAC51" s="154"/>
      <c r="TAD51" s="154"/>
      <c r="TAE51" s="153"/>
      <c r="TAF51" s="153"/>
      <c r="TAG51" s="153"/>
      <c r="TAH51" s="153"/>
      <c r="TAI51" s="153"/>
      <c r="TAJ51" s="153"/>
      <c r="TAK51" s="153"/>
      <c r="TAL51" s="153"/>
      <c r="TAM51" s="155"/>
      <c r="TAN51" s="165"/>
      <c r="TAO51" s="153"/>
      <c r="TAP51" s="154"/>
      <c r="TAQ51" s="154"/>
      <c r="TAR51" s="153"/>
      <c r="TAS51" s="153"/>
      <c r="TAT51" s="153"/>
      <c r="TAU51" s="153"/>
      <c r="TAV51" s="153"/>
      <c r="TAW51" s="153"/>
      <c r="TAX51" s="153"/>
      <c r="TAY51" s="153"/>
      <c r="TAZ51" s="155"/>
      <c r="TBA51" s="165"/>
      <c r="TBB51" s="153"/>
      <c r="TBC51" s="154"/>
      <c r="TBD51" s="154"/>
      <c r="TBE51" s="153"/>
      <c r="TBF51" s="153"/>
      <c r="TBG51" s="153"/>
      <c r="TBH51" s="153"/>
      <c r="TBI51" s="153"/>
      <c r="TBJ51" s="153"/>
      <c r="TBK51" s="153"/>
      <c r="TBL51" s="153"/>
      <c r="TBM51" s="155"/>
      <c r="TBN51" s="165"/>
      <c r="TBO51" s="153"/>
      <c r="TBP51" s="154"/>
      <c r="TBQ51" s="154"/>
      <c r="TBR51" s="153"/>
      <c r="TBS51" s="153"/>
      <c r="TBT51" s="153"/>
      <c r="TBU51" s="153"/>
      <c r="TBV51" s="153"/>
      <c r="TBW51" s="153"/>
      <c r="TBX51" s="153"/>
      <c r="TBY51" s="153"/>
      <c r="TBZ51" s="155"/>
      <c r="TCA51" s="165"/>
      <c r="TCB51" s="153"/>
      <c r="TCC51" s="154"/>
      <c r="TCD51" s="154"/>
      <c r="TCE51" s="153"/>
      <c r="TCF51" s="153"/>
      <c r="TCG51" s="153"/>
      <c r="TCH51" s="153"/>
      <c r="TCI51" s="153"/>
      <c r="TCJ51" s="153"/>
      <c r="TCK51" s="153"/>
      <c r="TCL51" s="153"/>
      <c r="TCM51" s="155"/>
      <c r="TCN51" s="165"/>
      <c r="TCO51" s="153"/>
      <c r="TCP51" s="154"/>
      <c r="TCQ51" s="154"/>
      <c r="TCR51" s="153"/>
      <c r="TCS51" s="153"/>
      <c r="TCT51" s="153"/>
      <c r="TCU51" s="153"/>
      <c r="TCV51" s="153"/>
      <c r="TCW51" s="153"/>
      <c r="TCX51" s="153"/>
      <c r="TCY51" s="153"/>
      <c r="TCZ51" s="155"/>
      <c r="TDA51" s="165"/>
      <c r="TDB51" s="153"/>
      <c r="TDC51" s="154"/>
      <c r="TDD51" s="154"/>
      <c r="TDE51" s="153"/>
      <c r="TDF51" s="153"/>
      <c r="TDG51" s="153"/>
      <c r="TDH51" s="153"/>
      <c r="TDI51" s="153"/>
      <c r="TDJ51" s="153"/>
      <c r="TDK51" s="153"/>
      <c r="TDL51" s="153"/>
      <c r="TDM51" s="155"/>
      <c r="TDN51" s="165"/>
      <c r="TDO51" s="153"/>
      <c r="TDP51" s="154"/>
      <c r="TDQ51" s="154"/>
      <c r="TDR51" s="153"/>
      <c r="TDS51" s="153"/>
      <c r="TDT51" s="153"/>
      <c r="TDU51" s="153"/>
      <c r="TDV51" s="153"/>
      <c r="TDW51" s="153"/>
      <c r="TDX51" s="153"/>
      <c r="TDY51" s="153"/>
      <c r="TDZ51" s="155"/>
      <c r="TEA51" s="165"/>
      <c r="TEB51" s="153"/>
      <c r="TEC51" s="154"/>
      <c r="TED51" s="154"/>
      <c r="TEE51" s="153"/>
      <c r="TEF51" s="153"/>
      <c r="TEG51" s="153"/>
      <c r="TEH51" s="153"/>
      <c r="TEI51" s="153"/>
      <c r="TEJ51" s="153"/>
      <c r="TEK51" s="153"/>
      <c r="TEL51" s="153"/>
      <c r="TEM51" s="155"/>
      <c r="TEN51" s="165"/>
      <c r="TEO51" s="153"/>
      <c r="TEP51" s="154"/>
      <c r="TEQ51" s="154"/>
      <c r="TER51" s="153"/>
      <c r="TES51" s="153"/>
      <c r="TET51" s="153"/>
      <c r="TEU51" s="153"/>
      <c r="TEV51" s="153"/>
      <c r="TEW51" s="153"/>
      <c r="TEX51" s="153"/>
      <c r="TEY51" s="153"/>
      <c r="TEZ51" s="155"/>
      <c r="TFA51" s="165"/>
      <c r="TFB51" s="153"/>
      <c r="TFC51" s="154"/>
      <c r="TFD51" s="154"/>
      <c r="TFE51" s="153"/>
      <c r="TFF51" s="153"/>
      <c r="TFG51" s="153"/>
      <c r="TFH51" s="153"/>
      <c r="TFI51" s="153"/>
      <c r="TFJ51" s="153"/>
      <c r="TFK51" s="153"/>
      <c r="TFL51" s="153"/>
      <c r="TFM51" s="155"/>
      <c r="TFN51" s="165"/>
      <c r="TFO51" s="153"/>
      <c r="TFP51" s="154"/>
      <c r="TFQ51" s="154"/>
      <c r="TFR51" s="153"/>
      <c r="TFS51" s="153"/>
      <c r="TFT51" s="153"/>
      <c r="TFU51" s="153"/>
      <c r="TFV51" s="153"/>
      <c r="TFW51" s="153"/>
      <c r="TFX51" s="153"/>
      <c r="TFY51" s="153"/>
      <c r="TFZ51" s="155"/>
      <c r="TGA51" s="165"/>
      <c r="TGB51" s="153"/>
      <c r="TGC51" s="154"/>
      <c r="TGD51" s="154"/>
      <c r="TGE51" s="153"/>
      <c r="TGF51" s="153"/>
      <c r="TGG51" s="153"/>
      <c r="TGH51" s="153"/>
      <c r="TGI51" s="153"/>
      <c r="TGJ51" s="153"/>
      <c r="TGK51" s="153"/>
      <c r="TGL51" s="153"/>
      <c r="TGM51" s="155"/>
      <c r="TGN51" s="165"/>
      <c r="TGO51" s="153"/>
      <c r="TGP51" s="154"/>
      <c r="TGQ51" s="154"/>
      <c r="TGR51" s="153"/>
      <c r="TGS51" s="153"/>
      <c r="TGT51" s="153"/>
      <c r="TGU51" s="153"/>
      <c r="TGV51" s="153"/>
      <c r="TGW51" s="153"/>
      <c r="TGX51" s="153"/>
      <c r="TGY51" s="153"/>
      <c r="TGZ51" s="155"/>
      <c r="THA51" s="165"/>
      <c r="THB51" s="153"/>
      <c r="THC51" s="154"/>
      <c r="THD51" s="154"/>
      <c r="THE51" s="153"/>
      <c r="THF51" s="153"/>
      <c r="THG51" s="153"/>
      <c r="THH51" s="153"/>
      <c r="THI51" s="153"/>
      <c r="THJ51" s="153"/>
      <c r="THK51" s="153"/>
      <c r="THL51" s="153"/>
      <c r="THM51" s="155"/>
      <c r="THN51" s="165"/>
      <c r="THO51" s="153"/>
      <c r="THP51" s="154"/>
      <c r="THQ51" s="154"/>
      <c r="THR51" s="153"/>
      <c r="THS51" s="153"/>
      <c r="THT51" s="153"/>
      <c r="THU51" s="153"/>
      <c r="THV51" s="153"/>
      <c r="THW51" s="153"/>
      <c r="THX51" s="153"/>
      <c r="THY51" s="153"/>
      <c r="THZ51" s="155"/>
      <c r="TIA51" s="165"/>
      <c r="TIB51" s="153"/>
      <c r="TIC51" s="154"/>
      <c r="TID51" s="154"/>
      <c r="TIE51" s="153"/>
      <c r="TIF51" s="153"/>
      <c r="TIG51" s="153"/>
      <c r="TIH51" s="153"/>
      <c r="TII51" s="153"/>
      <c r="TIJ51" s="153"/>
      <c r="TIK51" s="153"/>
      <c r="TIL51" s="153"/>
      <c r="TIM51" s="155"/>
      <c r="TIN51" s="165"/>
      <c r="TIO51" s="153"/>
      <c r="TIP51" s="154"/>
      <c r="TIQ51" s="154"/>
      <c r="TIR51" s="153"/>
      <c r="TIS51" s="153"/>
      <c r="TIT51" s="153"/>
      <c r="TIU51" s="153"/>
      <c r="TIV51" s="153"/>
      <c r="TIW51" s="153"/>
      <c r="TIX51" s="153"/>
      <c r="TIY51" s="153"/>
      <c r="TIZ51" s="155"/>
      <c r="TJA51" s="165"/>
      <c r="TJB51" s="153"/>
      <c r="TJC51" s="154"/>
      <c r="TJD51" s="154"/>
      <c r="TJE51" s="153"/>
      <c r="TJF51" s="153"/>
      <c r="TJG51" s="153"/>
      <c r="TJH51" s="153"/>
      <c r="TJI51" s="153"/>
      <c r="TJJ51" s="153"/>
      <c r="TJK51" s="153"/>
      <c r="TJL51" s="153"/>
      <c r="TJM51" s="155"/>
      <c r="TJN51" s="165"/>
      <c r="TJO51" s="153"/>
      <c r="TJP51" s="154"/>
      <c r="TJQ51" s="154"/>
      <c r="TJR51" s="153"/>
      <c r="TJS51" s="153"/>
      <c r="TJT51" s="153"/>
      <c r="TJU51" s="153"/>
      <c r="TJV51" s="153"/>
      <c r="TJW51" s="153"/>
      <c r="TJX51" s="153"/>
      <c r="TJY51" s="153"/>
      <c r="TJZ51" s="155"/>
      <c r="TKA51" s="165"/>
      <c r="TKB51" s="153"/>
      <c r="TKC51" s="154"/>
      <c r="TKD51" s="154"/>
      <c r="TKE51" s="153"/>
      <c r="TKF51" s="153"/>
      <c r="TKG51" s="153"/>
      <c r="TKH51" s="153"/>
      <c r="TKI51" s="153"/>
      <c r="TKJ51" s="153"/>
      <c r="TKK51" s="153"/>
      <c r="TKL51" s="153"/>
      <c r="TKM51" s="155"/>
      <c r="TKN51" s="165"/>
      <c r="TKO51" s="153"/>
      <c r="TKP51" s="154"/>
      <c r="TKQ51" s="154"/>
      <c r="TKR51" s="153"/>
      <c r="TKS51" s="153"/>
      <c r="TKT51" s="153"/>
      <c r="TKU51" s="153"/>
      <c r="TKV51" s="153"/>
      <c r="TKW51" s="153"/>
      <c r="TKX51" s="153"/>
      <c r="TKY51" s="153"/>
      <c r="TKZ51" s="155"/>
      <c r="TLA51" s="165"/>
      <c r="TLB51" s="153"/>
      <c r="TLC51" s="154"/>
      <c r="TLD51" s="154"/>
      <c r="TLE51" s="153"/>
      <c r="TLF51" s="153"/>
      <c r="TLG51" s="153"/>
      <c r="TLH51" s="153"/>
      <c r="TLI51" s="153"/>
      <c r="TLJ51" s="153"/>
      <c r="TLK51" s="153"/>
      <c r="TLL51" s="153"/>
      <c r="TLM51" s="155"/>
      <c r="TLN51" s="165"/>
      <c r="TLO51" s="153"/>
      <c r="TLP51" s="154"/>
      <c r="TLQ51" s="154"/>
      <c r="TLR51" s="153"/>
      <c r="TLS51" s="153"/>
      <c r="TLT51" s="153"/>
      <c r="TLU51" s="153"/>
      <c r="TLV51" s="153"/>
      <c r="TLW51" s="153"/>
      <c r="TLX51" s="153"/>
      <c r="TLY51" s="153"/>
      <c r="TLZ51" s="155"/>
      <c r="TMA51" s="165"/>
      <c r="TMB51" s="153"/>
      <c r="TMC51" s="154"/>
      <c r="TMD51" s="154"/>
      <c r="TME51" s="153"/>
      <c r="TMF51" s="153"/>
      <c r="TMG51" s="153"/>
      <c r="TMH51" s="153"/>
      <c r="TMI51" s="153"/>
      <c r="TMJ51" s="153"/>
      <c r="TMK51" s="153"/>
      <c r="TML51" s="153"/>
      <c r="TMM51" s="155"/>
      <c r="TMN51" s="165"/>
      <c r="TMO51" s="153"/>
      <c r="TMP51" s="154"/>
      <c r="TMQ51" s="154"/>
      <c r="TMR51" s="153"/>
      <c r="TMS51" s="153"/>
      <c r="TMT51" s="153"/>
      <c r="TMU51" s="153"/>
      <c r="TMV51" s="153"/>
      <c r="TMW51" s="153"/>
      <c r="TMX51" s="153"/>
      <c r="TMY51" s="153"/>
      <c r="TMZ51" s="155"/>
      <c r="TNA51" s="165"/>
      <c r="TNB51" s="153"/>
      <c r="TNC51" s="154"/>
      <c r="TND51" s="154"/>
      <c r="TNE51" s="153"/>
      <c r="TNF51" s="153"/>
      <c r="TNG51" s="153"/>
      <c r="TNH51" s="153"/>
      <c r="TNI51" s="153"/>
      <c r="TNJ51" s="153"/>
      <c r="TNK51" s="153"/>
      <c r="TNL51" s="153"/>
      <c r="TNM51" s="155"/>
      <c r="TNN51" s="165"/>
      <c r="TNO51" s="153"/>
      <c r="TNP51" s="154"/>
      <c r="TNQ51" s="154"/>
      <c r="TNR51" s="153"/>
      <c r="TNS51" s="153"/>
      <c r="TNT51" s="153"/>
      <c r="TNU51" s="153"/>
      <c r="TNV51" s="153"/>
      <c r="TNW51" s="153"/>
      <c r="TNX51" s="153"/>
      <c r="TNY51" s="153"/>
      <c r="TNZ51" s="155"/>
      <c r="TOA51" s="165"/>
      <c r="TOB51" s="153"/>
      <c r="TOC51" s="154"/>
      <c r="TOD51" s="154"/>
      <c r="TOE51" s="153"/>
      <c r="TOF51" s="153"/>
      <c r="TOG51" s="153"/>
      <c r="TOH51" s="153"/>
      <c r="TOI51" s="153"/>
      <c r="TOJ51" s="153"/>
      <c r="TOK51" s="153"/>
      <c r="TOL51" s="153"/>
      <c r="TOM51" s="155"/>
      <c r="TON51" s="165"/>
      <c r="TOO51" s="153"/>
      <c r="TOP51" s="154"/>
      <c r="TOQ51" s="154"/>
      <c r="TOR51" s="153"/>
      <c r="TOS51" s="153"/>
      <c r="TOT51" s="153"/>
      <c r="TOU51" s="153"/>
      <c r="TOV51" s="153"/>
      <c r="TOW51" s="153"/>
      <c r="TOX51" s="153"/>
      <c r="TOY51" s="153"/>
      <c r="TOZ51" s="155"/>
      <c r="TPA51" s="165"/>
      <c r="TPB51" s="153"/>
      <c r="TPC51" s="154"/>
      <c r="TPD51" s="154"/>
      <c r="TPE51" s="153"/>
      <c r="TPF51" s="153"/>
      <c r="TPG51" s="153"/>
      <c r="TPH51" s="153"/>
      <c r="TPI51" s="153"/>
      <c r="TPJ51" s="153"/>
      <c r="TPK51" s="153"/>
      <c r="TPL51" s="153"/>
      <c r="TPM51" s="155"/>
      <c r="TPN51" s="165"/>
      <c r="TPO51" s="153"/>
      <c r="TPP51" s="154"/>
      <c r="TPQ51" s="154"/>
      <c r="TPR51" s="153"/>
      <c r="TPS51" s="153"/>
      <c r="TPT51" s="153"/>
      <c r="TPU51" s="153"/>
      <c r="TPV51" s="153"/>
      <c r="TPW51" s="153"/>
      <c r="TPX51" s="153"/>
      <c r="TPY51" s="153"/>
      <c r="TPZ51" s="155"/>
      <c r="TQA51" s="165"/>
      <c r="TQB51" s="153"/>
      <c r="TQC51" s="154"/>
      <c r="TQD51" s="154"/>
      <c r="TQE51" s="153"/>
      <c r="TQF51" s="153"/>
      <c r="TQG51" s="153"/>
      <c r="TQH51" s="153"/>
      <c r="TQI51" s="153"/>
      <c r="TQJ51" s="153"/>
      <c r="TQK51" s="153"/>
      <c r="TQL51" s="153"/>
      <c r="TQM51" s="155"/>
      <c r="TQN51" s="165"/>
      <c r="TQO51" s="153"/>
      <c r="TQP51" s="154"/>
      <c r="TQQ51" s="154"/>
      <c r="TQR51" s="153"/>
      <c r="TQS51" s="153"/>
      <c r="TQT51" s="153"/>
      <c r="TQU51" s="153"/>
      <c r="TQV51" s="153"/>
      <c r="TQW51" s="153"/>
      <c r="TQX51" s="153"/>
      <c r="TQY51" s="153"/>
      <c r="TQZ51" s="155"/>
      <c r="TRA51" s="165"/>
      <c r="TRB51" s="153"/>
      <c r="TRC51" s="154"/>
      <c r="TRD51" s="154"/>
      <c r="TRE51" s="153"/>
      <c r="TRF51" s="153"/>
      <c r="TRG51" s="153"/>
      <c r="TRH51" s="153"/>
      <c r="TRI51" s="153"/>
      <c r="TRJ51" s="153"/>
      <c r="TRK51" s="153"/>
      <c r="TRL51" s="153"/>
      <c r="TRM51" s="155"/>
      <c r="TRN51" s="165"/>
      <c r="TRO51" s="153"/>
      <c r="TRP51" s="154"/>
      <c r="TRQ51" s="154"/>
      <c r="TRR51" s="153"/>
      <c r="TRS51" s="153"/>
      <c r="TRT51" s="153"/>
      <c r="TRU51" s="153"/>
      <c r="TRV51" s="153"/>
      <c r="TRW51" s="153"/>
      <c r="TRX51" s="153"/>
      <c r="TRY51" s="153"/>
      <c r="TRZ51" s="155"/>
      <c r="TSA51" s="165"/>
      <c r="TSB51" s="153"/>
      <c r="TSC51" s="154"/>
      <c r="TSD51" s="154"/>
      <c r="TSE51" s="153"/>
      <c r="TSF51" s="153"/>
      <c r="TSG51" s="153"/>
      <c r="TSH51" s="153"/>
      <c r="TSI51" s="153"/>
      <c r="TSJ51" s="153"/>
      <c r="TSK51" s="153"/>
      <c r="TSL51" s="153"/>
      <c r="TSM51" s="155"/>
      <c r="TSN51" s="165"/>
      <c r="TSO51" s="153"/>
      <c r="TSP51" s="154"/>
      <c r="TSQ51" s="154"/>
      <c r="TSR51" s="153"/>
      <c r="TSS51" s="153"/>
      <c r="TST51" s="153"/>
      <c r="TSU51" s="153"/>
      <c r="TSV51" s="153"/>
      <c r="TSW51" s="153"/>
      <c r="TSX51" s="153"/>
      <c r="TSY51" s="153"/>
      <c r="TSZ51" s="155"/>
      <c r="TTA51" s="165"/>
      <c r="TTB51" s="153"/>
      <c r="TTC51" s="154"/>
      <c r="TTD51" s="154"/>
      <c r="TTE51" s="153"/>
      <c r="TTF51" s="153"/>
      <c r="TTG51" s="153"/>
      <c r="TTH51" s="153"/>
      <c r="TTI51" s="153"/>
      <c r="TTJ51" s="153"/>
      <c r="TTK51" s="153"/>
      <c r="TTL51" s="153"/>
      <c r="TTM51" s="155"/>
      <c r="TTN51" s="165"/>
      <c r="TTO51" s="153"/>
      <c r="TTP51" s="154"/>
      <c r="TTQ51" s="154"/>
      <c r="TTR51" s="153"/>
      <c r="TTS51" s="153"/>
      <c r="TTT51" s="153"/>
      <c r="TTU51" s="153"/>
      <c r="TTV51" s="153"/>
      <c r="TTW51" s="153"/>
      <c r="TTX51" s="153"/>
      <c r="TTY51" s="153"/>
      <c r="TTZ51" s="155"/>
      <c r="TUA51" s="165"/>
      <c r="TUB51" s="153"/>
      <c r="TUC51" s="154"/>
      <c r="TUD51" s="154"/>
      <c r="TUE51" s="153"/>
      <c r="TUF51" s="153"/>
      <c r="TUG51" s="153"/>
      <c r="TUH51" s="153"/>
      <c r="TUI51" s="153"/>
      <c r="TUJ51" s="153"/>
      <c r="TUK51" s="153"/>
      <c r="TUL51" s="153"/>
      <c r="TUM51" s="155"/>
      <c r="TUN51" s="165"/>
      <c r="TUO51" s="153"/>
      <c r="TUP51" s="154"/>
      <c r="TUQ51" s="154"/>
      <c r="TUR51" s="153"/>
      <c r="TUS51" s="153"/>
      <c r="TUT51" s="153"/>
      <c r="TUU51" s="153"/>
      <c r="TUV51" s="153"/>
      <c r="TUW51" s="153"/>
      <c r="TUX51" s="153"/>
      <c r="TUY51" s="153"/>
      <c r="TUZ51" s="155"/>
      <c r="TVA51" s="165"/>
      <c r="TVB51" s="153"/>
      <c r="TVC51" s="154"/>
      <c r="TVD51" s="154"/>
      <c r="TVE51" s="153"/>
      <c r="TVF51" s="153"/>
      <c r="TVG51" s="153"/>
      <c r="TVH51" s="153"/>
      <c r="TVI51" s="153"/>
      <c r="TVJ51" s="153"/>
      <c r="TVK51" s="153"/>
      <c r="TVL51" s="153"/>
      <c r="TVM51" s="155"/>
      <c r="TVN51" s="165"/>
      <c r="TVO51" s="153"/>
      <c r="TVP51" s="154"/>
      <c r="TVQ51" s="154"/>
      <c r="TVR51" s="153"/>
      <c r="TVS51" s="153"/>
      <c r="TVT51" s="153"/>
      <c r="TVU51" s="153"/>
      <c r="TVV51" s="153"/>
      <c r="TVW51" s="153"/>
      <c r="TVX51" s="153"/>
      <c r="TVY51" s="153"/>
      <c r="TVZ51" s="155"/>
      <c r="TWA51" s="165"/>
      <c r="TWB51" s="153"/>
      <c r="TWC51" s="154"/>
      <c r="TWD51" s="154"/>
      <c r="TWE51" s="153"/>
      <c r="TWF51" s="153"/>
      <c r="TWG51" s="153"/>
      <c r="TWH51" s="153"/>
      <c r="TWI51" s="153"/>
      <c r="TWJ51" s="153"/>
      <c r="TWK51" s="153"/>
      <c r="TWL51" s="153"/>
      <c r="TWM51" s="155"/>
      <c r="TWN51" s="165"/>
      <c r="TWO51" s="153"/>
      <c r="TWP51" s="154"/>
      <c r="TWQ51" s="154"/>
      <c r="TWR51" s="153"/>
      <c r="TWS51" s="153"/>
      <c r="TWT51" s="153"/>
      <c r="TWU51" s="153"/>
      <c r="TWV51" s="153"/>
      <c r="TWW51" s="153"/>
      <c r="TWX51" s="153"/>
      <c r="TWY51" s="153"/>
      <c r="TWZ51" s="155"/>
      <c r="TXA51" s="165"/>
      <c r="TXB51" s="153"/>
      <c r="TXC51" s="154"/>
      <c r="TXD51" s="154"/>
      <c r="TXE51" s="153"/>
      <c r="TXF51" s="153"/>
      <c r="TXG51" s="153"/>
      <c r="TXH51" s="153"/>
      <c r="TXI51" s="153"/>
      <c r="TXJ51" s="153"/>
      <c r="TXK51" s="153"/>
      <c r="TXL51" s="153"/>
      <c r="TXM51" s="155"/>
      <c r="TXN51" s="165"/>
      <c r="TXO51" s="153"/>
      <c r="TXP51" s="154"/>
      <c r="TXQ51" s="154"/>
      <c r="TXR51" s="153"/>
      <c r="TXS51" s="153"/>
      <c r="TXT51" s="153"/>
      <c r="TXU51" s="153"/>
      <c r="TXV51" s="153"/>
      <c r="TXW51" s="153"/>
      <c r="TXX51" s="153"/>
      <c r="TXY51" s="153"/>
      <c r="TXZ51" s="155"/>
      <c r="TYA51" s="165"/>
      <c r="TYB51" s="153"/>
      <c r="TYC51" s="154"/>
      <c r="TYD51" s="154"/>
      <c r="TYE51" s="153"/>
      <c r="TYF51" s="153"/>
      <c r="TYG51" s="153"/>
      <c r="TYH51" s="153"/>
      <c r="TYI51" s="153"/>
      <c r="TYJ51" s="153"/>
      <c r="TYK51" s="153"/>
      <c r="TYL51" s="153"/>
      <c r="TYM51" s="155"/>
      <c r="TYN51" s="165"/>
      <c r="TYO51" s="153"/>
      <c r="TYP51" s="154"/>
      <c r="TYQ51" s="154"/>
      <c r="TYR51" s="153"/>
      <c r="TYS51" s="153"/>
      <c r="TYT51" s="153"/>
      <c r="TYU51" s="153"/>
      <c r="TYV51" s="153"/>
      <c r="TYW51" s="153"/>
      <c r="TYX51" s="153"/>
      <c r="TYY51" s="153"/>
      <c r="TYZ51" s="155"/>
      <c r="TZA51" s="165"/>
      <c r="TZB51" s="153"/>
      <c r="TZC51" s="154"/>
      <c r="TZD51" s="154"/>
      <c r="TZE51" s="153"/>
      <c r="TZF51" s="153"/>
      <c r="TZG51" s="153"/>
      <c r="TZH51" s="153"/>
      <c r="TZI51" s="153"/>
      <c r="TZJ51" s="153"/>
      <c r="TZK51" s="153"/>
      <c r="TZL51" s="153"/>
      <c r="TZM51" s="155"/>
      <c r="TZN51" s="165"/>
      <c r="TZO51" s="153"/>
      <c r="TZP51" s="154"/>
      <c r="TZQ51" s="154"/>
      <c r="TZR51" s="153"/>
      <c r="TZS51" s="153"/>
      <c r="TZT51" s="153"/>
      <c r="TZU51" s="153"/>
      <c r="TZV51" s="153"/>
      <c r="TZW51" s="153"/>
      <c r="TZX51" s="153"/>
      <c r="TZY51" s="153"/>
      <c r="TZZ51" s="155"/>
      <c r="UAA51" s="165"/>
      <c r="UAB51" s="153"/>
      <c r="UAC51" s="154"/>
      <c r="UAD51" s="154"/>
      <c r="UAE51" s="153"/>
      <c r="UAF51" s="153"/>
      <c r="UAG51" s="153"/>
      <c r="UAH51" s="153"/>
      <c r="UAI51" s="153"/>
      <c r="UAJ51" s="153"/>
      <c r="UAK51" s="153"/>
      <c r="UAL51" s="153"/>
      <c r="UAM51" s="155"/>
      <c r="UAN51" s="165"/>
      <c r="UAO51" s="153"/>
      <c r="UAP51" s="154"/>
      <c r="UAQ51" s="154"/>
      <c r="UAR51" s="153"/>
      <c r="UAS51" s="153"/>
      <c r="UAT51" s="153"/>
      <c r="UAU51" s="153"/>
      <c r="UAV51" s="153"/>
      <c r="UAW51" s="153"/>
      <c r="UAX51" s="153"/>
      <c r="UAY51" s="153"/>
      <c r="UAZ51" s="155"/>
      <c r="UBA51" s="165"/>
      <c r="UBB51" s="153"/>
      <c r="UBC51" s="154"/>
      <c r="UBD51" s="154"/>
      <c r="UBE51" s="153"/>
      <c r="UBF51" s="153"/>
      <c r="UBG51" s="153"/>
      <c r="UBH51" s="153"/>
      <c r="UBI51" s="153"/>
      <c r="UBJ51" s="153"/>
      <c r="UBK51" s="153"/>
      <c r="UBL51" s="153"/>
      <c r="UBM51" s="155"/>
      <c r="UBN51" s="165"/>
      <c r="UBO51" s="153"/>
      <c r="UBP51" s="154"/>
      <c r="UBQ51" s="154"/>
      <c r="UBR51" s="153"/>
      <c r="UBS51" s="153"/>
      <c r="UBT51" s="153"/>
      <c r="UBU51" s="153"/>
      <c r="UBV51" s="153"/>
      <c r="UBW51" s="153"/>
      <c r="UBX51" s="153"/>
      <c r="UBY51" s="153"/>
      <c r="UBZ51" s="155"/>
      <c r="UCA51" s="165"/>
      <c r="UCB51" s="153"/>
      <c r="UCC51" s="154"/>
      <c r="UCD51" s="154"/>
      <c r="UCE51" s="153"/>
      <c r="UCF51" s="153"/>
      <c r="UCG51" s="153"/>
      <c r="UCH51" s="153"/>
      <c r="UCI51" s="153"/>
      <c r="UCJ51" s="153"/>
      <c r="UCK51" s="153"/>
      <c r="UCL51" s="153"/>
      <c r="UCM51" s="155"/>
      <c r="UCN51" s="165"/>
      <c r="UCO51" s="153"/>
      <c r="UCP51" s="154"/>
      <c r="UCQ51" s="154"/>
      <c r="UCR51" s="153"/>
      <c r="UCS51" s="153"/>
      <c r="UCT51" s="153"/>
      <c r="UCU51" s="153"/>
      <c r="UCV51" s="153"/>
      <c r="UCW51" s="153"/>
      <c r="UCX51" s="153"/>
      <c r="UCY51" s="153"/>
      <c r="UCZ51" s="155"/>
      <c r="UDA51" s="165"/>
      <c r="UDB51" s="153"/>
      <c r="UDC51" s="154"/>
      <c r="UDD51" s="154"/>
      <c r="UDE51" s="153"/>
      <c r="UDF51" s="153"/>
      <c r="UDG51" s="153"/>
      <c r="UDH51" s="153"/>
      <c r="UDI51" s="153"/>
      <c r="UDJ51" s="153"/>
      <c r="UDK51" s="153"/>
      <c r="UDL51" s="153"/>
      <c r="UDM51" s="155"/>
      <c r="UDN51" s="165"/>
      <c r="UDO51" s="153"/>
      <c r="UDP51" s="154"/>
      <c r="UDQ51" s="154"/>
      <c r="UDR51" s="153"/>
      <c r="UDS51" s="153"/>
      <c r="UDT51" s="153"/>
      <c r="UDU51" s="153"/>
      <c r="UDV51" s="153"/>
      <c r="UDW51" s="153"/>
      <c r="UDX51" s="153"/>
      <c r="UDY51" s="153"/>
      <c r="UDZ51" s="155"/>
      <c r="UEA51" s="165"/>
      <c r="UEB51" s="153"/>
      <c r="UEC51" s="154"/>
      <c r="UED51" s="154"/>
      <c r="UEE51" s="153"/>
      <c r="UEF51" s="153"/>
      <c r="UEG51" s="153"/>
      <c r="UEH51" s="153"/>
      <c r="UEI51" s="153"/>
      <c r="UEJ51" s="153"/>
      <c r="UEK51" s="153"/>
      <c r="UEL51" s="153"/>
      <c r="UEM51" s="155"/>
      <c r="UEN51" s="165"/>
      <c r="UEO51" s="153"/>
      <c r="UEP51" s="154"/>
      <c r="UEQ51" s="154"/>
      <c r="UER51" s="153"/>
      <c r="UES51" s="153"/>
      <c r="UET51" s="153"/>
      <c r="UEU51" s="153"/>
      <c r="UEV51" s="153"/>
      <c r="UEW51" s="153"/>
      <c r="UEX51" s="153"/>
      <c r="UEY51" s="153"/>
      <c r="UEZ51" s="155"/>
      <c r="UFA51" s="165"/>
      <c r="UFB51" s="153"/>
      <c r="UFC51" s="154"/>
      <c r="UFD51" s="154"/>
      <c r="UFE51" s="153"/>
      <c r="UFF51" s="153"/>
      <c r="UFG51" s="153"/>
      <c r="UFH51" s="153"/>
      <c r="UFI51" s="153"/>
      <c r="UFJ51" s="153"/>
      <c r="UFK51" s="153"/>
      <c r="UFL51" s="153"/>
      <c r="UFM51" s="155"/>
      <c r="UFN51" s="165"/>
      <c r="UFO51" s="153"/>
      <c r="UFP51" s="154"/>
      <c r="UFQ51" s="154"/>
      <c r="UFR51" s="153"/>
      <c r="UFS51" s="153"/>
      <c r="UFT51" s="153"/>
      <c r="UFU51" s="153"/>
      <c r="UFV51" s="153"/>
      <c r="UFW51" s="153"/>
      <c r="UFX51" s="153"/>
      <c r="UFY51" s="153"/>
      <c r="UFZ51" s="155"/>
      <c r="UGA51" s="165"/>
      <c r="UGB51" s="153"/>
      <c r="UGC51" s="154"/>
      <c r="UGD51" s="154"/>
      <c r="UGE51" s="153"/>
      <c r="UGF51" s="153"/>
      <c r="UGG51" s="153"/>
      <c r="UGH51" s="153"/>
      <c r="UGI51" s="153"/>
      <c r="UGJ51" s="153"/>
      <c r="UGK51" s="153"/>
      <c r="UGL51" s="153"/>
      <c r="UGM51" s="155"/>
      <c r="UGN51" s="165"/>
      <c r="UGO51" s="153"/>
      <c r="UGP51" s="154"/>
      <c r="UGQ51" s="154"/>
      <c r="UGR51" s="153"/>
      <c r="UGS51" s="153"/>
      <c r="UGT51" s="153"/>
      <c r="UGU51" s="153"/>
      <c r="UGV51" s="153"/>
      <c r="UGW51" s="153"/>
      <c r="UGX51" s="153"/>
      <c r="UGY51" s="153"/>
      <c r="UGZ51" s="155"/>
      <c r="UHA51" s="165"/>
      <c r="UHB51" s="153"/>
      <c r="UHC51" s="154"/>
      <c r="UHD51" s="154"/>
      <c r="UHE51" s="153"/>
      <c r="UHF51" s="153"/>
      <c r="UHG51" s="153"/>
      <c r="UHH51" s="153"/>
      <c r="UHI51" s="153"/>
      <c r="UHJ51" s="153"/>
      <c r="UHK51" s="153"/>
      <c r="UHL51" s="153"/>
      <c r="UHM51" s="155"/>
      <c r="UHN51" s="165"/>
      <c r="UHO51" s="153"/>
      <c r="UHP51" s="154"/>
      <c r="UHQ51" s="154"/>
      <c r="UHR51" s="153"/>
      <c r="UHS51" s="153"/>
      <c r="UHT51" s="153"/>
      <c r="UHU51" s="153"/>
      <c r="UHV51" s="153"/>
      <c r="UHW51" s="153"/>
      <c r="UHX51" s="153"/>
      <c r="UHY51" s="153"/>
      <c r="UHZ51" s="155"/>
      <c r="UIA51" s="165"/>
      <c r="UIB51" s="153"/>
      <c r="UIC51" s="154"/>
      <c r="UID51" s="154"/>
      <c r="UIE51" s="153"/>
      <c r="UIF51" s="153"/>
      <c r="UIG51" s="153"/>
      <c r="UIH51" s="153"/>
      <c r="UII51" s="153"/>
      <c r="UIJ51" s="153"/>
      <c r="UIK51" s="153"/>
      <c r="UIL51" s="153"/>
      <c r="UIM51" s="155"/>
      <c r="UIN51" s="165"/>
      <c r="UIO51" s="153"/>
      <c r="UIP51" s="154"/>
      <c r="UIQ51" s="154"/>
      <c r="UIR51" s="153"/>
      <c r="UIS51" s="153"/>
      <c r="UIT51" s="153"/>
      <c r="UIU51" s="153"/>
      <c r="UIV51" s="153"/>
      <c r="UIW51" s="153"/>
      <c r="UIX51" s="153"/>
      <c r="UIY51" s="153"/>
      <c r="UIZ51" s="155"/>
      <c r="UJA51" s="165"/>
      <c r="UJB51" s="153"/>
      <c r="UJC51" s="154"/>
      <c r="UJD51" s="154"/>
      <c r="UJE51" s="153"/>
      <c r="UJF51" s="153"/>
      <c r="UJG51" s="153"/>
      <c r="UJH51" s="153"/>
      <c r="UJI51" s="153"/>
      <c r="UJJ51" s="153"/>
      <c r="UJK51" s="153"/>
      <c r="UJL51" s="153"/>
      <c r="UJM51" s="155"/>
      <c r="UJN51" s="165"/>
      <c r="UJO51" s="153"/>
      <c r="UJP51" s="154"/>
      <c r="UJQ51" s="154"/>
      <c r="UJR51" s="153"/>
      <c r="UJS51" s="153"/>
      <c r="UJT51" s="153"/>
      <c r="UJU51" s="153"/>
      <c r="UJV51" s="153"/>
      <c r="UJW51" s="153"/>
      <c r="UJX51" s="153"/>
      <c r="UJY51" s="153"/>
      <c r="UJZ51" s="155"/>
      <c r="UKA51" s="165"/>
      <c r="UKB51" s="153"/>
      <c r="UKC51" s="154"/>
      <c r="UKD51" s="154"/>
      <c r="UKE51" s="153"/>
      <c r="UKF51" s="153"/>
      <c r="UKG51" s="153"/>
      <c r="UKH51" s="153"/>
      <c r="UKI51" s="153"/>
      <c r="UKJ51" s="153"/>
      <c r="UKK51" s="153"/>
      <c r="UKL51" s="153"/>
      <c r="UKM51" s="155"/>
      <c r="UKN51" s="165"/>
      <c r="UKO51" s="153"/>
      <c r="UKP51" s="154"/>
      <c r="UKQ51" s="154"/>
      <c r="UKR51" s="153"/>
      <c r="UKS51" s="153"/>
      <c r="UKT51" s="153"/>
      <c r="UKU51" s="153"/>
      <c r="UKV51" s="153"/>
      <c r="UKW51" s="153"/>
      <c r="UKX51" s="153"/>
      <c r="UKY51" s="153"/>
      <c r="UKZ51" s="155"/>
      <c r="ULA51" s="165"/>
      <c r="ULB51" s="153"/>
      <c r="ULC51" s="154"/>
      <c r="ULD51" s="154"/>
      <c r="ULE51" s="153"/>
      <c r="ULF51" s="153"/>
      <c r="ULG51" s="153"/>
      <c r="ULH51" s="153"/>
      <c r="ULI51" s="153"/>
      <c r="ULJ51" s="153"/>
      <c r="ULK51" s="153"/>
      <c r="ULL51" s="153"/>
      <c r="ULM51" s="155"/>
      <c r="ULN51" s="165"/>
      <c r="ULO51" s="153"/>
      <c r="ULP51" s="154"/>
      <c r="ULQ51" s="154"/>
      <c r="ULR51" s="153"/>
      <c r="ULS51" s="153"/>
      <c r="ULT51" s="153"/>
      <c r="ULU51" s="153"/>
      <c r="ULV51" s="153"/>
      <c r="ULW51" s="153"/>
      <c r="ULX51" s="153"/>
      <c r="ULY51" s="153"/>
      <c r="ULZ51" s="155"/>
      <c r="UMA51" s="165"/>
      <c r="UMB51" s="153"/>
      <c r="UMC51" s="154"/>
      <c r="UMD51" s="154"/>
      <c r="UME51" s="153"/>
      <c r="UMF51" s="153"/>
      <c r="UMG51" s="153"/>
      <c r="UMH51" s="153"/>
      <c r="UMI51" s="153"/>
      <c r="UMJ51" s="153"/>
      <c r="UMK51" s="153"/>
      <c r="UML51" s="153"/>
      <c r="UMM51" s="155"/>
      <c r="UMN51" s="165"/>
      <c r="UMO51" s="153"/>
      <c r="UMP51" s="154"/>
      <c r="UMQ51" s="154"/>
      <c r="UMR51" s="153"/>
      <c r="UMS51" s="153"/>
      <c r="UMT51" s="153"/>
      <c r="UMU51" s="153"/>
      <c r="UMV51" s="153"/>
      <c r="UMW51" s="153"/>
      <c r="UMX51" s="153"/>
      <c r="UMY51" s="153"/>
      <c r="UMZ51" s="155"/>
      <c r="UNA51" s="165"/>
      <c r="UNB51" s="153"/>
      <c r="UNC51" s="154"/>
      <c r="UND51" s="154"/>
      <c r="UNE51" s="153"/>
      <c r="UNF51" s="153"/>
      <c r="UNG51" s="153"/>
      <c r="UNH51" s="153"/>
      <c r="UNI51" s="153"/>
      <c r="UNJ51" s="153"/>
      <c r="UNK51" s="153"/>
      <c r="UNL51" s="153"/>
      <c r="UNM51" s="155"/>
      <c r="UNN51" s="165"/>
      <c r="UNO51" s="153"/>
      <c r="UNP51" s="154"/>
      <c r="UNQ51" s="154"/>
      <c r="UNR51" s="153"/>
      <c r="UNS51" s="153"/>
      <c r="UNT51" s="153"/>
      <c r="UNU51" s="153"/>
      <c r="UNV51" s="153"/>
      <c r="UNW51" s="153"/>
      <c r="UNX51" s="153"/>
      <c r="UNY51" s="153"/>
      <c r="UNZ51" s="155"/>
      <c r="UOA51" s="165"/>
      <c r="UOB51" s="153"/>
      <c r="UOC51" s="154"/>
      <c r="UOD51" s="154"/>
      <c r="UOE51" s="153"/>
      <c r="UOF51" s="153"/>
      <c r="UOG51" s="153"/>
      <c r="UOH51" s="153"/>
      <c r="UOI51" s="153"/>
      <c r="UOJ51" s="153"/>
      <c r="UOK51" s="153"/>
      <c r="UOL51" s="153"/>
      <c r="UOM51" s="155"/>
      <c r="UON51" s="165"/>
      <c r="UOO51" s="153"/>
      <c r="UOP51" s="154"/>
      <c r="UOQ51" s="154"/>
      <c r="UOR51" s="153"/>
      <c r="UOS51" s="153"/>
      <c r="UOT51" s="153"/>
      <c r="UOU51" s="153"/>
      <c r="UOV51" s="153"/>
      <c r="UOW51" s="153"/>
      <c r="UOX51" s="153"/>
      <c r="UOY51" s="153"/>
      <c r="UOZ51" s="155"/>
      <c r="UPA51" s="165"/>
      <c r="UPB51" s="153"/>
      <c r="UPC51" s="154"/>
      <c r="UPD51" s="154"/>
      <c r="UPE51" s="153"/>
      <c r="UPF51" s="153"/>
      <c r="UPG51" s="153"/>
      <c r="UPH51" s="153"/>
      <c r="UPI51" s="153"/>
      <c r="UPJ51" s="153"/>
      <c r="UPK51" s="153"/>
      <c r="UPL51" s="153"/>
      <c r="UPM51" s="155"/>
      <c r="UPN51" s="165"/>
      <c r="UPO51" s="153"/>
      <c r="UPP51" s="154"/>
      <c r="UPQ51" s="154"/>
      <c r="UPR51" s="153"/>
      <c r="UPS51" s="153"/>
      <c r="UPT51" s="153"/>
      <c r="UPU51" s="153"/>
      <c r="UPV51" s="153"/>
      <c r="UPW51" s="153"/>
      <c r="UPX51" s="153"/>
      <c r="UPY51" s="153"/>
      <c r="UPZ51" s="155"/>
      <c r="UQA51" s="165"/>
      <c r="UQB51" s="153"/>
      <c r="UQC51" s="154"/>
      <c r="UQD51" s="154"/>
      <c r="UQE51" s="153"/>
      <c r="UQF51" s="153"/>
      <c r="UQG51" s="153"/>
      <c r="UQH51" s="153"/>
      <c r="UQI51" s="153"/>
      <c r="UQJ51" s="153"/>
      <c r="UQK51" s="153"/>
      <c r="UQL51" s="153"/>
      <c r="UQM51" s="155"/>
      <c r="UQN51" s="165"/>
      <c r="UQO51" s="153"/>
      <c r="UQP51" s="154"/>
      <c r="UQQ51" s="154"/>
      <c r="UQR51" s="153"/>
      <c r="UQS51" s="153"/>
      <c r="UQT51" s="153"/>
      <c r="UQU51" s="153"/>
      <c r="UQV51" s="153"/>
      <c r="UQW51" s="153"/>
      <c r="UQX51" s="153"/>
      <c r="UQY51" s="153"/>
      <c r="UQZ51" s="155"/>
      <c r="URA51" s="165"/>
      <c r="URB51" s="153"/>
      <c r="URC51" s="154"/>
      <c r="URD51" s="154"/>
      <c r="URE51" s="153"/>
      <c r="URF51" s="153"/>
      <c r="URG51" s="153"/>
      <c r="URH51" s="153"/>
      <c r="URI51" s="153"/>
      <c r="URJ51" s="153"/>
      <c r="URK51" s="153"/>
      <c r="URL51" s="153"/>
      <c r="URM51" s="155"/>
      <c r="URN51" s="165"/>
      <c r="URO51" s="153"/>
      <c r="URP51" s="154"/>
      <c r="URQ51" s="154"/>
      <c r="URR51" s="153"/>
      <c r="URS51" s="153"/>
      <c r="URT51" s="153"/>
      <c r="URU51" s="153"/>
      <c r="URV51" s="153"/>
      <c r="URW51" s="153"/>
      <c r="URX51" s="153"/>
      <c r="URY51" s="153"/>
      <c r="URZ51" s="155"/>
      <c r="USA51" s="165"/>
      <c r="USB51" s="153"/>
      <c r="USC51" s="154"/>
      <c r="USD51" s="154"/>
      <c r="USE51" s="153"/>
      <c r="USF51" s="153"/>
      <c r="USG51" s="153"/>
      <c r="USH51" s="153"/>
      <c r="USI51" s="153"/>
      <c r="USJ51" s="153"/>
      <c r="USK51" s="153"/>
      <c r="USL51" s="153"/>
      <c r="USM51" s="155"/>
      <c r="USN51" s="165"/>
      <c r="USO51" s="153"/>
      <c r="USP51" s="154"/>
      <c r="USQ51" s="154"/>
      <c r="USR51" s="153"/>
      <c r="USS51" s="153"/>
      <c r="UST51" s="153"/>
      <c r="USU51" s="153"/>
      <c r="USV51" s="153"/>
      <c r="USW51" s="153"/>
      <c r="USX51" s="153"/>
      <c r="USY51" s="153"/>
      <c r="USZ51" s="155"/>
      <c r="UTA51" s="165"/>
      <c r="UTB51" s="153"/>
      <c r="UTC51" s="154"/>
      <c r="UTD51" s="154"/>
      <c r="UTE51" s="153"/>
      <c r="UTF51" s="153"/>
      <c r="UTG51" s="153"/>
      <c r="UTH51" s="153"/>
      <c r="UTI51" s="153"/>
      <c r="UTJ51" s="153"/>
      <c r="UTK51" s="153"/>
      <c r="UTL51" s="153"/>
      <c r="UTM51" s="155"/>
      <c r="UTN51" s="165"/>
      <c r="UTO51" s="153"/>
      <c r="UTP51" s="154"/>
      <c r="UTQ51" s="154"/>
      <c r="UTR51" s="153"/>
      <c r="UTS51" s="153"/>
      <c r="UTT51" s="153"/>
      <c r="UTU51" s="153"/>
      <c r="UTV51" s="153"/>
      <c r="UTW51" s="153"/>
      <c r="UTX51" s="153"/>
      <c r="UTY51" s="153"/>
      <c r="UTZ51" s="155"/>
      <c r="UUA51" s="165"/>
      <c r="UUB51" s="153"/>
      <c r="UUC51" s="154"/>
      <c r="UUD51" s="154"/>
      <c r="UUE51" s="153"/>
      <c r="UUF51" s="153"/>
      <c r="UUG51" s="153"/>
      <c r="UUH51" s="153"/>
      <c r="UUI51" s="153"/>
      <c r="UUJ51" s="153"/>
      <c r="UUK51" s="153"/>
      <c r="UUL51" s="153"/>
      <c r="UUM51" s="155"/>
      <c r="UUN51" s="165"/>
      <c r="UUO51" s="153"/>
      <c r="UUP51" s="154"/>
      <c r="UUQ51" s="154"/>
      <c r="UUR51" s="153"/>
      <c r="UUS51" s="153"/>
      <c r="UUT51" s="153"/>
      <c r="UUU51" s="153"/>
      <c r="UUV51" s="153"/>
      <c r="UUW51" s="153"/>
      <c r="UUX51" s="153"/>
      <c r="UUY51" s="153"/>
      <c r="UUZ51" s="155"/>
      <c r="UVA51" s="165"/>
      <c r="UVB51" s="153"/>
      <c r="UVC51" s="154"/>
      <c r="UVD51" s="154"/>
      <c r="UVE51" s="153"/>
      <c r="UVF51" s="153"/>
      <c r="UVG51" s="153"/>
      <c r="UVH51" s="153"/>
      <c r="UVI51" s="153"/>
      <c r="UVJ51" s="153"/>
      <c r="UVK51" s="153"/>
      <c r="UVL51" s="153"/>
      <c r="UVM51" s="155"/>
      <c r="UVN51" s="165"/>
      <c r="UVO51" s="153"/>
      <c r="UVP51" s="154"/>
      <c r="UVQ51" s="154"/>
      <c r="UVR51" s="153"/>
      <c r="UVS51" s="153"/>
      <c r="UVT51" s="153"/>
      <c r="UVU51" s="153"/>
      <c r="UVV51" s="153"/>
      <c r="UVW51" s="153"/>
      <c r="UVX51" s="153"/>
      <c r="UVY51" s="153"/>
      <c r="UVZ51" s="155"/>
      <c r="UWA51" s="165"/>
      <c r="UWB51" s="153"/>
      <c r="UWC51" s="154"/>
      <c r="UWD51" s="154"/>
      <c r="UWE51" s="153"/>
      <c r="UWF51" s="153"/>
      <c r="UWG51" s="153"/>
      <c r="UWH51" s="153"/>
      <c r="UWI51" s="153"/>
      <c r="UWJ51" s="153"/>
      <c r="UWK51" s="153"/>
      <c r="UWL51" s="153"/>
      <c r="UWM51" s="155"/>
      <c r="UWN51" s="165"/>
      <c r="UWO51" s="153"/>
      <c r="UWP51" s="154"/>
      <c r="UWQ51" s="154"/>
      <c r="UWR51" s="153"/>
      <c r="UWS51" s="153"/>
      <c r="UWT51" s="153"/>
      <c r="UWU51" s="153"/>
      <c r="UWV51" s="153"/>
      <c r="UWW51" s="153"/>
      <c r="UWX51" s="153"/>
      <c r="UWY51" s="153"/>
      <c r="UWZ51" s="155"/>
      <c r="UXA51" s="165"/>
      <c r="UXB51" s="153"/>
      <c r="UXC51" s="154"/>
      <c r="UXD51" s="154"/>
      <c r="UXE51" s="153"/>
      <c r="UXF51" s="153"/>
      <c r="UXG51" s="153"/>
      <c r="UXH51" s="153"/>
      <c r="UXI51" s="153"/>
      <c r="UXJ51" s="153"/>
      <c r="UXK51" s="153"/>
      <c r="UXL51" s="153"/>
      <c r="UXM51" s="155"/>
      <c r="UXN51" s="165"/>
      <c r="UXO51" s="153"/>
      <c r="UXP51" s="154"/>
      <c r="UXQ51" s="154"/>
      <c r="UXR51" s="153"/>
      <c r="UXS51" s="153"/>
      <c r="UXT51" s="153"/>
      <c r="UXU51" s="153"/>
      <c r="UXV51" s="153"/>
      <c r="UXW51" s="153"/>
      <c r="UXX51" s="153"/>
      <c r="UXY51" s="153"/>
      <c r="UXZ51" s="155"/>
      <c r="UYA51" s="165"/>
      <c r="UYB51" s="153"/>
      <c r="UYC51" s="154"/>
      <c r="UYD51" s="154"/>
      <c r="UYE51" s="153"/>
      <c r="UYF51" s="153"/>
      <c r="UYG51" s="153"/>
      <c r="UYH51" s="153"/>
      <c r="UYI51" s="153"/>
      <c r="UYJ51" s="153"/>
      <c r="UYK51" s="153"/>
      <c r="UYL51" s="153"/>
      <c r="UYM51" s="155"/>
      <c r="UYN51" s="165"/>
      <c r="UYO51" s="153"/>
      <c r="UYP51" s="154"/>
      <c r="UYQ51" s="154"/>
      <c r="UYR51" s="153"/>
      <c r="UYS51" s="153"/>
      <c r="UYT51" s="153"/>
      <c r="UYU51" s="153"/>
      <c r="UYV51" s="153"/>
      <c r="UYW51" s="153"/>
      <c r="UYX51" s="153"/>
      <c r="UYY51" s="153"/>
      <c r="UYZ51" s="155"/>
      <c r="UZA51" s="165"/>
      <c r="UZB51" s="153"/>
      <c r="UZC51" s="154"/>
      <c r="UZD51" s="154"/>
      <c r="UZE51" s="153"/>
      <c r="UZF51" s="153"/>
      <c r="UZG51" s="153"/>
      <c r="UZH51" s="153"/>
      <c r="UZI51" s="153"/>
      <c r="UZJ51" s="153"/>
      <c r="UZK51" s="153"/>
      <c r="UZL51" s="153"/>
      <c r="UZM51" s="155"/>
      <c r="UZN51" s="165"/>
      <c r="UZO51" s="153"/>
      <c r="UZP51" s="154"/>
      <c r="UZQ51" s="154"/>
      <c r="UZR51" s="153"/>
      <c r="UZS51" s="153"/>
      <c r="UZT51" s="153"/>
      <c r="UZU51" s="153"/>
      <c r="UZV51" s="153"/>
      <c r="UZW51" s="153"/>
      <c r="UZX51" s="153"/>
      <c r="UZY51" s="153"/>
      <c r="UZZ51" s="155"/>
      <c r="VAA51" s="165"/>
      <c r="VAB51" s="153"/>
      <c r="VAC51" s="154"/>
      <c r="VAD51" s="154"/>
      <c r="VAE51" s="153"/>
      <c r="VAF51" s="153"/>
      <c r="VAG51" s="153"/>
      <c r="VAH51" s="153"/>
      <c r="VAI51" s="153"/>
      <c r="VAJ51" s="153"/>
      <c r="VAK51" s="153"/>
      <c r="VAL51" s="153"/>
      <c r="VAM51" s="155"/>
      <c r="VAN51" s="165"/>
      <c r="VAO51" s="153"/>
      <c r="VAP51" s="154"/>
      <c r="VAQ51" s="154"/>
      <c r="VAR51" s="153"/>
      <c r="VAS51" s="153"/>
      <c r="VAT51" s="153"/>
      <c r="VAU51" s="153"/>
      <c r="VAV51" s="153"/>
      <c r="VAW51" s="153"/>
      <c r="VAX51" s="153"/>
      <c r="VAY51" s="153"/>
      <c r="VAZ51" s="155"/>
      <c r="VBA51" s="165"/>
      <c r="VBB51" s="153"/>
      <c r="VBC51" s="154"/>
      <c r="VBD51" s="154"/>
      <c r="VBE51" s="153"/>
      <c r="VBF51" s="153"/>
      <c r="VBG51" s="153"/>
      <c r="VBH51" s="153"/>
      <c r="VBI51" s="153"/>
      <c r="VBJ51" s="153"/>
      <c r="VBK51" s="153"/>
      <c r="VBL51" s="153"/>
      <c r="VBM51" s="155"/>
      <c r="VBN51" s="165"/>
      <c r="VBO51" s="153"/>
      <c r="VBP51" s="154"/>
      <c r="VBQ51" s="154"/>
      <c r="VBR51" s="153"/>
      <c r="VBS51" s="153"/>
      <c r="VBT51" s="153"/>
      <c r="VBU51" s="153"/>
      <c r="VBV51" s="153"/>
      <c r="VBW51" s="153"/>
      <c r="VBX51" s="153"/>
      <c r="VBY51" s="153"/>
      <c r="VBZ51" s="155"/>
      <c r="VCA51" s="165"/>
      <c r="VCB51" s="153"/>
      <c r="VCC51" s="154"/>
      <c r="VCD51" s="154"/>
      <c r="VCE51" s="153"/>
      <c r="VCF51" s="153"/>
      <c r="VCG51" s="153"/>
      <c r="VCH51" s="153"/>
      <c r="VCI51" s="153"/>
      <c r="VCJ51" s="153"/>
      <c r="VCK51" s="153"/>
      <c r="VCL51" s="153"/>
      <c r="VCM51" s="155"/>
      <c r="VCN51" s="165"/>
      <c r="VCO51" s="153"/>
      <c r="VCP51" s="154"/>
      <c r="VCQ51" s="154"/>
      <c r="VCR51" s="153"/>
      <c r="VCS51" s="153"/>
      <c r="VCT51" s="153"/>
      <c r="VCU51" s="153"/>
      <c r="VCV51" s="153"/>
      <c r="VCW51" s="153"/>
      <c r="VCX51" s="153"/>
      <c r="VCY51" s="153"/>
      <c r="VCZ51" s="155"/>
      <c r="VDA51" s="165"/>
      <c r="VDB51" s="153"/>
      <c r="VDC51" s="154"/>
      <c r="VDD51" s="154"/>
      <c r="VDE51" s="153"/>
      <c r="VDF51" s="153"/>
      <c r="VDG51" s="153"/>
      <c r="VDH51" s="153"/>
      <c r="VDI51" s="153"/>
      <c r="VDJ51" s="153"/>
      <c r="VDK51" s="153"/>
      <c r="VDL51" s="153"/>
      <c r="VDM51" s="155"/>
      <c r="VDN51" s="165"/>
      <c r="VDO51" s="153"/>
      <c r="VDP51" s="154"/>
      <c r="VDQ51" s="154"/>
      <c r="VDR51" s="153"/>
      <c r="VDS51" s="153"/>
      <c r="VDT51" s="153"/>
      <c r="VDU51" s="153"/>
      <c r="VDV51" s="153"/>
      <c r="VDW51" s="153"/>
      <c r="VDX51" s="153"/>
      <c r="VDY51" s="153"/>
      <c r="VDZ51" s="155"/>
      <c r="VEA51" s="165"/>
      <c r="VEB51" s="153"/>
      <c r="VEC51" s="154"/>
      <c r="VED51" s="154"/>
      <c r="VEE51" s="153"/>
      <c r="VEF51" s="153"/>
      <c r="VEG51" s="153"/>
      <c r="VEH51" s="153"/>
      <c r="VEI51" s="153"/>
      <c r="VEJ51" s="153"/>
      <c r="VEK51" s="153"/>
      <c r="VEL51" s="153"/>
      <c r="VEM51" s="155"/>
      <c r="VEN51" s="165"/>
      <c r="VEO51" s="153"/>
      <c r="VEP51" s="154"/>
      <c r="VEQ51" s="154"/>
      <c r="VER51" s="153"/>
      <c r="VES51" s="153"/>
      <c r="VET51" s="153"/>
      <c r="VEU51" s="153"/>
      <c r="VEV51" s="153"/>
      <c r="VEW51" s="153"/>
      <c r="VEX51" s="153"/>
      <c r="VEY51" s="153"/>
      <c r="VEZ51" s="155"/>
      <c r="VFA51" s="165"/>
      <c r="VFB51" s="153"/>
      <c r="VFC51" s="154"/>
      <c r="VFD51" s="154"/>
      <c r="VFE51" s="153"/>
      <c r="VFF51" s="153"/>
      <c r="VFG51" s="153"/>
      <c r="VFH51" s="153"/>
      <c r="VFI51" s="153"/>
      <c r="VFJ51" s="153"/>
      <c r="VFK51" s="153"/>
      <c r="VFL51" s="153"/>
      <c r="VFM51" s="155"/>
      <c r="VFN51" s="165"/>
      <c r="VFO51" s="153"/>
      <c r="VFP51" s="154"/>
      <c r="VFQ51" s="154"/>
      <c r="VFR51" s="153"/>
      <c r="VFS51" s="153"/>
      <c r="VFT51" s="153"/>
      <c r="VFU51" s="153"/>
      <c r="VFV51" s="153"/>
      <c r="VFW51" s="153"/>
      <c r="VFX51" s="153"/>
      <c r="VFY51" s="153"/>
      <c r="VFZ51" s="155"/>
      <c r="VGA51" s="165"/>
      <c r="VGB51" s="153"/>
      <c r="VGC51" s="154"/>
      <c r="VGD51" s="154"/>
      <c r="VGE51" s="153"/>
      <c r="VGF51" s="153"/>
      <c r="VGG51" s="153"/>
      <c r="VGH51" s="153"/>
      <c r="VGI51" s="153"/>
      <c r="VGJ51" s="153"/>
      <c r="VGK51" s="153"/>
      <c r="VGL51" s="153"/>
      <c r="VGM51" s="155"/>
      <c r="VGN51" s="165"/>
      <c r="VGO51" s="153"/>
      <c r="VGP51" s="154"/>
      <c r="VGQ51" s="154"/>
      <c r="VGR51" s="153"/>
      <c r="VGS51" s="153"/>
      <c r="VGT51" s="153"/>
      <c r="VGU51" s="153"/>
      <c r="VGV51" s="153"/>
      <c r="VGW51" s="153"/>
      <c r="VGX51" s="153"/>
      <c r="VGY51" s="153"/>
      <c r="VGZ51" s="155"/>
      <c r="VHA51" s="165"/>
      <c r="VHB51" s="153"/>
      <c r="VHC51" s="154"/>
      <c r="VHD51" s="154"/>
      <c r="VHE51" s="153"/>
      <c r="VHF51" s="153"/>
      <c r="VHG51" s="153"/>
      <c r="VHH51" s="153"/>
      <c r="VHI51" s="153"/>
      <c r="VHJ51" s="153"/>
      <c r="VHK51" s="153"/>
      <c r="VHL51" s="153"/>
      <c r="VHM51" s="155"/>
      <c r="VHN51" s="165"/>
      <c r="VHO51" s="153"/>
      <c r="VHP51" s="154"/>
      <c r="VHQ51" s="154"/>
      <c r="VHR51" s="153"/>
      <c r="VHS51" s="153"/>
      <c r="VHT51" s="153"/>
      <c r="VHU51" s="153"/>
      <c r="VHV51" s="153"/>
      <c r="VHW51" s="153"/>
      <c r="VHX51" s="153"/>
      <c r="VHY51" s="153"/>
      <c r="VHZ51" s="155"/>
      <c r="VIA51" s="165"/>
      <c r="VIB51" s="153"/>
      <c r="VIC51" s="154"/>
      <c r="VID51" s="154"/>
      <c r="VIE51" s="153"/>
      <c r="VIF51" s="153"/>
      <c r="VIG51" s="153"/>
      <c r="VIH51" s="153"/>
      <c r="VII51" s="153"/>
      <c r="VIJ51" s="153"/>
      <c r="VIK51" s="153"/>
      <c r="VIL51" s="153"/>
      <c r="VIM51" s="155"/>
      <c r="VIN51" s="165"/>
      <c r="VIO51" s="153"/>
      <c r="VIP51" s="154"/>
      <c r="VIQ51" s="154"/>
      <c r="VIR51" s="153"/>
      <c r="VIS51" s="153"/>
      <c r="VIT51" s="153"/>
      <c r="VIU51" s="153"/>
      <c r="VIV51" s="153"/>
      <c r="VIW51" s="153"/>
      <c r="VIX51" s="153"/>
      <c r="VIY51" s="153"/>
      <c r="VIZ51" s="155"/>
      <c r="VJA51" s="165"/>
      <c r="VJB51" s="153"/>
      <c r="VJC51" s="154"/>
      <c r="VJD51" s="154"/>
      <c r="VJE51" s="153"/>
      <c r="VJF51" s="153"/>
      <c r="VJG51" s="153"/>
      <c r="VJH51" s="153"/>
      <c r="VJI51" s="153"/>
      <c r="VJJ51" s="153"/>
      <c r="VJK51" s="153"/>
      <c r="VJL51" s="153"/>
      <c r="VJM51" s="155"/>
      <c r="VJN51" s="165"/>
      <c r="VJO51" s="153"/>
      <c r="VJP51" s="154"/>
      <c r="VJQ51" s="154"/>
      <c r="VJR51" s="153"/>
      <c r="VJS51" s="153"/>
      <c r="VJT51" s="153"/>
      <c r="VJU51" s="153"/>
      <c r="VJV51" s="153"/>
      <c r="VJW51" s="153"/>
      <c r="VJX51" s="153"/>
      <c r="VJY51" s="153"/>
      <c r="VJZ51" s="155"/>
      <c r="VKA51" s="165"/>
      <c r="VKB51" s="153"/>
      <c r="VKC51" s="154"/>
      <c r="VKD51" s="154"/>
      <c r="VKE51" s="153"/>
      <c r="VKF51" s="153"/>
      <c r="VKG51" s="153"/>
      <c r="VKH51" s="153"/>
      <c r="VKI51" s="153"/>
      <c r="VKJ51" s="153"/>
      <c r="VKK51" s="153"/>
      <c r="VKL51" s="153"/>
      <c r="VKM51" s="155"/>
      <c r="VKN51" s="165"/>
      <c r="VKO51" s="153"/>
      <c r="VKP51" s="154"/>
      <c r="VKQ51" s="154"/>
      <c r="VKR51" s="153"/>
      <c r="VKS51" s="153"/>
      <c r="VKT51" s="153"/>
      <c r="VKU51" s="153"/>
      <c r="VKV51" s="153"/>
      <c r="VKW51" s="153"/>
      <c r="VKX51" s="153"/>
      <c r="VKY51" s="153"/>
      <c r="VKZ51" s="155"/>
      <c r="VLA51" s="165"/>
      <c r="VLB51" s="153"/>
      <c r="VLC51" s="154"/>
      <c r="VLD51" s="154"/>
      <c r="VLE51" s="153"/>
      <c r="VLF51" s="153"/>
      <c r="VLG51" s="153"/>
      <c r="VLH51" s="153"/>
      <c r="VLI51" s="153"/>
      <c r="VLJ51" s="153"/>
      <c r="VLK51" s="153"/>
      <c r="VLL51" s="153"/>
      <c r="VLM51" s="155"/>
      <c r="VLN51" s="165"/>
      <c r="VLO51" s="153"/>
      <c r="VLP51" s="154"/>
      <c r="VLQ51" s="154"/>
      <c r="VLR51" s="153"/>
      <c r="VLS51" s="153"/>
      <c r="VLT51" s="153"/>
      <c r="VLU51" s="153"/>
      <c r="VLV51" s="153"/>
      <c r="VLW51" s="153"/>
      <c r="VLX51" s="153"/>
      <c r="VLY51" s="153"/>
      <c r="VLZ51" s="155"/>
      <c r="VMA51" s="165"/>
      <c r="VMB51" s="153"/>
      <c r="VMC51" s="154"/>
      <c r="VMD51" s="154"/>
      <c r="VME51" s="153"/>
      <c r="VMF51" s="153"/>
      <c r="VMG51" s="153"/>
      <c r="VMH51" s="153"/>
      <c r="VMI51" s="153"/>
      <c r="VMJ51" s="153"/>
      <c r="VMK51" s="153"/>
      <c r="VML51" s="153"/>
      <c r="VMM51" s="155"/>
      <c r="VMN51" s="165"/>
      <c r="VMO51" s="153"/>
      <c r="VMP51" s="154"/>
      <c r="VMQ51" s="154"/>
      <c r="VMR51" s="153"/>
      <c r="VMS51" s="153"/>
      <c r="VMT51" s="153"/>
      <c r="VMU51" s="153"/>
      <c r="VMV51" s="153"/>
      <c r="VMW51" s="153"/>
      <c r="VMX51" s="153"/>
      <c r="VMY51" s="153"/>
      <c r="VMZ51" s="155"/>
      <c r="VNA51" s="165"/>
      <c r="VNB51" s="153"/>
      <c r="VNC51" s="154"/>
      <c r="VND51" s="154"/>
      <c r="VNE51" s="153"/>
      <c r="VNF51" s="153"/>
      <c r="VNG51" s="153"/>
      <c r="VNH51" s="153"/>
      <c r="VNI51" s="153"/>
      <c r="VNJ51" s="153"/>
      <c r="VNK51" s="153"/>
      <c r="VNL51" s="153"/>
      <c r="VNM51" s="155"/>
      <c r="VNN51" s="165"/>
      <c r="VNO51" s="153"/>
      <c r="VNP51" s="154"/>
      <c r="VNQ51" s="154"/>
      <c r="VNR51" s="153"/>
      <c r="VNS51" s="153"/>
      <c r="VNT51" s="153"/>
      <c r="VNU51" s="153"/>
      <c r="VNV51" s="153"/>
      <c r="VNW51" s="153"/>
      <c r="VNX51" s="153"/>
      <c r="VNY51" s="153"/>
      <c r="VNZ51" s="155"/>
      <c r="VOA51" s="165"/>
      <c r="VOB51" s="153"/>
      <c r="VOC51" s="154"/>
      <c r="VOD51" s="154"/>
      <c r="VOE51" s="153"/>
      <c r="VOF51" s="153"/>
      <c r="VOG51" s="153"/>
      <c r="VOH51" s="153"/>
      <c r="VOI51" s="153"/>
      <c r="VOJ51" s="153"/>
      <c r="VOK51" s="153"/>
      <c r="VOL51" s="153"/>
      <c r="VOM51" s="155"/>
      <c r="VON51" s="165"/>
      <c r="VOO51" s="153"/>
      <c r="VOP51" s="154"/>
      <c r="VOQ51" s="154"/>
      <c r="VOR51" s="153"/>
      <c r="VOS51" s="153"/>
      <c r="VOT51" s="153"/>
      <c r="VOU51" s="153"/>
      <c r="VOV51" s="153"/>
      <c r="VOW51" s="153"/>
      <c r="VOX51" s="153"/>
      <c r="VOY51" s="153"/>
      <c r="VOZ51" s="155"/>
      <c r="VPA51" s="165"/>
      <c r="VPB51" s="153"/>
      <c r="VPC51" s="154"/>
      <c r="VPD51" s="154"/>
      <c r="VPE51" s="153"/>
      <c r="VPF51" s="153"/>
      <c r="VPG51" s="153"/>
      <c r="VPH51" s="153"/>
      <c r="VPI51" s="153"/>
      <c r="VPJ51" s="153"/>
      <c r="VPK51" s="153"/>
      <c r="VPL51" s="153"/>
      <c r="VPM51" s="155"/>
      <c r="VPN51" s="165"/>
      <c r="VPO51" s="153"/>
      <c r="VPP51" s="154"/>
      <c r="VPQ51" s="154"/>
      <c r="VPR51" s="153"/>
      <c r="VPS51" s="153"/>
      <c r="VPT51" s="153"/>
      <c r="VPU51" s="153"/>
      <c r="VPV51" s="153"/>
      <c r="VPW51" s="153"/>
      <c r="VPX51" s="153"/>
      <c r="VPY51" s="153"/>
      <c r="VPZ51" s="155"/>
      <c r="VQA51" s="165"/>
      <c r="VQB51" s="153"/>
      <c r="VQC51" s="154"/>
      <c r="VQD51" s="154"/>
      <c r="VQE51" s="153"/>
      <c r="VQF51" s="153"/>
      <c r="VQG51" s="153"/>
      <c r="VQH51" s="153"/>
      <c r="VQI51" s="153"/>
      <c r="VQJ51" s="153"/>
      <c r="VQK51" s="153"/>
      <c r="VQL51" s="153"/>
      <c r="VQM51" s="155"/>
      <c r="VQN51" s="165"/>
      <c r="VQO51" s="153"/>
      <c r="VQP51" s="154"/>
      <c r="VQQ51" s="154"/>
      <c r="VQR51" s="153"/>
      <c r="VQS51" s="153"/>
      <c r="VQT51" s="153"/>
      <c r="VQU51" s="153"/>
      <c r="VQV51" s="153"/>
      <c r="VQW51" s="153"/>
      <c r="VQX51" s="153"/>
      <c r="VQY51" s="153"/>
      <c r="VQZ51" s="155"/>
      <c r="VRA51" s="165"/>
      <c r="VRB51" s="153"/>
      <c r="VRC51" s="154"/>
      <c r="VRD51" s="154"/>
      <c r="VRE51" s="153"/>
      <c r="VRF51" s="153"/>
      <c r="VRG51" s="153"/>
      <c r="VRH51" s="153"/>
      <c r="VRI51" s="153"/>
      <c r="VRJ51" s="153"/>
      <c r="VRK51" s="153"/>
      <c r="VRL51" s="153"/>
      <c r="VRM51" s="155"/>
      <c r="VRN51" s="165"/>
      <c r="VRO51" s="153"/>
      <c r="VRP51" s="154"/>
      <c r="VRQ51" s="154"/>
      <c r="VRR51" s="153"/>
      <c r="VRS51" s="153"/>
      <c r="VRT51" s="153"/>
      <c r="VRU51" s="153"/>
      <c r="VRV51" s="153"/>
      <c r="VRW51" s="153"/>
      <c r="VRX51" s="153"/>
      <c r="VRY51" s="153"/>
      <c r="VRZ51" s="155"/>
      <c r="VSA51" s="165"/>
      <c r="VSB51" s="153"/>
      <c r="VSC51" s="154"/>
      <c r="VSD51" s="154"/>
      <c r="VSE51" s="153"/>
      <c r="VSF51" s="153"/>
      <c r="VSG51" s="153"/>
      <c r="VSH51" s="153"/>
      <c r="VSI51" s="153"/>
      <c r="VSJ51" s="153"/>
      <c r="VSK51" s="153"/>
      <c r="VSL51" s="153"/>
      <c r="VSM51" s="155"/>
      <c r="VSN51" s="165"/>
      <c r="VSO51" s="153"/>
      <c r="VSP51" s="154"/>
      <c r="VSQ51" s="154"/>
      <c r="VSR51" s="153"/>
      <c r="VSS51" s="153"/>
      <c r="VST51" s="153"/>
      <c r="VSU51" s="153"/>
      <c r="VSV51" s="153"/>
      <c r="VSW51" s="153"/>
      <c r="VSX51" s="153"/>
      <c r="VSY51" s="153"/>
      <c r="VSZ51" s="155"/>
      <c r="VTA51" s="165"/>
      <c r="VTB51" s="153"/>
      <c r="VTC51" s="154"/>
      <c r="VTD51" s="154"/>
      <c r="VTE51" s="153"/>
      <c r="VTF51" s="153"/>
      <c r="VTG51" s="153"/>
      <c r="VTH51" s="153"/>
      <c r="VTI51" s="153"/>
      <c r="VTJ51" s="153"/>
      <c r="VTK51" s="153"/>
      <c r="VTL51" s="153"/>
      <c r="VTM51" s="155"/>
      <c r="VTN51" s="165"/>
      <c r="VTO51" s="153"/>
      <c r="VTP51" s="154"/>
      <c r="VTQ51" s="154"/>
      <c r="VTR51" s="153"/>
      <c r="VTS51" s="153"/>
      <c r="VTT51" s="153"/>
      <c r="VTU51" s="153"/>
      <c r="VTV51" s="153"/>
      <c r="VTW51" s="153"/>
      <c r="VTX51" s="153"/>
      <c r="VTY51" s="153"/>
      <c r="VTZ51" s="155"/>
      <c r="VUA51" s="165"/>
      <c r="VUB51" s="153"/>
      <c r="VUC51" s="154"/>
      <c r="VUD51" s="154"/>
      <c r="VUE51" s="153"/>
      <c r="VUF51" s="153"/>
      <c r="VUG51" s="153"/>
      <c r="VUH51" s="153"/>
      <c r="VUI51" s="153"/>
      <c r="VUJ51" s="153"/>
      <c r="VUK51" s="153"/>
      <c r="VUL51" s="153"/>
      <c r="VUM51" s="155"/>
      <c r="VUN51" s="165"/>
      <c r="VUO51" s="153"/>
      <c r="VUP51" s="154"/>
      <c r="VUQ51" s="154"/>
      <c r="VUR51" s="153"/>
      <c r="VUS51" s="153"/>
      <c r="VUT51" s="153"/>
      <c r="VUU51" s="153"/>
      <c r="VUV51" s="153"/>
      <c r="VUW51" s="153"/>
      <c r="VUX51" s="153"/>
      <c r="VUY51" s="153"/>
      <c r="VUZ51" s="155"/>
      <c r="VVA51" s="165"/>
      <c r="VVB51" s="153"/>
      <c r="VVC51" s="154"/>
      <c r="VVD51" s="154"/>
      <c r="VVE51" s="153"/>
      <c r="VVF51" s="153"/>
      <c r="VVG51" s="153"/>
      <c r="VVH51" s="153"/>
      <c r="VVI51" s="153"/>
      <c r="VVJ51" s="153"/>
      <c r="VVK51" s="153"/>
      <c r="VVL51" s="153"/>
      <c r="VVM51" s="155"/>
      <c r="VVN51" s="165"/>
      <c r="VVO51" s="153"/>
      <c r="VVP51" s="154"/>
      <c r="VVQ51" s="154"/>
      <c r="VVR51" s="153"/>
      <c r="VVS51" s="153"/>
      <c r="VVT51" s="153"/>
      <c r="VVU51" s="153"/>
      <c r="VVV51" s="153"/>
      <c r="VVW51" s="153"/>
      <c r="VVX51" s="153"/>
      <c r="VVY51" s="153"/>
      <c r="VVZ51" s="155"/>
      <c r="VWA51" s="165"/>
      <c r="VWB51" s="153"/>
      <c r="VWC51" s="154"/>
      <c r="VWD51" s="154"/>
      <c r="VWE51" s="153"/>
      <c r="VWF51" s="153"/>
      <c r="VWG51" s="153"/>
      <c r="VWH51" s="153"/>
      <c r="VWI51" s="153"/>
      <c r="VWJ51" s="153"/>
      <c r="VWK51" s="153"/>
      <c r="VWL51" s="153"/>
      <c r="VWM51" s="155"/>
      <c r="VWN51" s="165"/>
      <c r="VWO51" s="153"/>
      <c r="VWP51" s="154"/>
      <c r="VWQ51" s="154"/>
      <c r="VWR51" s="153"/>
      <c r="VWS51" s="153"/>
      <c r="VWT51" s="153"/>
      <c r="VWU51" s="153"/>
      <c r="VWV51" s="153"/>
      <c r="VWW51" s="153"/>
      <c r="VWX51" s="153"/>
      <c r="VWY51" s="153"/>
      <c r="VWZ51" s="155"/>
      <c r="VXA51" s="165"/>
      <c r="VXB51" s="153"/>
      <c r="VXC51" s="154"/>
      <c r="VXD51" s="154"/>
      <c r="VXE51" s="153"/>
      <c r="VXF51" s="153"/>
      <c r="VXG51" s="153"/>
      <c r="VXH51" s="153"/>
      <c r="VXI51" s="153"/>
      <c r="VXJ51" s="153"/>
      <c r="VXK51" s="153"/>
      <c r="VXL51" s="153"/>
      <c r="VXM51" s="155"/>
      <c r="VXN51" s="165"/>
      <c r="VXO51" s="153"/>
      <c r="VXP51" s="154"/>
      <c r="VXQ51" s="154"/>
      <c r="VXR51" s="153"/>
      <c r="VXS51" s="153"/>
      <c r="VXT51" s="153"/>
      <c r="VXU51" s="153"/>
      <c r="VXV51" s="153"/>
      <c r="VXW51" s="153"/>
      <c r="VXX51" s="153"/>
      <c r="VXY51" s="153"/>
      <c r="VXZ51" s="155"/>
      <c r="VYA51" s="165"/>
      <c r="VYB51" s="153"/>
      <c r="VYC51" s="154"/>
      <c r="VYD51" s="154"/>
      <c r="VYE51" s="153"/>
      <c r="VYF51" s="153"/>
      <c r="VYG51" s="153"/>
      <c r="VYH51" s="153"/>
      <c r="VYI51" s="153"/>
      <c r="VYJ51" s="153"/>
      <c r="VYK51" s="153"/>
      <c r="VYL51" s="153"/>
      <c r="VYM51" s="155"/>
      <c r="VYN51" s="165"/>
      <c r="VYO51" s="153"/>
      <c r="VYP51" s="154"/>
      <c r="VYQ51" s="154"/>
      <c r="VYR51" s="153"/>
      <c r="VYS51" s="153"/>
      <c r="VYT51" s="153"/>
      <c r="VYU51" s="153"/>
      <c r="VYV51" s="153"/>
      <c r="VYW51" s="153"/>
      <c r="VYX51" s="153"/>
      <c r="VYY51" s="153"/>
      <c r="VYZ51" s="155"/>
      <c r="VZA51" s="165"/>
      <c r="VZB51" s="153"/>
      <c r="VZC51" s="154"/>
      <c r="VZD51" s="154"/>
      <c r="VZE51" s="153"/>
      <c r="VZF51" s="153"/>
      <c r="VZG51" s="153"/>
      <c r="VZH51" s="153"/>
      <c r="VZI51" s="153"/>
      <c r="VZJ51" s="153"/>
      <c r="VZK51" s="153"/>
      <c r="VZL51" s="153"/>
      <c r="VZM51" s="155"/>
      <c r="VZN51" s="165"/>
      <c r="VZO51" s="153"/>
      <c r="VZP51" s="154"/>
      <c r="VZQ51" s="154"/>
      <c r="VZR51" s="153"/>
      <c r="VZS51" s="153"/>
      <c r="VZT51" s="153"/>
      <c r="VZU51" s="153"/>
      <c r="VZV51" s="153"/>
      <c r="VZW51" s="153"/>
      <c r="VZX51" s="153"/>
      <c r="VZY51" s="153"/>
      <c r="VZZ51" s="155"/>
      <c r="WAA51" s="165"/>
      <c r="WAB51" s="153"/>
      <c r="WAC51" s="154"/>
      <c r="WAD51" s="154"/>
      <c r="WAE51" s="153"/>
      <c r="WAF51" s="153"/>
      <c r="WAG51" s="153"/>
      <c r="WAH51" s="153"/>
      <c r="WAI51" s="153"/>
      <c r="WAJ51" s="153"/>
      <c r="WAK51" s="153"/>
      <c r="WAL51" s="153"/>
      <c r="WAM51" s="155"/>
      <c r="WAN51" s="165"/>
      <c r="WAO51" s="153"/>
      <c r="WAP51" s="154"/>
      <c r="WAQ51" s="154"/>
      <c r="WAR51" s="153"/>
      <c r="WAS51" s="153"/>
      <c r="WAT51" s="153"/>
      <c r="WAU51" s="153"/>
      <c r="WAV51" s="153"/>
      <c r="WAW51" s="153"/>
      <c r="WAX51" s="153"/>
      <c r="WAY51" s="153"/>
      <c r="WAZ51" s="155"/>
      <c r="WBA51" s="165"/>
      <c r="WBB51" s="153"/>
      <c r="WBC51" s="154"/>
      <c r="WBD51" s="154"/>
      <c r="WBE51" s="153"/>
      <c r="WBF51" s="153"/>
      <c r="WBG51" s="153"/>
      <c r="WBH51" s="153"/>
      <c r="WBI51" s="153"/>
      <c r="WBJ51" s="153"/>
      <c r="WBK51" s="153"/>
      <c r="WBL51" s="153"/>
      <c r="WBM51" s="155"/>
      <c r="WBN51" s="165"/>
      <c r="WBO51" s="153"/>
      <c r="WBP51" s="154"/>
      <c r="WBQ51" s="154"/>
      <c r="WBR51" s="153"/>
      <c r="WBS51" s="153"/>
      <c r="WBT51" s="153"/>
      <c r="WBU51" s="153"/>
      <c r="WBV51" s="153"/>
      <c r="WBW51" s="153"/>
      <c r="WBX51" s="153"/>
      <c r="WBY51" s="153"/>
      <c r="WBZ51" s="155"/>
      <c r="WCA51" s="165"/>
      <c r="WCB51" s="153"/>
      <c r="WCC51" s="154"/>
      <c r="WCD51" s="154"/>
      <c r="WCE51" s="153"/>
      <c r="WCF51" s="153"/>
      <c r="WCG51" s="153"/>
      <c r="WCH51" s="153"/>
      <c r="WCI51" s="153"/>
      <c r="WCJ51" s="153"/>
      <c r="WCK51" s="153"/>
      <c r="WCL51" s="153"/>
      <c r="WCM51" s="155"/>
      <c r="WCN51" s="165"/>
      <c r="WCO51" s="153"/>
      <c r="WCP51" s="154"/>
      <c r="WCQ51" s="154"/>
      <c r="WCR51" s="153"/>
      <c r="WCS51" s="153"/>
      <c r="WCT51" s="153"/>
      <c r="WCU51" s="153"/>
      <c r="WCV51" s="153"/>
      <c r="WCW51" s="153"/>
      <c r="WCX51" s="153"/>
      <c r="WCY51" s="153"/>
      <c r="WCZ51" s="155"/>
      <c r="WDA51" s="165"/>
      <c r="WDB51" s="153"/>
      <c r="WDC51" s="154"/>
      <c r="WDD51" s="154"/>
      <c r="WDE51" s="153"/>
      <c r="WDF51" s="153"/>
      <c r="WDG51" s="153"/>
      <c r="WDH51" s="153"/>
      <c r="WDI51" s="153"/>
      <c r="WDJ51" s="153"/>
      <c r="WDK51" s="153"/>
      <c r="WDL51" s="153"/>
      <c r="WDM51" s="155"/>
      <c r="WDN51" s="165"/>
      <c r="WDO51" s="153"/>
      <c r="WDP51" s="154"/>
      <c r="WDQ51" s="154"/>
      <c r="WDR51" s="153"/>
      <c r="WDS51" s="153"/>
      <c r="WDT51" s="153"/>
      <c r="WDU51" s="153"/>
      <c r="WDV51" s="153"/>
      <c r="WDW51" s="153"/>
      <c r="WDX51" s="153"/>
      <c r="WDY51" s="153"/>
      <c r="WDZ51" s="155"/>
      <c r="WEA51" s="165"/>
      <c r="WEB51" s="153"/>
      <c r="WEC51" s="154"/>
      <c r="WED51" s="154"/>
      <c r="WEE51" s="153"/>
      <c r="WEF51" s="153"/>
      <c r="WEG51" s="153"/>
      <c r="WEH51" s="153"/>
      <c r="WEI51" s="153"/>
      <c r="WEJ51" s="153"/>
      <c r="WEK51" s="153"/>
      <c r="WEL51" s="153"/>
      <c r="WEM51" s="155"/>
      <c r="WEN51" s="165"/>
      <c r="WEO51" s="153"/>
      <c r="WEP51" s="154"/>
      <c r="WEQ51" s="154"/>
      <c r="WER51" s="153"/>
      <c r="WES51" s="153"/>
      <c r="WET51" s="153"/>
      <c r="WEU51" s="153"/>
      <c r="WEV51" s="153"/>
      <c r="WEW51" s="153"/>
      <c r="WEX51" s="153"/>
      <c r="WEY51" s="153"/>
      <c r="WEZ51" s="155"/>
      <c r="WFA51" s="165"/>
      <c r="WFB51" s="153"/>
      <c r="WFC51" s="154"/>
      <c r="WFD51" s="154"/>
      <c r="WFE51" s="153"/>
      <c r="WFF51" s="153"/>
      <c r="WFG51" s="153"/>
      <c r="WFH51" s="153"/>
      <c r="WFI51" s="153"/>
      <c r="WFJ51" s="153"/>
      <c r="WFK51" s="153"/>
      <c r="WFL51" s="153"/>
      <c r="WFM51" s="155"/>
      <c r="WFN51" s="165"/>
      <c r="WFO51" s="153"/>
      <c r="WFP51" s="154"/>
      <c r="WFQ51" s="154"/>
      <c r="WFR51" s="153"/>
      <c r="WFS51" s="153"/>
      <c r="WFT51" s="153"/>
      <c r="WFU51" s="153"/>
      <c r="WFV51" s="153"/>
      <c r="WFW51" s="153"/>
      <c r="WFX51" s="153"/>
      <c r="WFY51" s="153"/>
      <c r="WFZ51" s="155"/>
      <c r="WGA51" s="165"/>
      <c r="WGB51" s="153"/>
      <c r="WGC51" s="154"/>
      <c r="WGD51" s="154"/>
      <c r="WGE51" s="153"/>
      <c r="WGF51" s="153"/>
      <c r="WGG51" s="153"/>
      <c r="WGH51" s="153"/>
      <c r="WGI51" s="153"/>
      <c r="WGJ51" s="153"/>
      <c r="WGK51" s="153"/>
      <c r="WGL51" s="153"/>
      <c r="WGM51" s="155"/>
      <c r="WGN51" s="165"/>
      <c r="WGO51" s="153"/>
      <c r="WGP51" s="154"/>
      <c r="WGQ51" s="154"/>
      <c r="WGR51" s="153"/>
      <c r="WGS51" s="153"/>
      <c r="WGT51" s="153"/>
      <c r="WGU51" s="153"/>
      <c r="WGV51" s="153"/>
      <c r="WGW51" s="153"/>
      <c r="WGX51" s="153"/>
      <c r="WGY51" s="153"/>
      <c r="WGZ51" s="155"/>
      <c r="WHA51" s="165"/>
      <c r="WHB51" s="153"/>
      <c r="WHC51" s="154"/>
      <c r="WHD51" s="154"/>
      <c r="WHE51" s="153"/>
      <c r="WHF51" s="153"/>
      <c r="WHG51" s="153"/>
      <c r="WHH51" s="153"/>
      <c r="WHI51" s="153"/>
      <c r="WHJ51" s="153"/>
      <c r="WHK51" s="153"/>
      <c r="WHL51" s="153"/>
      <c r="WHM51" s="155"/>
      <c r="WHN51" s="165"/>
      <c r="WHO51" s="153"/>
      <c r="WHP51" s="154"/>
      <c r="WHQ51" s="154"/>
      <c r="WHR51" s="153"/>
      <c r="WHS51" s="153"/>
      <c r="WHT51" s="153"/>
      <c r="WHU51" s="153"/>
      <c r="WHV51" s="153"/>
      <c r="WHW51" s="153"/>
      <c r="WHX51" s="153"/>
      <c r="WHY51" s="153"/>
      <c r="WHZ51" s="155"/>
      <c r="WIA51" s="165"/>
      <c r="WIB51" s="153"/>
      <c r="WIC51" s="154"/>
      <c r="WID51" s="154"/>
      <c r="WIE51" s="153"/>
      <c r="WIF51" s="153"/>
      <c r="WIG51" s="153"/>
      <c r="WIH51" s="153"/>
      <c r="WII51" s="153"/>
      <c r="WIJ51" s="153"/>
      <c r="WIK51" s="153"/>
      <c r="WIL51" s="153"/>
      <c r="WIM51" s="155"/>
      <c r="WIN51" s="165"/>
      <c r="WIO51" s="153"/>
      <c r="WIP51" s="154"/>
      <c r="WIQ51" s="154"/>
      <c r="WIR51" s="153"/>
      <c r="WIS51" s="153"/>
      <c r="WIT51" s="153"/>
      <c r="WIU51" s="153"/>
      <c r="WIV51" s="153"/>
      <c r="WIW51" s="153"/>
      <c r="WIX51" s="153"/>
      <c r="WIY51" s="153"/>
      <c r="WIZ51" s="155"/>
      <c r="WJA51" s="165"/>
      <c r="WJB51" s="153"/>
      <c r="WJC51" s="154"/>
      <c r="WJD51" s="154"/>
      <c r="WJE51" s="153"/>
      <c r="WJF51" s="153"/>
      <c r="WJG51" s="153"/>
      <c r="WJH51" s="153"/>
      <c r="WJI51" s="153"/>
      <c r="WJJ51" s="153"/>
      <c r="WJK51" s="153"/>
      <c r="WJL51" s="153"/>
      <c r="WJM51" s="155"/>
      <c r="WJN51" s="165"/>
      <c r="WJO51" s="153"/>
      <c r="WJP51" s="154"/>
      <c r="WJQ51" s="154"/>
      <c r="WJR51" s="153"/>
      <c r="WJS51" s="153"/>
      <c r="WJT51" s="153"/>
      <c r="WJU51" s="153"/>
      <c r="WJV51" s="153"/>
      <c r="WJW51" s="153"/>
      <c r="WJX51" s="153"/>
      <c r="WJY51" s="153"/>
      <c r="WJZ51" s="155"/>
      <c r="WKA51" s="165"/>
      <c r="WKB51" s="153"/>
      <c r="WKC51" s="154"/>
      <c r="WKD51" s="154"/>
      <c r="WKE51" s="153"/>
      <c r="WKF51" s="153"/>
      <c r="WKG51" s="153"/>
      <c r="WKH51" s="153"/>
      <c r="WKI51" s="153"/>
      <c r="WKJ51" s="153"/>
      <c r="WKK51" s="153"/>
      <c r="WKL51" s="153"/>
      <c r="WKM51" s="155"/>
      <c r="WKN51" s="165"/>
      <c r="WKO51" s="153"/>
      <c r="WKP51" s="154"/>
      <c r="WKQ51" s="154"/>
      <c r="WKR51" s="153"/>
      <c r="WKS51" s="153"/>
      <c r="WKT51" s="153"/>
      <c r="WKU51" s="153"/>
      <c r="WKV51" s="153"/>
      <c r="WKW51" s="153"/>
      <c r="WKX51" s="153"/>
      <c r="WKY51" s="153"/>
      <c r="WKZ51" s="155"/>
      <c r="WLA51" s="165"/>
      <c r="WLB51" s="153"/>
      <c r="WLC51" s="154"/>
      <c r="WLD51" s="154"/>
      <c r="WLE51" s="153"/>
      <c r="WLF51" s="153"/>
      <c r="WLG51" s="153"/>
      <c r="WLH51" s="153"/>
      <c r="WLI51" s="153"/>
      <c r="WLJ51" s="153"/>
      <c r="WLK51" s="153"/>
      <c r="WLL51" s="153"/>
      <c r="WLM51" s="155"/>
      <c r="WLN51" s="165"/>
      <c r="WLO51" s="153"/>
      <c r="WLP51" s="154"/>
      <c r="WLQ51" s="154"/>
      <c r="WLR51" s="153"/>
      <c r="WLS51" s="153"/>
      <c r="WLT51" s="153"/>
      <c r="WLU51" s="153"/>
      <c r="WLV51" s="153"/>
      <c r="WLW51" s="153"/>
      <c r="WLX51" s="153"/>
      <c r="WLY51" s="153"/>
      <c r="WLZ51" s="155"/>
      <c r="WMA51" s="165"/>
      <c r="WMB51" s="153"/>
      <c r="WMC51" s="154"/>
      <c r="WMD51" s="154"/>
      <c r="WME51" s="153"/>
      <c r="WMF51" s="153"/>
      <c r="WMG51" s="153"/>
      <c r="WMH51" s="153"/>
      <c r="WMI51" s="153"/>
      <c r="WMJ51" s="153"/>
      <c r="WMK51" s="153"/>
      <c r="WML51" s="153"/>
      <c r="WMM51" s="155"/>
      <c r="WMN51" s="165"/>
      <c r="WMO51" s="153"/>
      <c r="WMP51" s="154"/>
      <c r="WMQ51" s="154"/>
      <c r="WMR51" s="153"/>
      <c r="WMS51" s="153"/>
      <c r="WMT51" s="153"/>
      <c r="WMU51" s="153"/>
      <c r="WMV51" s="153"/>
      <c r="WMW51" s="153"/>
      <c r="WMX51" s="153"/>
      <c r="WMY51" s="153"/>
      <c r="WMZ51" s="155"/>
      <c r="WNA51" s="165"/>
      <c r="WNB51" s="153"/>
      <c r="WNC51" s="154"/>
      <c r="WND51" s="154"/>
      <c r="WNE51" s="153"/>
      <c r="WNF51" s="153"/>
      <c r="WNG51" s="153"/>
      <c r="WNH51" s="153"/>
      <c r="WNI51" s="153"/>
      <c r="WNJ51" s="153"/>
      <c r="WNK51" s="153"/>
      <c r="WNL51" s="153"/>
      <c r="WNM51" s="155"/>
      <c r="WNN51" s="165"/>
      <c r="WNO51" s="153"/>
      <c r="WNP51" s="154"/>
      <c r="WNQ51" s="154"/>
      <c r="WNR51" s="153"/>
      <c r="WNS51" s="153"/>
      <c r="WNT51" s="153"/>
      <c r="WNU51" s="153"/>
      <c r="WNV51" s="153"/>
      <c r="WNW51" s="153"/>
      <c r="WNX51" s="153"/>
      <c r="WNY51" s="153"/>
      <c r="WNZ51" s="155"/>
      <c r="WOA51" s="165"/>
      <c r="WOB51" s="153"/>
      <c r="WOC51" s="154"/>
      <c r="WOD51" s="154"/>
      <c r="WOE51" s="153"/>
      <c r="WOF51" s="153"/>
      <c r="WOG51" s="153"/>
      <c r="WOH51" s="153"/>
      <c r="WOI51" s="153"/>
      <c r="WOJ51" s="153"/>
      <c r="WOK51" s="153"/>
      <c r="WOL51" s="153"/>
      <c r="WOM51" s="155"/>
      <c r="WON51" s="165"/>
      <c r="WOO51" s="153"/>
      <c r="WOP51" s="154"/>
      <c r="WOQ51" s="154"/>
      <c r="WOR51" s="153"/>
      <c r="WOS51" s="153"/>
      <c r="WOT51" s="153"/>
      <c r="WOU51" s="153"/>
      <c r="WOV51" s="153"/>
      <c r="WOW51" s="153"/>
      <c r="WOX51" s="153"/>
      <c r="WOY51" s="153"/>
      <c r="WOZ51" s="155"/>
      <c r="WPA51" s="165"/>
      <c r="WPB51" s="153"/>
      <c r="WPC51" s="154"/>
      <c r="WPD51" s="154"/>
      <c r="WPE51" s="153"/>
      <c r="WPF51" s="153"/>
      <c r="WPG51" s="153"/>
      <c r="WPH51" s="153"/>
      <c r="WPI51" s="153"/>
      <c r="WPJ51" s="153"/>
      <c r="WPK51" s="153"/>
      <c r="WPL51" s="153"/>
      <c r="WPM51" s="155"/>
      <c r="WPN51" s="165"/>
      <c r="WPO51" s="153"/>
      <c r="WPP51" s="154"/>
      <c r="WPQ51" s="154"/>
      <c r="WPR51" s="153"/>
      <c r="WPS51" s="153"/>
      <c r="WPT51" s="153"/>
      <c r="WPU51" s="153"/>
      <c r="WPV51" s="153"/>
      <c r="WPW51" s="153"/>
      <c r="WPX51" s="153"/>
      <c r="WPY51" s="153"/>
      <c r="WPZ51" s="155"/>
      <c r="WQA51" s="165"/>
      <c r="WQB51" s="153"/>
      <c r="WQC51" s="154"/>
      <c r="WQD51" s="154"/>
      <c r="WQE51" s="153"/>
      <c r="WQF51" s="153"/>
      <c r="WQG51" s="153"/>
      <c r="WQH51" s="153"/>
      <c r="WQI51" s="153"/>
      <c r="WQJ51" s="153"/>
      <c r="WQK51" s="153"/>
      <c r="WQL51" s="153"/>
      <c r="WQM51" s="155"/>
      <c r="WQN51" s="165"/>
      <c r="WQO51" s="153"/>
      <c r="WQP51" s="154"/>
      <c r="WQQ51" s="154"/>
      <c r="WQR51" s="153"/>
      <c r="WQS51" s="153"/>
      <c r="WQT51" s="153"/>
      <c r="WQU51" s="153"/>
      <c r="WQV51" s="153"/>
      <c r="WQW51" s="153"/>
      <c r="WQX51" s="153"/>
      <c r="WQY51" s="153"/>
      <c r="WQZ51" s="155"/>
      <c r="WRA51" s="165"/>
      <c r="WRB51" s="153"/>
      <c r="WRC51" s="154"/>
      <c r="WRD51" s="154"/>
      <c r="WRE51" s="153"/>
      <c r="WRF51" s="153"/>
      <c r="WRG51" s="153"/>
      <c r="WRH51" s="153"/>
      <c r="WRI51" s="153"/>
      <c r="WRJ51" s="153"/>
      <c r="WRK51" s="153"/>
      <c r="WRL51" s="153"/>
      <c r="WRM51" s="155"/>
      <c r="WRN51" s="165"/>
      <c r="WRO51" s="153"/>
      <c r="WRP51" s="154"/>
      <c r="WRQ51" s="154"/>
      <c r="WRR51" s="153"/>
      <c r="WRS51" s="153"/>
      <c r="WRT51" s="153"/>
      <c r="WRU51" s="153"/>
      <c r="WRV51" s="153"/>
      <c r="WRW51" s="153"/>
      <c r="WRX51" s="153"/>
      <c r="WRY51" s="153"/>
      <c r="WRZ51" s="155"/>
      <c r="WSA51" s="165"/>
      <c r="WSB51" s="153"/>
      <c r="WSC51" s="154"/>
      <c r="WSD51" s="154"/>
      <c r="WSE51" s="153"/>
      <c r="WSF51" s="153"/>
      <c r="WSG51" s="153"/>
      <c r="WSH51" s="153"/>
      <c r="WSI51" s="153"/>
      <c r="WSJ51" s="153"/>
      <c r="WSK51" s="153"/>
      <c r="WSL51" s="153"/>
      <c r="WSM51" s="155"/>
      <c r="WSN51" s="165"/>
      <c r="WSO51" s="153"/>
      <c r="WSP51" s="154"/>
      <c r="WSQ51" s="154"/>
      <c r="WSR51" s="153"/>
      <c r="WSS51" s="153"/>
      <c r="WST51" s="153"/>
      <c r="WSU51" s="153"/>
      <c r="WSV51" s="153"/>
      <c r="WSW51" s="153"/>
      <c r="WSX51" s="153"/>
      <c r="WSY51" s="153"/>
      <c r="WSZ51" s="155"/>
      <c r="WTA51" s="165"/>
      <c r="WTB51" s="153"/>
      <c r="WTC51" s="154"/>
      <c r="WTD51" s="154"/>
      <c r="WTE51" s="153"/>
      <c r="WTF51" s="153"/>
      <c r="WTG51" s="153"/>
      <c r="WTH51" s="153"/>
      <c r="WTI51" s="153"/>
      <c r="WTJ51" s="153"/>
      <c r="WTK51" s="153"/>
      <c r="WTL51" s="153"/>
      <c r="WTM51" s="155"/>
      <c r="WTN51" s="165"/>
      <c r="WTO51" s="153"/>
      <c r="WTP51" s="154"/>
      <c r="WTQ51" s="154"/>
      <c r="WTR51" s="153"/>
      <c r="WTS51" s="153"/>
      <c r="WTT51" s="153"/>
      <c r="WTU51" s="153"/>
      <c r="WTV51" s="153"/>
      <c r="WTW51" s="153"/>
      <c r="WTX51" s="153"/>
      <c r="WTY51" s="153"/>
      <c r="WTZ51" s="155"/>
      <c r="WUA51" s="165"/>
      <c r="WUB51" s="153"/>
      <c r="WUC51" s="154"/>
      <c r="WUD51" s="154"/>
      <c r="WUE51" s="153"/>
      <c r="WUF51" s="153"/>
      <c r="WUG51" s="153"/>
      <c r="WUH51" s="153"/>
      <c r="WUI51" s="153"/>
      <c r="WUJ51" s="153"/>
      <c r="WUK51" s="153"/>
      <c r="WUL51" s="153"/>
      <c r="WUM51" s="155"/>
      <c r="WUN51" s="165"/>
      <c r="WUO51" s="153"/>
      <c r="WUP51" s="154"/>
      <c r="WUQ51" s="154"/>
      <c r="WUR51" s="153"/>
      <c r="WUS51" s="153"/>
      <c r="WUT51" s="153"/>
      <c r="WUU51" s="153"/>
      <c r="WUV51" s="153"/>
      <c r="WUW51" s="153"/>
      <c r="WUX51" s="153"/>
      <c r="WUY51" s="153"/>
      <c r="WUZ51" s="155"/>
      <c r="WVA51" s="165"/>
      <c r="WVB51" s="153"/>
      <c r="WVC51" s="154"/>
      <c r="WVD51" s="154"/>
      <c r="WVE51" s="153"/>
      <c r="WVF51" s="153"/>
      <c r="WVG51" s="153"/>
      <c r="WVH51" s="153"/>
      <c r="WVI51" s="153"/>
      <c r="WVJ51" s="153"/>
      <c r="WVK51" s="153"/>
      <c r="WVL51" s="153"/>
      <c r="WVM51" s="155"/>
      <c r="WVN51" s="165"/>
      <c r="WVO51" s="153"/>
      <c r="WVP51" s="154"/>
      <c r="WVQ51" s="154"/>
      <c r="WVR51" s="153"/>
      <c r="WVS51" s="153"/>
      <c r="WVT51" s="153"/>
      <c r="WVU51" s="153"/>
      <c r="WVV51" s="153"/>
      <c r="WVW51" s="153"/>
      <c r="WVX51" s="153"/>
      <c r="WVY51" s="153"/>
      <c r="WVZ51" s="155"/>
      <c r="WWA51" s="165"/>
      <c r="WWB51" s="153"/>
      <c r="WWC51" s="154"/>
      <c r="WWD51" s="154"/>
      <c r="WWE51" s="153"/>
      <c r="WWF51" s="153"/>
      <c r="WWG51" s="153"/>
      <c r="WWH51" s="153"/>
      <c r="WWI51" s="153"/>
      <c r="WWJ51" s="153"/>
      <c r="WWK51" s="153"/>
      <c r="WWL51" s="153"/>
      <c r="WWM51" s="155"/>
      <c r="WWN51" s="165"/>
      <c r="WWO51" s="153"/>
      <c r="WWP51" s="154"/>
      <c r="WWQ51" s="154"/>
      <c r="WWR51" s="153"/>
      <c r="WWS51" s="153"/>
      <c r="WWT51" s="153"/>
      <c r="WWU51" s="153"/>
      <c r="WWV51" s="153"/>
      <c r="WWW51" s="153"/>
      <c r="WWX51" s="153"/>
      <c r="WWY51" s="153"/>
      <c r="WWZ51" s="155"/>
      <c r="WXA51" s="165"/>
      <c r="WXB51" s="153"/>
      <c r="WXC51" s="154"/>
      <c r="WXD51" s="154"/>
      <c r="WXE51" s="153"/>
      <c r="WXF51" s="153"/>
      <c r="WXG51" s="153"/>
      <c r="WXH51" s="153"/>
      <c r="WXI51" s="153"/>
      <c r="WXJ51" s="153"/>
      <c r="WXK51" s="153"/>
      <c r="WXL51" s="153"/>
      <c r="WXM51" s="155"/>
      <c r="WXN51" s="165"/>
      <c r="WXO51" s="153"/>
      <c r="WXP51" s="154"/>
      <c r="WXQ51" s="154"/>
      <c r="WXR51" s="153"/>
      <c r="WXS51" s="153"/>
      <c r="WXT51" s="153"/>
      <c r="WXU51" s="153"/>
      <c r="WXV51" s="153"/>
      <c r="WXW51" s="153"/>
      <c r="WXX51" s="153"/>
      <c r="WXY51" s="153"/>
      <c r="WXZ51" s="155"/>
      <c r="WYA51" s="165"/>
      <c r="WYB51" s="153"/>
      <c r="WYC51" s="154"/>
      <c r="WYD51" s="154"/>
      <c r="WYE51" s="153"/>
      <c r="WYF51" s="153"/>
      <c r="WYG51" s="153"/>
      <c r="WYH51" s="153"/>
      <c r="WYI51" s="153"/>
      <c r="WYJ51" s="153"/>
      <c r="WYK51" s="153"/>
      <c r="WYL51" s="153"/>
      <c r="WYM51" s="155"/>
      <c r="WYN51" s="165"/>
      <c r="WYO51" s="153"/>
      <c r="WYP51" s="154"/>
      <c r="WYQ51" s="154"/>
      <c r="WYR51" s="153"/>
      <c r="WYS51" s="153"/>
      <c r="WYT51" s="153"/>
      <c r="WYU51" s="153"/>
      <c r="WYV51" s="153"/>
      <c r="WYW51" s="153"/>
      <c r="WYX51" s="153"/>
      <c r="WYY51" s="153"/>
      <c r="WYZ51" s="155"/>
      <c r="WZA51" s="165"/>
      <c r="WZB51" s="153"/>
      <c r="WZC51" s="154"/>
      <c r="WZD51" s="154"/>
      <c r="WZE51" s="153"/>
      <c r="WZF51" s="153"/>
      <c r="WZG51" s="153"/>
      <c r="WZH51" s="153"/>
      <c r="WZI51" s="153"/>
      <c r="WZJ51" s="153"/>
      <c r="WZK51" s="153"/>
      <c r="WZL51" s="153"/>
      <c r="WZM51" s="155"/>
      <c r="WZN51" s="165"/>
      <c r="WZO51" s="153"/>
      <c r="WZP51" s="154"/>
      <c r="WZQ51" s="154"/>
      <c r="WZR51" s="153"/>
      <c r="WZS51" s="153"/>
      <c r="WZT51" s="153"/>
      <c r="WZU51" s="153"/>
      <c r="WZV51" s="153"/>
      <c r="WZW51" s="153"/>
      <c r="WZX51" s="153"/>
      <c r="WZY51" s="153"/>
      <c r="WZZ51" s="155"/>
      <c r="XAA51" s="165"/>
      <c r="XAB51" s="153"/>
      <c r="XAC51" s="154"/>
      <c r="XAD51" s="154"/>
      <c r="XAE51" s="153"/>
      <c r="XAF51" s="153"/>
      <c r="XAG51" s="153"/>
      <c r="XAH51" s="153"/>
      <c r="XAI51" s="153"/>
      <c r="XAJ51" s="153"/>
      <c r="XAK51" s="153"/>
      <c r="XAL51" s="153"/>
      <c r="XAM51" s="155"/>
      <c r="XAN51" s="165"/>
      <c r="XAO51" s="153"/>
      <c r="XAP51" s="154"/>
      <c r="XAQ51" s="154"/>
      <c r="XAR51" s="153"/>
      <c r="XAS51" s="153"/>
      <c r="XAT51" s="153"/>
      <c r="XAU51" s="153"/>
      <c r="XAV51" s="153"/>
      <c r="XAW51" s="153"/>
      <c r="XAX51" s="153"/>
      <c r="XAY51" s="153"/>
      <c r="XAZ51" s="155"/>
      <c r="XBA51" s="165"/>
      <c r="XBB51" s="153"/>
      <c r="XBC51" s="154"/>
      <c r="XBD51" s="154"/>
      <c r="XBE51" s="153"/>
      <c r="XBF51" s="153"/>
      <c r="XBG51" s="153"/>
      <c r="XBH51" s="153"/>
      <c r="XBI51" s="153"/>
      <c r="XBJ51" s="153"/>
      <c r="XBK51" s="153"/>
      <c r="XBL51" s="153"/>
      <c r="XBM51" s="155"/>
      <c r="XBN51" s="165"/>
      <c r="XBO51" s="153"/>
      <c r="XBP51" s="154"/>
      <c r="XBQ51" s="154"/>
      <c r="XBR51" s="153"/>
      <c r="XBS51" s="153"/>
      <c r="XBT51" s="153"/>
      <c r="XBU51" s="153"/>
      <c r="XBV51" s="153"/>
      <c r="XBW51" s="153"/>
      <c r="XBX51" s="153"/>
      <c r="XBY51" s="153"/>
      <c r="XBZ51" s="155"/>
      <c r="XCA51" s="165"/>
      <c r="XCB51" s="153"/>
      <c r="XCC51" s="154"/>
      <c r="XCD51" s="154"/>
      <c r="XCE51" s="153"/>
      <c r="XCF51" s="153"/>
      <c r="XCG51" s="153"/>
      <c r="XCH51" s="153"/>
      <c r="XCI51" s="153"/>
      <c r="XCJ51" s="153"/>
      <c r="XCK51" s="153"/>
      <c r="XCL51" s="153"/>
      <c r="XCM51" s="155"/>
      <c r="XCN51" s="165"/>
      <c r="XCO51" s="153"/>
      <c r="XCP51" s="154"/>
      <c r="XCQ51" s="154"/>
      <c r="XCR51" s="153"/>
      <c r="XCS51" s="153"/>
      <c r="XCT51" s="153"/>
      <c r="XCU51" s="153"/>
      <c r="XCV51" s="153"/>
      <c r="XCW51" s="153"/>
      <c r="XCX51" s="153"/>
      <c r="XCY51" s="153"/>
      <c r="XCZ51" s="155"/>
      <c r="XDA51" s="165"/>
      <c r="XDB51" s="153"/>
      <c r="XDC51" s="154"/>
      <c r="XDD51" s="154"/>
      <c r="XDE51" s="153"/>
      <c r="XDF51" s="153"/>
      <c r="XDG51" s="153"/>
      <c r="XDH51" s="153"/>
      <c r="XDI51" s="153"/>
      <c r="XDJ51" s="153"/>
      <c r="XDK51" s="153"/>
      <c r="XDL51" s="153"/>
      <c r="XDM51" s="155"/>
      <c r="XDN51" s="165"/>
      <c r="XDO51" s="153"/>
      <c r="XDP51" s="154"/>
      <c r="XDQ51" s="154"/>
      <c r="XDR51" s="153"/>
      <c r="XDS51" s="153"/>
      <c r="XDT51" s="153"/>
      <c r="XDU51" s="153"/>
      <c r="XDV51" s="153"/>
      <c r="XDW51" s="153"/>
      <c r="XDX51" s="153"/>
      <c r="XDY51" s="153"/>
      <c r="XDZ51" s="155"/>
      <c r="XEA51" s="165"/>
      <c r="XEB51" s="153"/>
      <c r="XEC51" s="154"/>
      <c r="XED51" s="154"/>
      <c r="XEE51" s="153"/>
      <c r="XEF51" s="153"/>
      <c r="XEG51" s="153"/>
      <c r="XEH51" s="153"/>
      <c r="XEI51" s="153"/>
      <c r="XEJ51" s="153"/>
      <c r="XEK51" s="153"/>
      <c r="XEL51" s="153"/>
      <c r="XEM51" s="155"/>
      <c r="XEN51" s="165"/>
      <c r="XEO51" s="153"/>
      <c r="XEP51" s="154"/>
      <c r="XEQ51" s="154"/>
      <c r="XER51" s="153"/>
      <c r="XES51" s="153"/>
      <c r="XET51" s="153"/>
      <c r="XEU51" s="153"/>
      <c r="XEV51" s="153"/>
      <c r="XEW51" s="153"/>
      <c r="XEX51" s="153"/>
      <c r="XEY51" s="153"/>
      <c r="XEZ51" s="155"/>
      <c r="XFA51" s="165"/>
      <c r="XFB51" s="153"/>
      <c r="XFC51" s="154"/>
      <c r="XFD51" s="154"/>
    </row>
    <row r="52" spans="1:16384" x14ac:dyDescent="0.25">
      <c r="A52" s="225" t="s">
        <v>169</v>
      </c>
      <c r="B52" s="235">
        <f>15000+8000+13000</f>
        <v>36000</v>
      </c>
      <c r="C52" s="182" t="s">
        <v>249</v>
      </c>
      <c r="D52" s="259" t="s">
        <v>121</v>
      </c>
      <c r="E52" s="251">
        <f>15000+8000+13000</f>
        <v>36000</v>
      </c>
      <c r="F52" s="254">
        <f>15000+8000+13000</f>
        <v>36000</v>
      </c>
      <c r="H52" s="189" t="s">
        <v>110</v>
      </c>
      <c r="I52" s="157"/>
      <c r="J52" s="157"/>
      <c r="K52" s="157"/>
      <c r="L52" s="157">
        <f t="shared" ref="L52:N52" si="10">$B$57</f>
        <v>10656000</v>
      </c>
      <c r="M52" s="157">
        <f t="shared" si="10"/>
        <v>10656000</v>
      </c>
      <c r="N52" s="157">
        <f t="shared" si="10"/>
        <v>10656000</v>
      </c>
      <c r="O52" s="151">
        <f>SUM(I52:N52)</f>
        <v>31968000</v>
      </c>
      <c r="P52" s="156">
        <f>SUM(I53:N53)</f>
        <v>31968000</v>
      </c>
      <c r="Q52" s="160">
        <f>SUM(I54:N54)</f>
        <v>31968000</v>
      </c>
    </row>
    <row r="53" spans="1:16384" x14ac:dyDescent="0.25">
      <c r="A53" s="225" t="s">
        <v>171</v>
      </c>
      <c r="B53" s="235">
        <v>1</v>
      </c>
      <c r="C53" s="182" t="s">
        <v>248</v>
      </c>
      <c r="D53" s="259" t="s">
        <v>118</v>
      </c>
      <c r="E53" s="251">
        <v>1</v>
      </c>
      <c r="F53" s="254">
        <v>1</v>
      </c>
      <c r="H53" s="189" t="s">
        <v>3</v>
      </c>
      <c r="I53" s="157"/>
      <c r="J53" s="157"/>
      <c r="K53" s="157"/>
      <c r="L53" s="157">
        <f t="shared" ref="L53:N53" si="11">$E$57</f>
        <v>10656000</v>
      </c>
      <c r="M53" s="157">
        <f t="shared" si="11"/>
        <v>10656000</v>
      </c>
      <c r="N53" s="157">
        <f t="shared" si="11"/>
        <v>10656000</v>
      </c>
    </row>
    <row r="54" spans="1:16384" x14ac:dyDescent="0.25">
      <c r="A54" s="225" t="s">
        <v>172</v>
      </c>
      <c r="B54" s="235">
        <f>B53*B52</f>
        <v>36000</v>
      </c>
      <c r="C54" s="182" t="s">
        <v>248</v>
      </c>
      <c r="D54" s="259" t="s">
        <v>118</v>
      </c>
      <c r="E54" s="251">
        <f>E53*E52</f>
        <v>36000</v>
      </c>
      <c r="F54" s="254">
        <f>F53*F52</f>
        <v>36000</v>
      </c>
      <c r="H54" s="189" t="s">
        <v>4</v>
      </c>
      <c r="I54" s="157"/>
      <c r="J54" s="157"/>
      <c r="K54" s="157"/>
      <c r="L54" s="157">
        <f t="shared" ref="L54:N54" si="12">$F$57</f>
        <v>10656000</v>
      </c>
      <c r="M54" s="157">
        <f t="shared" si="12"/>
        <v>10656000</v>
      </c>
      <c r="N54" s="157">
        <f t="shared" si="12"/>
        <v>10656000</v>
      </c>
    </row>
    <row r="55" spans="1:16384" x14ac:dyDescent="0.25">
      <c r="A55" s="225" t="s">
        <v>164</v>
      </c>
      <c r="B55" s="235">
        <f>B54/2016</f>
        <v>17.857142857142858</v>
      </c>
      <c r="C55" s="182" t="s">
        <v>248</v>
      </c>
      <c r="D55" s="259" t="s">
        <v>118</v>
      </c>
      <c r="E55" s="251">
        <f>E54/2016</f>
        <v>17.857142857142858</v>
      </c>
      <c r="F55" s="254">
        <f>F54/2016</f>
        <v>17.857142857142858</v>
      </c>
    </row>
    <row r="56" spans="1:16384" ht="57.75" x14ac:dyDescent="0.25">
      <c r="A56" s="306" t="s">
        <v>173</v>
      </c>
      <c r="B56" s="238">
        <v>296</v>
      </c>
      <c r="C56" s="256" t="s">
        <v>250</v>
      </c>
      <c r="D56" s="259" t="s">
        <v>118</v>
      </c>
      <c r="E56" s="249">
        <v>296</v>
      </c>
      <c r="F56" s="248">
        <v>296</v>
      </c>
    </row>
    <row r="57" spans="1:16384" x14ac:dyDescent="0.25">
      <c r="A57" s="143" t="s">
        <v>167</v>
      </c>
      <c r="B57" s="146">
        <f>B56*B54</f>
        <v>10656000</v>
      </c>
      <c r="E57" s="252">
        <f>E56*E54</f>
        <v>10656000</v>
      </c>
      <c r="F57" s="255">
        <f>F56*F54</f>
        <v>10656000</v>
      </c>
      <c r="H57" s="181"/>
    </row>
    <row r="58" spans="1:16384" x14ac:dyDescent="0.25">
      <c r="C58" s="173"/>
      <c r="H58" s="174"/>
      <c r="I58" s="174"/>
      <c r="J58" s="174"/>
      <c r="K58" s="174"/>
      <c r="L58" s="174"/>
      <c r="M58" s="174"/>
      <c r="N58" s="174"/>
    </row>
    <row r="59" spans="1:16384" x14ac:dyDescent="0.25">
      <c r="C59" s="173"/>
    </row>
    <row r="60" spans="1:16384" ht="60" customHeight="1" x14ac:dyDescent="0.25">
      <c r="H60" s="181"/>
    </row>
    <row r="61" spans="1:16384" x14ac:dyDescent="0.25">
      <c r="A61" s="165" t="s">
        <v>174</v>
      </c>
      <c r="B61" s="153" t="s">
        <v>110</v>
      </c>
      <c r="C61" s="154" t="s">
        <v>106</v>
      </c>
      <c r="D61" s="153" t="s">
        <v>107</v>
      </c>
      <c r="E61" s="153" t="s">
        <v>3</v>
      </c>
      <c r="F61" s="153" t="s">
        <v>4</v>
      </c>
      <c r="H61" s="159"/>
      <c r="I61" s="257">
        <v>2021</v>
      </c>
      <c r="J61" s="257">
        <v>2022</v>
      </c>
      <c r="K61" s="257">
        <v>2023</v>
      </c>
      <c r="L61" s="257">
        <v>2024</v>
      </c>
      <c r="M61" s="257">
        <v>2025</v>
      </c>
      <c r="N61" s="257">
        <v>2026</v>
      </c>
      <c r="O61" s="159" t="s">
        <v>111</v>
      </c>
      <c r="P61" s="159" t="s">
        <v>108</v>
      </c>
      <c r="Q61" s="159" t="s">
        <v>109</v>
      </c>
      <c r="R61" s="162"/>
      <c r="S61" s="162"/>
      <c r="T61" s="162"/>
      <c r="U61" s="162"/>
      <c r="V61" s="162"/>
      <c r="W61" s="162"/>
      <c r="X61" s="162"/>
      <c r="Y61" s="162"/>
      <c r="Z61" s="162"/>
      <c r="AA61" s="162"/>
      <c r="AB61" s="162"/>
      <c r="AC61" s="161"/>
      <c r="AD61" s="161"/>
      <c r="AE61" s="162"/>
      <c r="AF61" s="162"/>
      <c r="AG61" s="162"/>
      <c r="AH61" s="162"/>
      <c r="AI61" s="162"/>
      <c r="AJ61" s="162"/>
      <c r="AK61" s="162"/>
      <c r="AL61" s="162"/>
      <c r="AM61" s="162"/>
      <c r="AN61" s="162"/>
      <c r="AO61" s="162"/>
      <c r="AP61" s="161"/>
      <c r="AQ61" s="161"/>
      <c r="AR61" s="162"/>
      <c r="AS61" s="162"/>
      <c r="AT61" s="152"/>
      <c r="AU61" s="153"/>
      <c r="AV61" s="153"/>
      <c r="AW61" s="153"/>
      <c r="AX61" s="153"/>
      <c r="AY61" s="153"/>
      <c r="AZ61" s="155"/>
      <c r="BA61" s="165"/>
      <c r="BB61" s="153"/>
      <c r="BC61" s="154"/>
      <c r="BD61" s="154"/>
      <c r="BE61" s="153"/>
      <c r="BF61" s="153"/>
      <c r="BG61" s="153"/>
      <c r="BH61" s="153"/>
      <c r="BI61" s="153"/>
      <c r="BJ61" s="153"/>
      <c r="BK61" s="153"/>
      <c r="BL61" s="153"/>
      <c r="BM61" s="155"/>
      <c r="BN61" s="165"/>
      <c r="BO61" s="153"/>
      <c r="BP61" s="154"/>
      <c r="BQ61" s="154"/>
      <c r="BR61" s="153"/>
      <c r="BS61" s="153"/>
      <c r="BT61" s="153"/>
      <c r="BU61" s="153"/>
      <c r="BV61" s="153"/>
      <c r="BW61" s="153"/>
      <c r="BX61" s="153"/>
      <c r="BY61" s="153"/>
      <c r="BZ61" s="155"/>
      <c r="CA61" s="165"/>
      <c r="CB61" s="153"/>
      <c r="CC61" s="154"/>
      <c r="CD61" s="154"/>
      <c r="CE61" s="153"/>
      <c r="CF61" s="153"/>
      <c r="CG61" s="153"/>
      <c r="CH61" s="153"/>
      <c r="CI61" s="153"/>
      <c r="CJ61" s="153"/>
      <c r="CK61" s="153"/>
      <c r="CL61" s="153"/>
      <c r="CM61" s="155"/>
      <c r="CN61" s="165"/>
      <c r="CO61" s="153"/>
      <c r="CP61" s="154"/>
      <c r="CQ61" s="154"/>
      <c r="CR61" s="153"/>
      <c r="CS61" s="153"/>
      <c r="CT61" s="153"/>
      <c r="CU61" s="153"/>
      <c r="CV61" s="153"/>
      <c r="CW61" s="153"/>
      <c r="CX61" s="153"/>
      <c r="CY61" s="153"/>
      <c r="CZ61" s="155"/>
      <c r="DA61" s="165"/>
      <c r="DB61" s="153"/>
      <c r="DC61" s="154"/>
      <c r="DD61" s="154"/>
      <c r="DE61" s="153"/>
      <c r="DF61" s="153"/>
      <c r="DG61" s="153"/>
      <c r="DH61" s="153"/>
      <c r="DI61" s="153"/>
      <c r="DJ61" s="153"/>
      <c r="DK61" s="153"/>
      <c r="DL61" s="153"/>
      <c r="DM61" s="155"/>
      <c r="DN61" s="165"/>
      <c r="DO61" s="153"/>
      <c r="DP61" s="154"/>
      <c r="DQ61" s="154"/>
      <c r="DR61" s="153"/>
      <c r="DS61" s="153"/>
      <c r="DT61" s="153"/>
      <c r="DU61" s="153"/>
      <c r="DV61" s="153"/>
      <c r="DW61" s="153"/>
      <c r="DX61" s="153"/>
      <c r="DY61" s="153"/>
      <c r="DZ61" s="155"/>
      <c r="EA61" s="165"/>
      <c r="EB61" s="153"/>
      <c r="EC61" s="154"/>
      <c r="ED61" s="154"/>
      <c r="EE61" s="153"/>
      <c r="EF61" s="153"/>
      <c r="EG61" s="153"/>
      <c r="EH61" s="153"/>
      <c r="EI61" s="153"/>
      <c r="EJ61" s="153"/>
      <c r="EK61" s="153"/>
      <c r="EL61" s="153"/>
      <c r="EM61" s="155"/>
      <c r="EN61" s="165"/>
      <c r="EO61" s="153"/>
      <c r="EP61" s="154"/>
      <c r="EQ61" s="154"/>
      <c r="ER61" s="153"/>
      <c r="ES61" s="153"/>
      <c r="ET61" s="153"/>
      <c r="EU61" s="153"/>
      <c r="EV61" s="153"/>
      <c r="EW61" s="153"/>
      <c r="EX61" s="153"/>
      <c r="EY61" s="153"/>
      <c r="EZ61" s="155"/>
      <c r="FA61" s="165"/>
      <c r="FB61" s="153"/>
      <c r="FC61" s="154"/>
      <c r="FD61" s="154"/>
      <c r="FE61" s="153"/>
      <c r="FF61" s="153"/>
      <c r="FG61" s="153"/>
      <c r="FH61" s="153"/>
      <c r="FI61" s="153"/>
      <c r="FJ61" s="153"/>
      <c r="FK61" s="153"/>
      <c r="FL61" s="153"/>
      <c r="FM61" s="155"/>
      <c r="FN61" s="165"/>
      <c r="FO61" s="153"/>
      <c r="FP61" s="154"/>
      <c r="FQ61" s="154"/>
      <c r="FR61" s="153"/>
      <c r="FS61" s="153"/>
      <c r="FT61" s="153"/>
      <c r="FU61" s="153"/>
      <c r="FV61" s="153"/>
      <c r="FW61" s="153"/>
      <c r="FX61" s="153"/>
      <c r="FY61" s="153"/>
      <c r="FZ61" s="155"/>
      <c r="GA61" s="165"/>
      <c r="GB61" s="153"/>
      <c r="GC61" s="154"/>
      <c r="GD61" s="154"/>
      <c r="GE61" s="153"/>
      <c r="GF61" s="153"/>
      <c r="GG61" s="153"/>
      <c r="GH61" s="153"/>
      <c r="GI61" s="153"/>
      <c r="GJ61" s="153"/>
      <c r="GK61" s="153"/>
      <c r="GL61" s="153"/>
      <c r="GM61" s="155"/>
      <c r="GN61" s="165"/>
      <c r="GO61" s="153"/>
      <c r="GP61" s="154"/>
      <c r="GQ61" s="154"/>
      <c r="GR61" s="153"/>
      <c r="GS61" s="153"/>
      <c r="GT61" s="153"/>
      <c r="GU61" s="153"/>
      <c r="GV61" s="153"/>
      <c r="GW61" s="153"/>
      <c r="GX61" s="153"/>
      <c r="GY61" s="153"/>
      <c r="GZ61" s="155"/>
      <c r="HA61" s="165"/>
      <c r="HB61" s="153"/>
      <c r="HC61" s="154"/>
      <c r="HD61" s="154"/>
      <c r="HE61" s="153"/>
      <c r="HF61" s="153"/>
      <c r="HG61" s="153"/>
      <c r="HH61" s="153"/>
      <c r="HI61" s="153"/>
      <c r="HJ61" s="153"/>
      <c r="HK61" s="153"/>
      <c r="HL61" s="153"/>
      <c r="HM61" s="155"/>
      <c r="HN61" s="165"/>
      <c r="HO61" s="153"/>
      <c r="HP61" s="154"/>
      <c r="HQ61" s="154"/>
      <c r="HR61" s="153"/>
      <c r="HS61" s="153"/>
      <c r="HT61" s="153"/>
      <c r="HU61" s="153"/>
      <c r="HV61" s="153"/>
      <c r="HW61" s="153"/>
      <c r="HX61" s="153"/>
      <c r="HY61" s="153"/>
      <c r="HZ61" s="155"/>
      <c r="IA61" s="165"/>
      <c r="IB61" s="153"/>
      <c r="IC61" s="154"/>
      <c r="ID61" s="154"/>
      <c r="IE61" s="153"/>
      <c r="IF61" s="153"/>
      <c r="IG61" s="153"/>
      <c r="IH61" s="153"/>
      <c r="II61" s="153"/>
      <c r="IJ61" s="153"/>
      <c r="IK61" s="153"/>
      <c r="IL61" s="153"/>
      <c r="IM61" s="155"/>
      <c r="IN61" s="165"/>
      <c r="IO61" s="153"/>
      <c r="IP61" s="154"/>
      <c r="IQ61" s="154"/>
      <c r="IR61" s="153"/>
      <c r="IS61" s="153"/>
      <c r="IT61" s="153"/>
      <c r="IU61" s="153"/>
      <c r="IV61" s="153"/>
      <c r="IW61" s="153"/>
      <c r="IX61" s="153"/>
      <c r="IY61" s="153"/>
      <c r="IZ61" s="155"/>
      <c r="JA61" s="165"/>
      <c r="JB61" s="153"/>
      <c r="JC61" s="154"/>
      <c r="JD61" s="154"/>
      <c r="JE61" s="153"/>
      <c r="JF61" s="153"/>
      <c r="JG61" s="153"/>
      <c r="JH61" s="153"/>
      <c r="JI61" s="153"/>
      <c r="JJ61" s="153"/>
      <c r="JK61" s="153"/>
      <c r="JL61" s="153"/>
      <c r="JM61" s="155"/>
      <c r="JN61" s="165"/>
      <c r="JO61" s="153"/>
      <c r="JP61" s="154"/>
      <c r="JQ61" s="154"/>
      <c r="JR61" s="153"/>
      <c r="JS61" s="153"/>
      <c r="JT61" s="153"/>
      <c r="JU61" s="153"/>
      <c r="JV61" s="153"/>
      <c r="JW61" s="153"/>
      <c r="JX61" s="153"/>
      <c r="JY61" s="153"/>
      <c r="JZ61" s="155"/>
      <c r="KA61" s="165"/>
      <c r="KB61" s="153"/>
      <c r="KC61" s="154"/>
      <c r="KD61" s="154"/>
      <c r="KE61" s="153"/>
      <c r="KF61" s="153"/>
      <c r="KG61" s="153"/>
      <c r="KH61" s="153"/>
      <c r="KI61" s="153"/>
      <c r="KJ61" s="153"/>
      <c r="KK61" s="153"/>
      <c r="KL61" s="153"/>
      <c r="KM61" s="155"/>
      <c r="KN61" s="165"/>
      <c r="KO61" s="153"/>
      <c r="KP61" s="154"/>
      <c r="KQ61" s="154"/>
      <c r="KR61" s="153"/>
      <c r="KS61" s="153"/>
      <c r="KT61" s="153"/>
      <c r="KU61" s="153"/>
      <c r="KV61" s="153"/>
      <c r="KW61" s="153"/>
      <c r="KX61" s="153"/>
      <c r="KY61" s="153"/>
      <c r="KZ61" s="155"/>
      <c r="LA61" s="165"/>
      <c r="LB61" s="153"/>
      <c r="LC61" s="154"/>
      <c r="LD61" s="154"/>
      <c r="LE61" s="153"/>
      <c r="LF61" s="153"/>
      <c r="LG61" s="153"/>
      <c r="LH61" s="153"/>
      <c r="LI61" s="153"/>
      <c r="LJ61" s="153"/>
      <c r="LK61" s="153"/>
      <c r="LL61" s="153"/>
      <c r="LM61" s="155"/>
      <c r="LN61" s="165"/>
      <c r="LO61" s="153"/>
      <c r="LP61" s="154"/>
      <c r="LQ61" s="154"/>
      <c r="LR61" s="153"/>
      <c r="LS61" s="153"/>
      <c r="LT61" s="153"/>
      <c r="LU61" s="153"/>
      <c r="LV61" s="153"/>
      <c r="LW61" s="153"/>
      <c r="LX61" s="153"/>
      <c r="LY61" s="153"/>
      <c r="LZ61" s="155"/>
      <c r="MA61" s="165"/>
      <c r="MB61" s="153"/>
      <c r="MC61" s="154"/>
      <c r="MD61" s="154"/>
      <c r="ME61" s="153"/>
      <c r="MF61" s="153"/>
      <c r="MG61" s="153"/>
      <c r="MH61" s="153"/>
      <c r="MI61" s="153"/>
      <c r="MJ61" s="153"/>
      <c r="MK61" s="153"/>
      <c r="ML61" s="153"/>
      <c r="MM61" s="155"/>
      <c r="MN61" s="165"/>
      <c r="MO61" s="153"/>
      <c r="MP61" s="154"/>
      <c r="MQ61" s="154"/>
      <c r="MR61" s="153"/>
      <c r="MS61" s="153"/>
      <c r="MT61" s="153"/>
      <c r="MU61" s="153"/>
      <c r="MV61" s="153"/>
      <c r="MW61" s="153"/>
      <c r="MX61" s="153"/>
      <c r="MY61" s="153"/>
      <c r="MZ61" s="155"/>
      <c r="NA61" s="165"/>
      <c r="NB61" s="153"/>
      <c r="NC61" s="154"/>
      <c r="ND61" s="154"/>
      <c r="NE61" s="153"/>
      <c r="NF61" s="153"/>
      <c r="NG61" s="153"/>
      <c r="NH61" s="153"/>
      <c r="NI61" s="153"/>
      <c r="NJ61" s="153"/>
      <c r="NK61" s="153"/>
      <c r="NL61" s="153"/>
      <c r="NM61" s="155"/>
      <c r="NN61" s="165"/>
      <c r="NO61" s="153"/>
      <c r="NP61" s="154"/>
      <c r="NQ61" s="154"/>
      <c r="NR61" s="153"/>
      <c r="NS61" s="153"/>
      <c r="NT61" s="153"/>
      <c r="NU61" s="153"/>
      <c r="NV61" s="153"/>
      <c r="NW61" s="153"/>
      <c r="NX61" s="153"/>
      <c r="NY61" s="153"/>
      <c r="NZ61" s="155"/>
      <c r="OA61" s="165"/>
      <c r="OB61" s="153"/>
      <c r="OC61" s="154"/>
      <c r="OD61" s="154"/>
      <c r="OE61" s="153"/>
      <c r="OF61" s="153"/>
      <c r="OG61" s="153"/>
      <c r="OH61" s="153"/>
      <c r="OI61" s="153"/>
      <c r="OJ61" s="153"/>
      <c r="OK61" s="153"/>
      <c r="OL61" s="153"/>
      <c r="OM61" s="155"/>
      <c r="ON61" s="165"/>
      <c r="OO61" s="153"/>
      <c r="OP61" s="154"/>
      <c r="OQ61" s="154"/>
      <c r="OR61" s="153"/>
      <c r="OS61" s="153"/>
      <c r="OT61" s="153"/>
      <c r="OU61" s="153"/>
      <c r="OV61" s="153"/>
      <c r="OW61" s="153"/>
      <c r="OX61" s="153"/>
      <c r="OY61" s="153"/>
      <c r="OZ61" s="155"/>
      <c r="PA61" s="165"/>
      <c r="PB61" s="153"/>
      <c r="PC61" s="154"/>
      <c r="PD61" s="154"/>
      <c r="PE61" s="153"/>
      <c r="PF61" s="153"/>
      <c r="PG61" s="153"/>
      <c r="PH61" s="153"/>
      <c r="PI61" s="153"/>
      <c r="PJ61" s="153"/>
      <c r="PK61" s="153"/>
      <c r="PL61" s="153"/>
      <c r="PM61" s="155"/>
      <c r="PN61" s="165"/>
      <c r="PO61" s="153"/>
      <c r="PP61" s="154"/>
      <c r="PQ61" s="154"/>
      <c r="PR61" s="153"/>
      <c r="PS61" s="153"/>
      <c r="PT61" s="153"/>
      <c r="PU61" s="153"/>
      <c r="PV61" s="153"/>
      <c r="PW61" s="153"/>
      <c r="PX61" s="153"/>
      <c r="PY61" s="153"/>
      <c r="PZ61" s="155"/>
      <c r="QA61" s="165"/>
      <c r="QB61" s="153"/>
      <c r="QC61" s="154"/>
      <c r="QD61" s="154"/>
      <c r="QE61" s="153"/>
      <c r="QF61" s="153"/>
      <c r="QG61" s="153"/>
      <c r="QH61" s="153"/>
      <c r="QI61" s="153"/>
      <c r="QJ61" s="153"/>
      <c r="QK61" s="153"/>
      <c r="QL61" s="153"/>
      <c r="QM61" s="155"/>
      <c r="QN61" s="165"/>
      <c r="QO61" s="153"/>
      <c r="QP61" s="154"/>
      <c r="QQ61" s="154"/>
      <c r="QR61" s="153"/>
      <c r="QS61" s="153"/>
      <c r="QT61" s="153"/>
      <c r="QU61" s="153"/>
      <c r="QV61" s="153"/>
      <c r="QW61" s="153"/>
      <c r="QX61" s="153"/>
      <c r="QY61" s="153"/>
      <c r="QZ61" s="155"/>
      <c r="RA61" s="165"/>
      <c r="RB61" s="153"/>
      <c r="RC61" s="154"/>
      <c r="RD61" s="154"/>
      <c r="RE61" s="153"/>
      <c r="RF61" s="153"/>
      <c r="RG61" s="153"/>
      <c r="RH61" s="153"/>
      <c r="RI61" s="153"/>
      <c r="RJ61" s="153"/>
      <c r="RK61" s="153"/>
      <c r="RL61" s="153"/>
      <c r="RM61" s="155"/>
      <c r="RN61" s="165"/>
      <c r="RO61" s="153"/>
      <c r="RP61" s="154"/>
      <c r="RQ61" s="154"/>
      <c r="RR61" s="153"/>
      <c r="RS61" s="153"/>
      <c r="RT61" s="153"/>
      <c r="RU61" s="153"/>
      <c r="RV61" s="153"/>
      <c r="RW61" s="153"/>
      <c r="RX61" s="153"/>
      <c r="RY61" s="153"/>
      <c r="RZ61" s="155"/>
      <c r="SA61" s="165"/>
      <c r="SB61" s="153"/>
      <c r="SC61" s="154"/>
      <c r="SD61" s="154"/>
      <c r="SE61" s="153"/>
      <c r="SF61" s="153"/>
      <c r="SG61" s="153"/>
      <c r="SH61" s="153"/>
      <c r="SI61" s="153"/>
      <c r="SJ61" s="153"/>
      <c r="SK61" s="153"/>
      <c r="SL61" s="153"/>
      <c r="SM61" s="155"/>
      <c r="SN61" s="165"/>
      <c r="SO61" s="153"/>
      <c r="SP61" s="154"/>
      <c r="SQ61" s="154"/>
      <c r="SR61" s="153"/>
      <c r="SS61" s="153"/>
      <c r="ST61" s="153"/>
      <c r="SU61" s="153"/>
      <c r="SV61" s="153"/>
      <c r="SW61" s="153"/>
      <c r="SX61" s="153"/>
      <c r="SY61" s="153"/>
      <c r="SZ61" s="155"/>
      <c r="TA61" s="165"/>
      <c r="TB61" s="153"/>
      <c r="TC61" s="154"/>
      <c r="TD61" s="154"/>
      <c r="TE61" s="153"/>
      <c r="TF61" s="153"/>
      <c r="TG61" s="153"/>
      <c r="TH61" s="153"/>
      <c r="TI61" s="153"/>
      <c r="TJ61" s="153"/>
      <c r="TK61" s="153"/>
      <c r="TL61" s="153"/>
      <c r="TM61" s="155"/>
      <c r="TN61" s="165"/>
      <c r="TO61" s="153"/>
      <c r="TP61" s="154"/>
      <c r="TQ61" s="154"/>
      <c r="TR61" s="153"/>
      <c r="TS61" s="153"/>
      <c r="TT61" s="153"/>
      <c r="TU61" s="153"/>
      <c r="TV61" s="153"/>
      <c r="TW61" s="153"/>
      <c r="TX61" s="153"/>
      <c r="TY61" s="153"/>
      <c r="TZ61" s="155"/>
      <c r="UA61" s="165"/>
      <c r="UB61" s="153"/>
      <c r="UC61" s="154"/>
      <c r="UD61" s="154"/>
      <c r="UE61" s="153"/>
      <c r="UF61" s="153"/>
      <c r="UG61" s="153"/>
      <c r="UH61" s="153"/>
      <c r="UI61" s="153"/>
      <c r="UJ61" s="153"/>
      <c r="UK61" s="153"/>
      <c r="UL61" s="153"/>
      <c r="UM61" s="155"/>
      <c r="UN61" s="165"/>
      <c r="UO61" s="153"/>
      <c r="UP61" s="154"/>
      <c r="UQ61" s="154"/>
      <c r="UR61" s="153"/>
      <c r="US61" s="153"/>
      <c r="UT61" s="153"/>
      <c r="UU61" s="153"/>
      <c r="UV61" s="153"/>
      <c r="UW61" s="153"/>
      <c r="UX61" s="153"/>
      <c r="UY61" s="153"/>
      <c r="UZ61" s="155"/>
      <c r="VA61" s="165"/>
      <c r="VB61" s="153"/>
      <c r="VC61" s="154"/>
      <c r="VD61" s="154"/>
      <c r="VE61" s="153"/>
      <c r="VF61" s="153"/>
      <c r="VG61" s="153"/>
      <c r="VH61" s="153"/>
      <c r="VI61" s="153"/>
      <c r="VJ61" s="153"/>
      <c r="VK61" s="153"/>
      <c r="VL61" s="153"/>
      <c r="VM61" s="155"/>
      <c r="VN61" s="165"/>
      <c r="VO61" s="153"/>
      <c r="VP61" s="154"/>
      <c r="VQ61" s="154"/>
      <c r="VR61" s="153"/>
      <c r="VS61" s="153"/>
      <c r="VT61" s="153"/>
      <c r="VU61" s="153"/>
      <c r="VV61" s="153"/>
      <c r="VW61" s="153"/>
      <c r="VX61" s="153"/>
      <c r="VY61" s="153"/>
      <c r="VZ61" s="155"/>
      <c r="WA61" s="165"/>
      <c r="WB61" s="153"/>
      <c r="WC61" s="154"/>
      <c r="WD61" s="154"/>
      <c r="WE61" s="153"/>
      <c r="WF61" s="153"/>
      <c r="WG61" s="153"/>
      <c r="WH61" s="153"/>
      <c r="WI61" s="153"/>
      <c r="WJ61" s="153"/>
      <c r="WK61" s="153"/>
      <c r="WL61" s="153"/>
      <c r="WM61" s="155"/>
      <c r="WN61" s="165"/>
      <c r="WO61" s="153"/>
      <c r="WP61" s="154"/>
      <c r="WQ61" s="154"/>
      <c r="WR61" s="153"/>
      <c r="WS61" s="153"/>
      <c r="WT61" s="153"/>
      <c r="WU61" s="153"/>
      <c r="WV61" s="153"/>
      <c r="WW61" s="153"/>
      <c r="WX61" s="153"/>
      <c r="WY61" s="153"/>
      <c r="WZ61" s="155"/>
      <c r="XA61" s="165"/>
      <c r="XB61" s="153"/>
      <c r="XC61" s="154"/>
      <c r="XD61" s="154"/>
      <c r="XE61" s="153"/>
      <c r="XF61" s="153"/>
      <c r="XG61" s="153"/>
      <c r="XH61" s="153"/>
      <c r="XI61" s="153"/>
      <c r="XJ61" s="153"/>
      <c r="XK61" s="153"/>
      <c r="XL61" s="153"/>
      <c r="XM61" s="155"/>
      <c r="XN61" s="165"/>
      <c r="XO61" s="153"/>
      <c r="XP61" s="154"/>
      <c r="XQ61" s="154"/>
      <c r="XR61" s="153"/>
      <c r="XS61" s="153"/>
      <c r="XT61" s="153"/>
      <c r="XU61" s="153"/>
      <c r="XV61" s="153"/>
      <c r="XW61" s="153"/>
      <c r="XX61" s="153"/>
      <c r="XY61" s="153"/>
      <c r="XZ61" s="155"/>
      <c r="YA61" s="165"/>
      <c r="YB61" s="153"/>
      <c r="YC61" s="154"/>
      <c r="YD61" s="154"/>
      <c r="YE61" s="153"/>
      <c r="YF61" s="153"/>
      <c r="YG61" s="153"/>
      <c r="YH61" s="153"/>
      <c r="YI61" s="153"/>
      <c r="YJ61" s="153"/>
      <c r="YK61" s="153"/>
      <c r="YL61" s="153"/>
      <c r="YM61" s="155"/>
      <c r="YN61" s="165"/>
      <c r="YO61" s="153"/>
      <c r="YP61" s="154"/>
      <c r="YQ61" s="154"/>
      <c r="YR61" s="153"/>
      <c r="YS61" s="153"/>
      <c r="YT61" s="153"/>
      <c r="YU61" s="153"/>
      <c r="YV61" s="153"/>
      <c r="YW61" s="153"/>
      <c r="YX61" s="153"/>
      <c r="YY61" s="153"/>
      <c r="YZ61" s="155"/>
      <c r="ZA61" s="165"/>
      <c r="ZB61" s="153"/>
      <c r="ZC61" s="154"/>
      <c r="ZD61" s="154"/>
      <c r="ZE61" s="153"/>
      <c r="ZF61" s="153"/>
      <c r="ZG61" s="153"/>
      <c r="ZH61" s="153"/>
      <c r="ZI61" s="153"/>
      <c r="ZJ61" s="153"/>
      <c r="ZK61" s="153"/>
      <c r="ZL61" s="153"/>
      <c r="ZM61" s="155"/>
      <c r="ZN61" s="165"/>
      <c r="ZO61" s="153"/>
      <c r="ZP61" s="154"/>
      <c r="ZQ61" s="154"/>
      <c r="ZR61" s="153"/>
      <c r="ZS61" s="153"/>
      <c r="ZT61" s="153"/>
      <c r="ZU61" s="153"/>
      <c r="ZV61" s="153"/>
      <c r="ZW61" s="153"/>
      <c r="ZX61" s="153"/>
      <c r="ZY61" s="153"/>
      <c r="ZZ61" s="155"/>
      <c r="AAA61" s="165"/>
      <c r="AAB61" s="153"/>
      <c r="AAC61" s="154"/>
      <c r="AAD61" s="154"/>
      <c r="AAE61" s="153"/>
      <c r="AAF61" s="153"/>
      <c r="AAG61" s="153"/>
      <c r="AAH61" s="153"/>
      <c r="AAI61" s="153"/>
      <c r="AAJ61" s="153"/>
      <c r="AAK61" s="153"/>
      <c r="AAL61" s="153"/>
      <c r="AAM61" s="155"/>
      <c r="AAN61" s="165"/>
      <c r="AAO61" s="153"/>
      <c r="AAP61" s="154"/>
      <c r="AAQ61" s="154"/>
      <c r="AAR61" s="153"/>
      <c r="AAS61" s="153"/>
      <c r="AAT61" s="153"/>
      <c r="AAU61" s="153"/>
      <c r="AAV61" s="153"/>
      <c r="AAW61" s="153"/>
      <c r="AAX61" s="153"/>
      <c r="AAY61" s="153"/>
      <c r="AAZ61" s="155"/>
      <c r="ABA61" s="165"/>
      <c r="ABB61" s="153"/>
      <c r="ABC61" s="154"/>
      <c r="ABD61" s="154"/>
      <c r="ABE61" s="153"/>
      <c r="ABF61" s="153"/>
      <c r="ABG61" s="153"/>
      <c r="ABH61" s="153"/>
      <c r="ABI61" s="153"/>
      <c r="ABJ61" s="153"/>
      <c r="ABK61" s="153"/>
      <c r="ABL61" s="153"/>
      <c r="ABM61" s="155"/>
      <c r="ABN61" s="165"/>
      <c r="ABO61" s="153"/>
      <c r="ABP61" s="154"/>
      <c r="ABQ61" s="154"/>
      <c r="ABR61" s="153"/>
      <c r="ABS61" s="153"/>
      <c r="ABT61" s="153"/>
      <c r="ABU61" s="153"/>
      <c r="ABV61" s="153"/>
      <c r="ABW61" s="153"/>
      <c r="ABX61" s="153"/>
      <c r="ABY61" s="153"/>
      <c r="ABZ61" s="155"/>
      <c r="ACA61" s="165"/>
      <c r="ACB61" s="153"/>
      <c r="ACC61" s="154"/>
      <c r="ACD61" s="154"/>
      <c r="ACE61" s="153"/>
      <c r="ACF61" s="153"/>
      <c r="ACG61" s="153"/>
      <c r="ACH61" s="153"/>
      <c r="ACI61" s="153"/>
      <c r="ACJ61" s="153"/>
      <c r="ACK61" s="153"/>
      <c r="ACL61" s="153"/>
      <c r="ACM61" s="155"/>
      <c r="ACN61" s="165"/>
      <c r="ACO61" s="153"/>
      <c r="ACP61" s="154"/>
      <c r="ACQ61" s="154"/>
      <c r="ACR61" s="153"/>
      <c r="ACS61" s="153"/>
      <c r="ACT61" s="153"/>
      <c r="ACU61" s="153"/>
      <c r="ACV61" s="153"/>
      <c r="ACW61" s="153"/>
      <c r="ACX61" s="153"/>
      <c r="ACY61" s="153"/>
      <c r="ACZ61" s="155"/>
      <c r="ADA61" s="165"/>
      <c r="ADB61" s="153"/>
      <c r="ADC61" s="154"/>
      <c r="ADD61" s="154"/>
      <c r="ADE61" s="153"/>
      <c r="ADF61" s="153"/>
      <c r="ADG61" s="153"/>
      <c r="ADH61" s="153"/>
      <c r="ADI61" s="153"/>
      <c r="ADJ61" s="153"/>
      <c r="ADK61" s="153"/>
      <c r="ADL61" s="153"/>
      <c r="ADM61" s="155"/>
      <c r="ADN61" s="165"/>
      <c r="ADO61" s="153"/>
      <c r="ADP61" s="154"/>
      <c r="ADQ61" s="154"/>
      <c r="ADR61" s="153"/>
      <c r="ADS61" s="153"/>
      <c r="ADT61" s="153"/>
      <c r="ADU61" s="153"/>
      <c r="ADV61" s="153"/>
      <c r="ADW61" s="153"/>
      <c r="ADX61" s="153"/>
      <c r="ADY61" s="153"/>
      <c r="ADZ61" s="155"/>
      <c r="AEA61" s="165"/>
      <c r="AEB61" s="153"/>
      <c r="AEC61" s="154"/>
      <c r="AED61" s="154"/>
      <c r="AEE61" s="153"/>
      <c r="AEF61" s="153"/>
      <c r="AEG61" s="153"/>
      <c r="AEH61" s="153"/>
      <c r="AEI61" s="153"/>
      <c r="AEJ61" s="153"/>
      <c r="AEK61" s="153"/>
      <c r="AEL61" s="153"/>
      <c r="AEM61" s="155"/>
      <c r="AEN61" s="165"/>
      <c r="AEO61" s="153"/>
      <c r="AEP61" s="154"/>
      <c r="AEQ61" s="154"/>
      <c r="AER61" s="153"/>
      <c r="AES61" s="153"/>
      <c r="AET61" s="153"/>
      <c r="AEU61" s="153"/>
      <c r="AEV61" s="153"/>
      <c r="AEW61" s="153"/>
      <c r="AEX61" s="153"/>
      <c r="AEY61" s="153"/>
      <c r="AEZ61" s="155"/>
      <c r="AFA61" s="165"/>
      <c r="AFB61" s="153"/>
      <c r="AFC61" s="154"/>
      <c r="AFD61" s="154"/>
      <c r="AFE61" s="153"/>
      <c r="AFF61" s="153"/>
      <c r="AFG61" s="153"/>
      <c r="AFH61" s="153"/>
      <c r="AFI61" s="153"/>
      <c r="AFJ61" s="153"/>
      <c r="AFK61" s="153"/>
      <c r="AFL61" s="153"/>
      <c r="AFM61" s="155"/>
      <c r="AFN61" s="165"/>
      <c r="AFO61" s="153"/>
      <c r="AFP61" s="154"/>
      <c r="AFQ61" s="154"/>
      <c r="AFR61" s="153"/>
      <c r="AFS61" s="153"/>
      <c r="AFT61" s="153"/>
      <c r="AFU61" s="153"/>
      <c r="AFV61" s="153"/>
      <c r="AFW61" s="153"/>
      <c r="AFX61" s="153"/>
      <c r="AFY61" s="153"/>
      <c r="AFZ61" s="155"/>
      <c r="AGA61" s="165"/>
      <c r="AGB61" s="153"/>
      <c r="AGC61" s="154"/>
      <c r="AGD61" s="154"/>
      <c r="AGE61" s="153"/>
      <c r="AGF61" s="153"/>
      <c r="AGG61" s="153"/>
      <c r="AGH61" s="153"/>
      <c r="AGI61" s="153"/>
      <c r="AGJ61" s="153"/>
      <c r="AGK61" s="153"/>
      <c r="AGL61" s="153"/>
      <c r="AGM61" s="155"/>
      <c r="AGN61" s="165"/>
      <c r="AGO61" s="153"/>
      <c r="AGP61" s="154"/>
      <c r="AGQ61" s="154"/>
      <c r="AGR61" s="153"/>
      <c r="AGS61" s="153"/>
      <c r="AGT61" s="153"/>
      <c r="AGU61" s="153"/>
      <c r="AGV61" s="153"/>
      <c r="AGW61" s="153"/>
      <c r="AGX61" s="153"/>
      <c r="AGY61" s="153"/>
      <c r="AGZ61" s="155"/>
      <c r="AHA61" s="165"/>
      <c r="AHB61" s="153"/>
      <c r="AHC61" s="154"/>
      <c r="AHD61" s="154"/>
      <c r="AHE61" s="153"/>
      <c r="AHF61" s="153"/>
      <c r="AHG61" s="153"/>
      <c r="AHH61" s="153"/>
      <c r="AHI61" s="153"/>
      <c r="AHJ61" s="153"/>
      <c r="AHK61" s="153"/>
      <c r="AHL61" s="153"/>
      <c r="AHM61" s="155"/>
      <c r="AHN61" s="165"/>
      <c r="AHO61" s="153"/>
      <c r="AHP61" s="154"/>
      <c r="AHQ61" s="154"/>
      <c r="AHR61" s="153"/>
      <c r="AHS61" s="153"/>
      <c r="AHT61" s="153"/>
      <c r="AHU61" s="153"/>
      <c r="AHV61" s="153"/>
      <c r="AHW61" s="153"/>
      <c r="AHX61" s="153"/>
      <c r="AHY61" s="153"/>
      <c r="AHZ61" s="155"/>
      <c r="AIA61" s="165"/>
      <c r="AIB61" s="153"/>
      <c r="AIC61" s="154"/>
      <c r="AID61" s="154"/>
      <c r="AIE61" s="153"/>
      <c r="AIF61" s="153"/>
      <c r="AIG61" s="153"/>
      <c r="AIH61" s="153"/>
      <c r="AII61" s="153"/>
      <c r="AIJ61" s="153"/>
      <c r="AIK61" s="153"/>
      <c r="AIL61" s="153"/>
      <c r="AIM61" s="155"/>
      <c r="AIN61" s="165"/>
      <c r="AIO61" s="153"/>
      <c r="AIP61" s="154"/>
      <c r="AIQ61" s="154"/>
      <c r="AIR61" s="153"/>
      <c r="AIS61" s="153"/>
      <c r="AIT61" s="153"/>
      <c r="AIU61" s="153"/>
      <c r="AIV61" s="153"/>
      <c r="AIW61" s="153"/>
      <c r="AIX61" s="153"/>
      <c r="AIY61" s="153"/>
      <c r="AIZ61" s="155"/>
      <c r="AJA61" s="165"/>
      <c r="AJB61" s="153"/>
      <c r="AJC61" s="154"/>
      <c r="AJD61" s="154"/>
      <c r="AJE61" s="153"/>
      <c r="AJF61" s="153"/>
      <c r="AJG61" s="153"/>
      <c r="AJH61" s="153"/>
      <c r="AJI61" s="153"/>
      <c r="AJJ61" s="153"/>
      <c r="AJK61" s="153"/>
      <c r="AJL61" s="153"/>
      <c r="AJM61" s="155"/>
      <c r="AJN61" s="165"/>
      <c r="AJO61" s="153"/>
      <c r="AJP61" s="154"/>
      <c r="AJQ61" s="154"/>
      <c r="AJR61" s="153"/>
      <c r="AJS61" s="153"/>
      <c r="AJT61" s="153"/>
      <c r="AJU61" s="153"/>
      <c r="AJV61" s="153"/>
      <c r="AJW61" s="153"/>
      <c r="AJX61" s="153"/>
      <c r="AJY61" s="153"/>
      <c r="AJZ61" s="155"/>
      <c r="AKA61" s="165"/>
      <c r="AKB61" s="153"/>
      <c r="AKC61" s="154"/>
      <c r="AKD61" s="154"/>
      <c r="AKE61" s="153"/>
      <c r="AKF61" s="153"/>
      <c r="AKG61" s="153"/>
      <c r="AKH61" s="153"/>
      <c r="AKI61" s="153"/>
      <c r="AKJ61" s="153"/>
      <c r="AKK61" s="153"/>
      <c r="AKL61" s="153"/>
      <c r="AKM61" s="155"/>
      <c r="AKN61" s="165"/>
      <c r="AKO61" s="153"/>
      <c r="AKP61" s="154"/>
      <c r="AKQ61" s="154"/>
      <c r="AKR61" s="153"/>
      <c r="AKS61" s="153"/>
      <c r="AKT61" s="153"/>
      <c r="AKU61" s="153"/>
      <c r="AKV61" s="153"/>
      <c r="AKW61" s="153"/>
      <c r="AKX61" s="153"/>
      <c r="AKY61" s="153"/>
      <c r="AKZ61" s="155"/>
      <c r="ALA61" s="165"/>
      <c r="ALB61" s="153"/>
      <c r="ALC61" s="154"/>
      <c r="ALD61" s="154"/>
      <c r="ALE61" s="153"/>
      <c r="ALF61" s="153"/>
      <c r="ALG61" s="153"/>
      <c r="ALH61" s="153"/>
      <c r="ALI61" s="153"/>
      <c r="ALJ61" s="153"/>
      <c r="ALK61" s="153"/>
      <c r="ALL61" s="153"/>
      <c r="ALM61" s="155"/>
      <c r="ALN61" s="165"/>
      <c r="ALO61" s="153"/>
      <c r="ALP61" s="154"/>
      <c r="ALQ61" s="154"/>
      <c r="ALR61" s="153"/>
      <c r="ALS61" s="153"/>
      <c r="ALT61" s="153"/>
      <c r="ALU61" s="153"/>
      <c r="ALV61" s="153"/>
      <c r="ALW61" s="153"/>
      <c r="ALX61" s="153"/>
      <c r="ALY61" s="153"/>
      <c r="ALZ61" s="155"/>
      <c r="AMA61" s="165"/>
      <c r="AMB61" s="153"/>
      <c r="AMC61" s="154"/>
      <c r="AMD61" s="154"/>
      <c r="AME61" s="153"/>
      <c r="AMF61" s="153"/>
      <c r="AMG61" s="153"/>
      <c r="AMH61" s="153"/>
      <c r="AMI61" s="153"/>
      <c r="AMJ61" s="153"/>
      <c r="AMK61" s="153"/>
      <c r="AML61" s="153"/>
      <c r="AMM61" s="155"/>
      <c r="AMN61" s="165"/>
      <c r="AMO61" s="153"/>
      <c r="AMP61" s="154"/>
      <c r="AMQ61" s="154"/>
      <c r="AMR61" s="153"/>
      <c r="AMS61" s="153"/>
      <c r="AMT61" s="153"/>
      <c r="AMU61" s="153"/>
      <c r="AMV61" s="153"/>
      <c r="AMW61" s="153"/>
      <c r="AMX61" s="153"/>
      <c r="AMY61" s="153"/>
      <c r="AMZ61" s="155"/>
      <c r="ANA61" s="165"/>
      <c r="ANB61" s="153"/>
      <c r="ANC61" s="154"/>
      <c r="AND61" s="154"/>
      <c r="ANE61" s="153"/>
      <c r="ANF61" s="153"/>
      <c r="ANG61" s="153"/>
      <c r="ANH61" s="153"/>
      <c r="ANI61" s="153"/>
      <c r="ANJ61" s="153"/>
      <c r="ANK61" s="153"/>
      <c r="ANL61" s="153"/>
      <c r="ANM61" s="155"/>
      <c r="ANN61" s="165"/>
      <c r="ANO61" s="153"/>
      <c r="ANP61" s="154"/>
      <c r="ANQ61" s="154"/>
      <c r="ANR61" s="153"/>
      <c r="ANS61" s="153"/>
      <c r="ANT61" s="153"/>
      <c r="ANU61" s="153"/>
      <c r="ANV61" s="153"/>
      <c r="ANW61" s="153"/>
      <c r="ANX61" s="153"/>
      <c r="ANY61" s="153"/>
      <c r="ANZ61" s="155"/>
      <c r="AOA61" s="165"/>
      <c r="AOB61" s="153"/>
      <c r="AOC61" s="154"/>
      <c r="AOD61" s="154"/>
      <c r="AOE61" s="153"/>
      <c r="AOF61" s="153"/>
      <c r="AOG61" s="153"/>
      <c r="AOH61" s="153"/>
      <c r="AOI61" s="153"/>
      <c r="AOJ61" s="153"/>
      <c r="AOK61" s="153"/>
      <c r="AOL61" s="153"/>
      <c r="AOM61" s="155"/>
      <c r="AON61" s="165"/>
      <c r="AOO61" s="153"/>
      <c r="AOP61" s="154"/>
      <c r="AOQ61" s="154"/>
      <c r="AOR61" s="153"/>
      <c r="AOS61" s="153"/>
      <c r="AOT61" s="153"/>
      <c r="AOU61" s="153"/>
      <c r="AOV61" s="153"/>
      <c r="AOW61" s="153"/>
      <c r="AOX61" s="153"/>
      <c r="AOY61" s="153"/>
      <c r="AOZ61" s="155"/>
      <c r="APA61" s="165"/>
      <c r="APB61" s="153"/>
      <c r="APC61" s="154"/>
      <c r="APD61" s="154"/>
      <c r="APE61" s="153"/>
      <c r="APF61" s="153"/>
      <c r="APG61" s="153"/>
      <c r="APH61" s="153"/>
      <c r="API61" s="153"/>
      <c r="APJ61" s="153"/>
      <c r="APK61" s="153"/>
      <c r="APL61" s="153"/>
      <c r="APM61" s="155"/>
      <c r="APN61" s="165"/>
      <c r="APO61" s="153"/>
      <c r="APP61" s="154"/>
      <c r="APQ61" s="154"/>
      <c r="APR61" s="153"/>
      <c r="APS61" s="153"/>
      <c r="APT61" s="153"/>
      <c r="APU61" s="153"/>
      <c r="APV61" s="153"/>
      <c r="APW61" s="153"/>
      <c r="APX61" s="153"/>
      <c r="APY61" s="153"/>
      <c r="APZ61" s="155"/>
      <c r="AQA61" s="165"/>
      <c r="AQB61" s="153"/>
      <c r="AQC61" s="154"/>
      <c r="AQD61" s="154"/>
      <c r="AQE61" s="153"/>
      <c r="AQF61" s="153"/>
      <c r="AQG61" s="153"/>
      <c r="AQH61" s="153"/>
      <c r="AQI61" s="153"/>
      <c r="AQJ61" s="153"/>
      <c r="AQK61" s="153"/>
      <c r="AQL61" s="153"/>
      <c r="AQM61" s="155"/>
      <c r="AQN61" s="165"/>
      <c r="AQO61" s="153"/>
      <c r="AQP61" s="154"/>
      <c r="AQQ61" s="154"/>
      <c r="AQR61" s="153"/>
      <c r="AQS61" s="153"/>
      <c r="AQT61" s="153"/>
      <c r="AQU61" s="153"/>
      <c r="AQV61" s="153"/>
      <c r="AQW61" s="153"/>
      <c r="AQX61" s="153"/>
      <c r="AQY61" s="153"/>
      <c r="AQZ61" s="155"/>
      <c r="ARA61" s="165"/>
      <c r="ARB61" s="153"/>
      <c r="ARC61" s="154"/>
      <c r="ARD61" s="154"/>
      <c r="ARE61" s="153"/>
      <c r="ARF61" s="153"/>
      <c r="ARG61" s="153"/>
      <c r="ARH61" s="153"/>
      <c r="ARI61" s="153"/>
      <c r="ARJ61" s="153"/>
      <c r="ARK61" s="153"/>
      <c r="ARL61" s="153"/>
      <c r="ARM61" s="155"/>
      <c r="ARN61" s="165"/>
      <c r="ARO61" s="153"/>
      <c r="ARP61" s="154"/>
      <c r="ARQ61" s="154"/>
      <c r="ARR61" s="153"/>
      <c r="ARS61" s="153"/>
      <c r="ART61" s="153"/>
      <c r="ARU61" s="153"/>
      <c r="ARV61" s="153"/>
      <c r="ARW61" s="153"/>
      <c r="ARX61" s="153"/>
      <c r="ARY61" s="153"/>
      <c r="ARZ61" s="155"/>
      <c r="ASA61" s="165"/>
      <c r="ASB61" s="153"/>
      <c r="ASC61" s="154"/>
      <c r="ASD61" s="154"/>
      <c r="ASE61" s="153"/>
      <c r="ASF61" s="153"/>
      <c r="ASG61" s="153"/>
      <c r="ASH61" s="153"/>
      <c r="ASI61" s="153"/>
      <c r="ASJ61" s="153"/>
      <c r="ASK61" s="153"/>
      <c r="ASL61" s="153"/>
      <c r="ASM61" s="155"/>
      <c r="ASN61" s="165"/>
      <c r="ASO61" s="153"/>
      <c r="ASP61" s="154"/>
      <c r="ASQ61" s="154"/>
      <c r="ASR61" s="153"/>
      <c r="ASS61" s="153"/>
      <c r="AST61" s="153"/>
      <c r="ASU61" s="153"/>
      <c r="ASV61" s="153"/>
      <c r="ASW61" s="153"/>
      <c r="ASX61" s="153"/>
      <c r="ASY61" s="153"/>
      <c r="ASZ61" s="155"/>
      <c r="ATA61" s="165"/>
      <c r="ATB61" s="153"/>
      <c r="ATC61" s="154"/>
      <c r="ATD61" s="154"/>
      <c r="ATE61" s="153"/>
      <c r="ATF61" s="153"/>
      <c r="ATG61" s="153"/>
      <c r="ATH61" s="153"/>
      <c r="ATI61" s="153"/>
      <c r="ATJ61" s="153"/>
      <c r="ATK61" s="153"/>
      <c r="ATL61" s="153"/>
      <c r="ATM61" s="155"/>
      <c r="ATN61" s="165"/>
      <c r="ATO61" s="153"/>
      <c r="ATP61" s="154"/>
      <c r="ATQ61" s="154"/>
      <c r="ATR61" s="153"/>
      <c r="ATS61" s="153"/>
      <c r="ATT61" s="153"/>
      <c r="ATU61" s="153"/>
      <c r="ATV61" s="153"/>
      <c r="ATW61" s="153"/>
      <c r="ATX61" s="153"/>
      <c r="ATY61" s="153"/>
      <c r="ATZ61" s="155"/>
      <c r="AUA61" s="165"/>
      <c r="AUB61" s="153"/>
      <c r="AUC61" s="154"/>
      <c r="AUD61" s="154"/>
      <c r="AUE61" s="153"/>
      <c r="AUF61" s="153"/>
      <c r="AUG61" s="153"/>
      <c r="AUH61" s="153"/>
      <c r="AUI61" s="153"/>
      <c r="AUJ61" s="153"/>
      <c r="AUK61" s="153"/>
      <c r="AUL61" s="153"/>
      <c r="AUM61" s="155"/>
      <c r="AUN61" s="165"/>
      <c r="AUO61" s="153"/>
      <c r="AUP61" s="154"/>
      <c r="AUQ61" s="154"/>
      <c r="AUR61" s="153"/>
      <c r="AUS61" s="153"/>
      <c r="AUT61" s="153"/>
      <c r="AUU61" s="153"/>
      <c r="AUV61" s="153"/>
      <c r="AUW61" s="153"/>
      <c r="AUX61" s="153"/>
      <c r="AUY61" s="153"/>
      <c r="AUZ61" s="155"/>
      <c r="AVA61" s="165"/>
      <c r="AVB61" s="153"/>
      <c r="AVC61" s="154"/>
      <c r="AVD61" s="154"/>
      <c r="AVE61" s="153"/>
      <c r="AVF61" s="153"/>
      <c r="AVG61" s="153"/>
      <c r="AVH61" s="153"/>
      <c r="AVI61" s="153"/>
      <c r="AVJ61" s="153"/>
      <c r="AVK61" s="153"/>
      <c r="AVL61" s="153"/>
      <c r="AVM61" s="155"/>
      <c r="AVN61" s="165"/>
      <c r="AVO61" s="153"/>
      <c r="AVP61" s="154"/>
      <c r="AVQ61" s="154"/>
      <c r="AVR61" s="153"/>
      <c r="AVS61" s="153"/>
      <c r="AVT61" s="153"/>
      <c r="AVU61" s="153"/>
      <c r="AVV61" s="153"/>
      <c r="AVW61" s="153"/>
      <c r="AVX61" s="153"/>
      <c r="AVY61" s="153"/>
      <c r="AVZ61" s="155"/>
      <c r="AWA61" s="165"/>
      <c r="AWB61" s="153"/>
      <c r="AWC61" s="154"/>
      <c r="AWD61" s="154"/>
      <c r="AWE61" s="153"/>
      <c r="AWF61" s="153"/>
      <c r="AWG61" s="153"/>
      <c r="AWH61" s="153"/>
      <c r="AWI61" s="153"/>
      <c r="AWJ61" s="153"/>
      <c r="AWK61" s="153"/>
      <c r="AWL61" s="153"/>
      <c r="AWM61" s="155"/>
      <c r="AWN61" s="165"/>
      <c r="AWO61" s="153"/>
      <c r="AWP61" s="154"/>
      <c r="AWQ61" s="154"/>
      <c r="AWR61" s="153"/>
      <c r="AWS61" s="153"/>
      <c r="AWT61" s="153"/>
      <c r="AWU61" s="153"/>
      <c r="AWV61" s="153"/>
      <c r="AWW61" s="153"/>
      <c r="AWX61" s="153"/>
      <c r="AWY61" s="153"/>
      <c r="AWZ61" s="155"/>
      <c r="AXA61" s="165"/>
      <c r="AXB61" s="153"/>
      <c r="AXC61" s="154"/>
      <c r="AXD61" s="154"/>
      <c r="AXE61" s="153"/>
      <c r="AXF61" s="153"/>
      <c r="AXG61" s="153"/>
      <c r="AXH61" s="153"/>
      <c r="AXI61" s="153"/>
      <c r="AXJ61" s="153"/>
      <c r="AXK61" s="153"/>
      <c r="AXL61" s="153"/>
      <c r="AXM61" s="155"/>
      <c r="AXN61" s="165"/>
      <c r="AXO61" s="153"/>
      <c r="AXP61" s="154"/>
      <c r="AXQ61" s="154"/>
      <c r="AXR61" s="153"/>
      <c r="AXS61" s="153"/>
      <c r="AXT61" s="153"/>
      <c r="AXU61" s="153"/>
      <c r="AXV61" s="153"/>
      <c r="AXW61" s="153"/>
      <c r="AXX61" s="153"/>
      <c r="AXY61" s="153"/>
      <c r="AXZ61" s="155"/>
      <c r="AYA61" s="165"/>
      <c r="AYB61" s="153"/>
      <c r="AYC61" s="154"/>
      <c r="AYD61" s="154"/>
      <c r="AYE61" s="153"/>
      <c r="AYF61" s="153"/>
      <c r="AYG61" s="153"/>
      <c r="AYH61" s="153"/>
      <c r="AYI61" s="153"/>
      <c r="AYJ61" s="153"/>
      <c r="AYK61" s="153"/>
      <c r="AYL61" s="153"/>
      <c r="AYM61" s="155"/>
      <c r="AYN61" s="165"/>
      <c r="AYO61" s="153"/>
      <c r="AYP61" s="154"/>
      <c r="AYQ61" s="154"/>
      <c r="AYR61" s="153"/>
      <c r="AYS61" s="153"/>
      <c r="AYT61" s="153"/>
      <c r="AYU61" s="153"/>
      <c r="AYV61" s="153"/>
      <c r="AYW61" s="153"/>
      <c r="AYX61" s="153"/>
      <c r="AYY61" s="153"/>
      <c r="AYZ61" s="155"/>
      <c r="AZA61" s="165"/>
      <c r="AZB61" s="153"/>
      <c r="AZC61" s="154"/>
      <c r="AZD61" s="154"/>
      <c r="AZE61" s="153"/>
      <c r="AZF61" s="153"/>
      <c r="AZG61" s="153"/>
      <c r="AZH61" s="153"/>
      <c r="AZI61" s="153"/>
      <c r="AZJ61" s="153"/>
      <c r="AZK61" s="153"/>
      <c r="AZL61" s="153"/>
      <c r="AZM61" s="155"/>
      <c r="AZN61" s="165"/>
      <c r="AZO61" s="153"/>
      <c r="AZP61" s="154"/>
      <c r="AZQ61" s="154"/>
      <c r="AZR61" s="153"/>
      <c r="AZS61" s="153"/>
      <c r="AZT61" s="153"/>
      <c r="AZU61" s="153"/>
      <c r="AZV61" s="153"/>
      <c r="AZW61" s="153"/>
      <c r="AZX61" s="153"/>
      <c r="AZY61" s="153"/>
      <c r="AZZ61" s="155"/>
      <c r="BAA61" s="165"/>
      <c r="BAB61" s="153"/>
      <c r="BAC61" s="154"/>
      <c r="BAD61" s="154"/>
      <c r="BAE61" s="153"/>
      <c r="BAF61" s="153"/>
      <c r="BAG61" s="153"/>
      <c r="BAH61" s="153"/>
      <c r="BAI61" s="153"/>
      <c r="BAJ61" s="153"/>
      <c r="BAK61" s="153"/>
      <c r="BAL61" s="153"/>
      <c r="BAM61" s="155"/>
      <c r="BAN61" s="165"/>
      <c r="BAO61" s="153"/>
      <c r="BAP61" s="154"/>
      <c r="BAQ61" s="154"/>
      <c r="BAR61" s="153"/>
      <c r="BAS61" s="153"/>
      <c r="BAT61" s="153"/>
      <c r="BAU61" s="153"/>
      <c r="BAV61" s="153"/>
      <c r="BAW61" s="153"/>
      <c r="BAX61" s="153"/>
      <c r="BAY61" s="153"/>
      <c r="BAZ61" s="155"/>
      <c r="BBA61" s="165"/>
      <c r="BBB61" s="153"/>
      <c r="BBC61" s="154"/>
      <c r="BBD61" s="154"/>
      <c r="BBE61" s="153"/>
      <c r="BBF61" s="153"/>
      <c r="BBG61" s="153"/>
      <c r="BBH61" s="153"/>
      <c r="BBI61" s="153"/>
      <c r="BBJ61" s="153"/>
      <c r="BBK61" s="153"/>
      <c r="BBL61" s="153"/>
      <c r="BBM61" s="155"/>
      <c r="BBN61" s="165"/>
      <c r="BBO61" s="153"/>
      <c r="BBP61" s="154"/>
      <c r="BBQ61" s="154"/>
      <c r="BBR61" s="153"/>
      <c r="BBS61" s="153"/>
      <c r="BBT61" s="153"/>
      <c r="BBU61" s="153"/>
      <c r="BBV61" s="153"/>
      <c r="BBW61" s="153"/>
      <c r="BBX61" s="153"/>
      <c r="BBY61" s="153"/>
      <c r="BBZ61" s="155"/>
      <c r="BCA61" s="165"/>
      <c r="BCB61" s="153"/>
      <c r="BCC61" s="154"/>
      <c r="BCD61" s="154"/>
      <c r="BCE61" s="153"/>
      <c r="BCF61" s="153"/>
      <c r="BCG61" s="153"/>
      <c r="BCH61" s="153"/>
      <c r="BCI61" s="153"/>
      <c r="BCJ61" s="153"/>
      <c r="BCK61" s="153"/>
      <c r="BCL61" s="153"/>
      <c r="BCM61" s="155"/>
      <c r="BCN61" s="165"/>
      <c r="BCO61" s="153"/>
      <c r="BCP61" s="154"/>
      <c r="BCQ61" s="154"/>
      <c r="BCR61" s="153"/>
      <c r="BCS61" s="153"/>
      <c r="BCT61" s="153"/>
      <c r="BCU61" s="153"/>
      <c r="BCV61" s="153"/>
      <c r="BCW61" s="153"/>
      <c r="BCX61" s="153"/>
      <c r="BCY61" s="153"/>
      <c r="BCZ61" s="155"/>
      <c r="BDA61" s="165"/>
      <c r="BDB61" s="153"/>
      <c r="BDC61" s="154"/>
      <c r="BDD61" s="154"/>
      <c r="BDE61" s="153"/>
      <c r="BDF61" s="153"/>
      <c r="BDG61" s="153"/>
      <c r="BDH61" s="153"/>
      <c r="BDI61" s="153"/>
      <c r="BDJ61" s="153"/>
      <c r="BDK61" s="153"/>
      <c r="BDL61" s="153"/>
      <c r="BDM61" s="155"/>
      <c r="BDN61" s="165"/>
      <c r="BDO61" s="153"/>
      <c r="BDP61" s="154"/>
      <c r="BDQ61" s="154"/>
      <c r="BDR61" s="153"/>
      <c r="BDS61" s="153"/>
      <c r="BDT61" s="153"/>
      <c r="BDU61" s="153"/>
      <c r="BDV61" s="153"/>
      <c r="BDW61" s="153"/>
      <c r="BDX61" s="153"/>
      <c r="BDY61" s="153"/>
      <c r="BDZ61" s="155"/>
      <c r="BEA61" s="165"/>
      <c r="BEB61" s="153"/>
      <c r="BEC61" s="154"/>
      <c r="BED61" s="154"/>
      <c r="BEE61" s="153"/>
      <c r="BEF61" s="153"/>
      <c r="BEG61" s="153"/>
      <c r="BEH61" s="153"/>
      <c r="BEI61" s="153"/>
      <c r="BEJ61" s="153"/>
      <c r="BEK61" s="153"/>
      <c r="BEL61" s="153"/>
      <c r="BEM61" s="155"/>
      <c r="BEN61" s="165"/>
      <c r="BEO61" s="153"/>
      <c r="BEP61" s="154"/>
      <c r="BEQ61" s="154"/>
      <c r="BER61" s="153"/>
      <c r="BES61" s="153"/>
      <c r="BET61" s="153"/>
      <c r="BEU61" s="153"/>
      <c r="BEV61" s="153"/>
      <c r="BEW61" s="153"/>
      <c r="BEX61" s="153"/>
      <c r="BEY61" s="153"/>
      <c r="BEZ61" s="155"/>
      <c r="BFA61" s="165"/>
      <c r="BFB61" s="153"/>
      <c r="BFC61" s="154"/>
      <c r="BFD61" s="154"/>
      <c r="BFE61" s="153"/>
      <c r="BFF61" s="153"/>
      <c r="BFG61" s="153"/>
      <c r="BFH61" s="153"/>
      <c r="BFI61" s="153"/>
      <c r="BFJ61" s="153"/>
      <c r="BFK61" s="153"/>
      <c r="BFL61" s="153"/>
      <c r="BFM61" s="155"/>
      <c r="BFN61" s="165"/>
      <c r="BFO61" s="153"/>
      <c r="BFP61" s="154"/>
      <c r="BFQ61" s="154"/>
      <c r="BFR61" s="153"/>
      <c r="BFS61" s="153"/>
      <c r="BFT61" s="153"/>
      <c r="BFU61" s="153"/>
      <c r="BFV61" s="153"/>
      <c r="BFW61" s="153"/>
      <c r="BFX61" s="153"/>
      <c r="BFY61" s="153"/>
      <c r="BFZ61" s="155"/>
      <c r="BGA61" s="165"/>
      <c r="BGB61" s="153"/>
      <c r="BGC61" s="154"/>
      <c r="BGD61" s="154"/>
      <c r="BGE61" s="153"/>
      <c r="BGF61" s="153"/>
      <c r="BGG61" s="153"/>
      <c r="BGH61" s="153"/>
      <c r="BGI61" s="153"/>
      <c r="BGJ61" s="153"/>
      <c r="BGK61" s="153"/>
      <c r="BGL61" s="153"/>
      <c r="BGM61" s="155"/>
      <c r="BGN61" s="165"/>
      <c r="BGO61" s="153"/>
      <c r="BGP61" s="154"/>
      <c r="BGQ61" s="154"/>
      <c r="BGR61" s="153"/>
      <c r="BGS61" s="153"/>
      <c r="BGT61" s="153"/>
      <c r="BGU61" s="153"/>
      <c r="BGV61" s="153"/>
      <c r="BGW61" s="153"/>
      <c r="BGX61" s="153"/>
      <c r="BGY61" s="153"/>
      <c r="BGZ61" s="155"/>
      <c r="BHA61" s="165"/>
      <c r="BHB61" s="153"/>
      <c r="BHC61" s="154"/>
      <c r="BHD61" s="154"/>
      <c r="BHE61" s="153"/>
      <c r="BHF61" s="153"/>
      <c r="BHG61" s="153"/>
      <c r="BHH61" s="153"/>
      <c r="BHI61" s="153"/>
      <c r="BHJ61" s="153"/>
      <c r="BHK61" s="153"/>
      <c r="BHL61" s="153"/>
      <c r="BHM61" s="155"/>
      <c r="BHN61" s="165"/>
      <c r="BHO61" s="153"/>
      <c r="BHP61" s="154"/>
      <c r="BHQ61" s="154"/>
      <c r="BHR61" s="153"/>
      <c r="BHS61" s="153"/>
      <c r="BHT61" s="153"/>
      <c r="BHU61" s="153"/>
      <c r="BHV61" s="153"/>
      <c r="BHW61" s="153"/>
      <c r="BHX61" s="153"/>
      <c r="BHY61" s="153"/>
      <c r="BHZ61" s="155"/>
      <c r="BIA61" s="165"/>
      <c r="BIB61" s="153"/>
      <c r="BIC61" s="154"/>
      <c r="BID61" s="154"/>
      <c r="BIE61" s="153"/>
      <c r="BIF61" s="153"/>
      <c r="BIG61" s="153"/>
      <c r="BIH61" s="153"/>
      <c r="BII61" s="153"/>
      <c r="BIJ61" s="153"/>
      <c r="BIK61" s="153"/>
      <c r="BIL61" s="153"/>
      <c r="BIM61" s="155"/>
      <c r="BIN61" s="165"/>
      <c r="BIO61" s="153"/>
      <c r="BIP61" s="154"/>
      <c r="BIQ61" s="154"/>
      <c r="BIR61" s="153"/>
      <c r="BIS61" s="153"/>
      <c r="BIT61" s="153"/>
      <c r="BIU61" s="153"/>
      <c r="BIV61" s="153"/>
      <c r="BIW61" s="153"/>
      <c r="BIX61" s="153"/>
      <c r="BIY61" s="153"/>
      <c r="BIZ61" s="155"/>
      <c r="BJA61" s="165"/>
      <c r="BJB61" s="153"/>
      <c r="BJC61" s="154"/>
      <c r="BJD61" s="154"/>
      <c r="BJE61" s="153"/>
      <c r="BJF61" s="153"/>
      <c r="BJG61" s="153"/>
      <c r="BJH61" s="153"/>
      <c r="BJI61" s="153"/>
      <c r="BJJ61" s="153"/>
      <c r="BJK61" s="153"/>
      <c r="BJL61" s="153"/>
      <c r="BJM61" s="155"/>
      <c r="BJN61" s="165"/>
      <c r="BJO61" s="153"/>
      <c r="BJP61" s="154"/>
      <c r="BJQ61" s="154"/>
      <c r="BJR61" s="153"/>
      <c r="BJS61" s="153"/>
      <c r="BJT61" s="153"/>
      <c r="BJU61" s="153"/>
      <c r="BJV61" s="153"/>
      <c r="BJW61" s="153"/>
      <c r="BJX61" s="153"/>
      <c r="BJY61" s="153"/>
      <c r="BJZ61" s="155"/>
      <c r="BKA61" s="165"/>
      <c r="BKB61" s="153"/>
      <c r="BKC61" s="154"/>
      <c r="BKD61" s="154"/>
      <c r="BKE61" s="153"/>
      <c r="BKF61" s="153"/>
      <c r="BKG61" s="153"/>
      <c r="BKH61" s="153"/>
      <c r="BKI61" s="153"/>
      <c r="BKJ61" s="153"/>
      <c r="BKK61" s="153"/>
      <c r="BKL61" s="153"/>
      <c r="BKM61" s="155"/>
      <c r="BKN61" s="165"/>
      <c r="BKO61" s="153"/>
      <c r="BKP61" s="154"/>
      <c r="BKQ61" s="154"/>
      <c r="BKR61" s="153"/>
      <c r="BKS61" s="153"/>
      <c r="BKT61" s="153"/>
      <c r="BKU61" s="153"/>
      <c r="BKV61" s="153"/>
      <c r="BKW61" s="153"/>
      <c r="BKX61" s="153"/>
      <c r="BKY61" s="153"/>
      <c r="BKZ61" s="155"/>
      <c r="BLA61" s="165"/>
      <c r="BLB61" s="153"/>
      <c r="BLC61" s="154"/>
      <c r="BLD61" s="154"/>
      <c r="BLE61" s="153"/>
      <c r="BLF61" s="153"/>
      <c r="BLG61" s="153"/>
      <c r="BLH61" s="153"/>
      <c r="BLI61" s="153"/>
      <c r="BLJ61" s="153"/>
      <c r="BLK61" s="153"/>
      <c r="BLL61" s="153"/>
      <c r="BLM61" s="155"/>
      <c r="BLN61" s="165"/>
      <c r="BLO61" s="153"/>
      <c r="BLP61" s="154"/>
      <c r="BLQ61" s="154"/>
      <c r="BLR61" s="153"/>
      <c r="BLS61" s="153"/>
      <c r="BLT61" s="153"/>
      <c r="BLU61" s="153"/>
      <c r="BLV61" s="153"/>
      <c r="BLW61" s="153"/>
      <c r="BLX61" s="153"/>
      <c r="BLY61" s="153"/>
      <c r="BLZ61" s="155"/>
      <c r="BMA61" s="165"/>
      <c r="BMB61" s="153"/>
      <c r="BMC61" s="154"/>
      <c r="BMD61" s="154"/>
      <c r="BME61" s="153"/>
      <c r="BMF61" s="153"/>
      <c r="BMG61" s="153"/>
      <c r="BMH61" s="153"/>
      <c r="BMI61" s="153"/>
      <c r="BMJ61" s="153"/>
      <c r="BMK61" s="153"/>
      <c r="BML61" s="153"/>
      <c r="BMM61" s="155"/>
      <c r="BMN61" s="165"/>
      <c r="BMO61" s="153"/>
      <c r="BMP61" s="154"/>
      <c r="BMQ61" s="154"/>
      <c r="BMR61" s="153"/>
      <c r="BMS61" s="153"/>
      <c r="BMT61" s="153"/>
      <c r="BMU61" s="153"/>
      <c r="BMV61" s="153"/>
      <c r="BMW61" s="153"/>
      <c r="BMX61" s="153"/>
      <c r="BMY61" s="153"/>
      <c r="BMZ61" s="155"/>
      <c r="BNA61" s="165"/>
      <c r="BNB61" s="153"/>
      <c r="BNC61" s="154"/>
      <c r="BND61" s="154"/>
      <c r="BNE61" s="153"/>
      <c r="BNF61" s="153"/>
      <c r="BNG61" s="153"/>
      <c r="BNH61" s="153"/>
      <c r="BNI61" s="153"/>
      <c r="BNJ61" s="153"/>
      <c r="BNK61" s="153"/>
      <c r="BNL61" s="153"/>
      <c r="BNM61" s="155"/>
      <c r="BNN61" s="165"/>
      <c r="BNO61" s="153"/>
      <c r="BNP61" s="154"/>
      <c r="BNQ61" s="154"/>
      <c r="BNR61" s="153"/>
      <c r="BNS61" s="153"/>
      <c r="BNT61" s="153"/>
      <c r="BNU61" s="153"/>
      <c r="BNV61" s="153"/>
      <c r="BNW61" s="153"/>
      <c r="BNX61" s="153"/>
      <c r="BNY61" s="153"/>
      <c r="BNZ61" s="155"/>
      <c r="BOA61" s="165"/>
      <c r="BOB61" s="153"/>
      <c r="BOC61" s="154"/>
      <c r="BOD61" s="154"/>
      <c r="BOE61" s="153"/>
      <c r="BOF61" s="153"/>
      <c r="BOG61" s="153"/>
      <c r="BOH61" s="153"/>
      <c r="BOI61" s="153"/>
      <c r="BOJ61" s="153"/>
      <c r="BOK61" s="153"/>
      <c r="BOL61" s="153"/>
      <c r="BOM61" s="155"/>
      <c r="BON61" s="165"/>
      <c r="BOO61" s="153"/>
      <c r="BOP61" s="154"/>
      <c r="BOQ61" s="154"/>
      <c r="BOR61" s="153"/>
      <c r="BOS61" s="153"/>
      <c r="BOT61" s="153"/>
      <c r="BOU61" s="153"/>
      <c r="BOV61" s="153"/>
      <c r="BOW61" s="153"/>
      <c r="BOX61" s="153"/>
      <c r="BOY61" s="153"/>
      <c r="BOZ61" s="155"/>
      <c r="BPA61" s="165"/>
      <c r="BPB61" s="153"/>
      <c r="BPC61" s="154"/>
      <c r="BPD61" s="154"/>
      <c r="BPE61" s="153"/>
      <c r="BPF61" s="153"/>
      <c r="BPG61" s="153"/>
      <c r="BPH61" s="153"/>
      <c r="BPI61" s="153"/>
      <c r="BPJ61" s="153"/>
      <c r="BPK61" s="153"/>
      <c r="BPL61" s="153"/>
      <c r="BPM61" s="155"/>
      <c r="BPN61" s="165"/>
      <c r="BPO61" s="153"/>
      <c r="BPP61" s="154"/>
      <c r="BPQ61" s="154"/>
      <c r="BPR61" s="153"/>
      <c r="BPS61" s="153"/>
      <c r="BPT61" s="153"/>
      <c r="BPU61" s="153"/>
      <c r="BPV61" s="153"/>
      <c r="BPW61" s="153"/>
      <c r="BPX61" s="153"/>
      <c r="BPY61" s="153"/>
      <c r="BPZ61" s="155"/>
      <c r="BQA61" s="165"/>
      <c r="BQB61" s="153"/>
      <c r="BQC61" s="154"/>
      <c r="BQD61" s="154"/>
      <c r="BQE61" s="153"/>
      <c r="BQF61" s="153"/>
      <c r="BQG61" s="153"/>
      <c r="BQH61" s="153"/>
      <c r="BQI61" s="153"/>
      <c r="BQJ61" s="153"/>
      <c r="BQK61" s="153"/>
      <c r="BQL61" s="153"/>
      <c r="BQM61" s="155"/>
      <c r="BQN61" s="165"/>
      <c r="BQO61" s="153"/>
      <c r="BQP61" s="154"/>
      <c r="BQQ61" s="154"/>
      <c r="BQR61" s="153"/>
      <c r="BQS61" s="153"/>
      <c r="BQT61" s="153"/>
      <c r="BQU61" s="153"/>
      <c r="BQV61" s="153"/>
      <c r="BQW61" s="153"/>
      <c r="BQX61" s="153"/>
      <c r="BQY61" s="153"/>
      <c r="BQZ61" s="155"/>
      <c r="BRA61" s="165"/>
      <c r="BRB61" s="153"/>
      <c r="BRC61" s="154"/>
      <c r="BRD61" s="154"/>
      <c r="BRE61" s="153"/>
      <c r="BRF61" s="153"/>
      <c r="BRG61" s="153"/>
      <c r="BRH61" s="153"/>
      <c r="BRI61" s="153"/>
      <c r="BRJ61" s="153"/>
      <c r="BRK61" s="153"/>
      <c r="BRL61" s="153"/>
      <c r="BRM61" s="155"/>
      <c r="BRN61" s="165"/>
      <c r="BRO61" s="153"/>
      <c r="BRP61" s="154"/>
      <c r="BRQ61" s="154"/>
      <c r="BRR61" s="153"/>
      <c r="BRS61" s="153"/>
      <c r="BRT61" s="153"/>
      <c r="BRU61" s="153"/>
      <c r="BRV61" s="153"/>
      <c r="BRW61" s="153"/>
      <c r="BRX61" s="153"/>
      <c r="BRY61" s="153"/>
      <c r="BRZ61" s="155"/>
      <c r="BSA61" s="165"/>
      <c r="BSB61" s="153"/>
      <c r="BSC61" s="154"/>
      <c r="BSD61" s="154"/>
      <c r="BSE61" s="153"/>
      <c r="BSF61" s="153"/>
      <c r="BSG61" s="153"/>
      <c r="BSH61" s="153"/>
      <c r="BSI61" s="153"/>
      <c r="BSJ61" s="153"/>
      <c r="BSK61" s="153"/>
      <c r="BSL61" s="153"/>
      <c r="BSM61" s="155"/>
      <c r="BSN61" s="165"/>
      <c r="BSO61" s="153"/>
      <c r="BSP61" s="154"/>
      <c r="BSQ61" s="154"/>
      <c r="BSR61" s="153"/>
      <c r="BSS61" s="153"/>
      <c r="BST61" s="153"/>
      <c r="BSU61" s="153"/>
      <c r="BSV61" s="153"/>
      <c r="BSW61" s="153"/>
      <c r="BSX61" s="153"/>
      <c r="BSY61" s="153"/>
      <c r="BSZ61" s="155"/>
      <c r="BTA61" s="165"/>
      <c r="BTB61" s="153"/>
      <c r="BTC61" s="154"/>
      <c r="BTD61" s="154"/>
      <c r="BTE61" s="153"/>
      <c r="BTF61" s="153"/>
      <c r="BTG61" s="153"/>
      <c r="BTH61" s="153"/>
      <c r="BTI61" s="153"/>
      <c r="BTJ61" s="153"/>
      <c r="BTK61" s="153"/>
      <c r="BTL61" s="153"/>
      <c r="BTM61" s="155"/>
      <c r="BTN61" s="165"/>
      <c r="BTO61" s="153"/>
      <c r="BTP61" s="154"/>
      <c r="BTQ61" s="154"/>
      <c r="BTR61" s="153"/>
      <c r="BTS61" s="153"/>
      <c r="BTT61" s="153"/>
      <c r="BTU61" s="153"/>
      <c r="BTV61" s="153"/>
      <c r="BTW61" s="153"/>
      <c r="BTX61" s="153"/>
      <c r="BTY61" s="153"/>
      <c r="BTZ61" s="155"/>
      <c r="BUA61" s="165"/>
      <c r="BUB61" s="153"/>
      <c r="BUC61" s="154"/>
      <c r="BUD61" s="154"/>
      <c r="BUE61" s="153"/>
      <c r="BUF61" s="153"/>
      <c r="BUG61" s="153"/>
      <c r="BUH61" s="153"/>
      <c r="BUI61" s="153"/>
      <c r="BUJ61" s="153"/>
      <c r="BUK61" s="153"/>
      <c r="BUL61" s="153"/>
      <c r="BUM61" s="155"/>
      <c r="BUN61" s="165"/>
      <c r="BUO61" s="153"/>
      <c r="BUP61" s="154"/>
      <c r="BUQ61" s="154"/>
      <c r="BUR61" s="153"/>
      <c r="BUS61" s="153"/>
      <c r="BUT61" s="153"/>
      <c r="BUU61" s="153"/>
      <c r="BUV61" s="153"/>
      <c r="BUW61" s="153"/>
      <c r="BUX61" s="153"/>
      <c r="BUY61" s="153"/>
      <c r="BUZ61" s="155"/>
      <c r="BVA61" s="165"/>
      <c r="BVB61" s="153"/>
      <c r="BVC61" s="154"/>
      <c r="BVD61" s="154"/>
      <c r="BVE61" s="153"/>
      <c r="BVF61" s="153"/>
      <c r="BVG61" s="153"/>
      <c r="BVH61" s="153"/>
      <c r="BVI61" s="153"/>
      <c r="BVJ61" s="153"/>
      <c r="BVK61" s="153"/>
      <c r="BVL61" s="153"/>
      <c r="BVM61" s="155"/>
      <c r="BVN61" s="165"/>
      <c r="BVO61" s="153"/>
      <c r="BVP61" s="154"/>
      <c r="BVQ61" s="154"/>
      <c r="BVR61" s="153"/>
      <c r="BVS61" s="153"/>
      <c r="BVT61" s="153"/>
      <c r="BVU61" s="153"/>
      <c r="BVV61" s="153"/>
      <c r="BVW61" s="153"/>
      <c r="BVX61" s="153"/>
      <c r="BVY61" s="153"/>
      <c r="BVZ61" s="155"/>
      <c r="BWA61" s="165"/>
      <c r="BWB61" s="153"/>
      <c r="BWC61" s="154"/>
      <c r="BWD61" s="154"/>
      <c r="BWE61" s="153"/>
      <c r="BWF61" s="153"/>
      <c r="BWG61" s="153"/>
      <c r="BWH61" s="153"/>
      <c r="BWI61" s="153"/>
      <c r="BWJ61" s="153"/>
      <c r="BWK61" s="153"/>
      <c r="BWL61" s="153"/>
      <c r="BWM61" s="155"/>
      <c r="BWN61" s="165"/>
      <c r="BWO61" s="153"/>
      <c r="BWP61" s="154"/>
      <c r="BWQ61" s="154"/>
      <c r="BWR61" s="153"/>
      <c r="BWS61" s="153"/>
      <c r="BWT61" s="153"/>
      <c r="BWU61" s="153"/>
      <c r="BWV61" s="153"/>
      <c r="BWW61" s="153"/>
      <c r="BWX61" s="153"/>
      <c r="BWY61" s="153"/>
      <c r="BWZ61" s="155"/>
      <c r="BXA61" s="165"/>
      <c r="BXB61" s="153"/>
      <c r="BXC61" s="154"/>
      <c r="BXD61" s="154"/>
      <c r="BXE61" s="153"/>
      <c r="BXF61" s="153"/>
      <c r="BXG61" s="153"/>
      <c r="BXH61" s="153"/>
      <c r="BXI61" s="153"/>
      <c r="BXJ61" s="153"/>
      <c r="BXK61" s="153"/>
      <c r="BXL61" s="153"/>
      <c r="BXM61" s="155"/>
      <c r="BXN61" s="165"/>
      <c r="BXO61" s="153"/>
      <c r="BXP61" s="154"/>
      <c r="BXQ61" s="154"/>
      <c r="BXR61" s="153"/>
      <c r="BXS61" s="153"/>
      <c r="BXT61" s="153"/>
      <c r="BXU61" s="153"/>
      <c r="BXV61" s="153"/>
      <c r="BXW61" s="153"/>
      <c r="BXX61" s="153"/>
      <c r="BXY61" s="153"/>
      <c r="BXZ61" s="155"/>
      <c r="BYA61" s="165"/>
      <c r="BYB61" s="153"/>
      <c r="BYC61" s="154"/>
      <c r="BYD61" s="154"/>
      <c r="BYE61" s="153"/>
      <c r="BYF61" s="153"/>
      <c r="BYG61" s="153"/>
      <c r="BYH61" s="153"/>
      <c r="BYI61" s="153"/>
      <c r="BYJ61" s="153"/>
      <c r="BYK61" s="153"/>
      <c r="BYL61" s="153"/>
      <c r="BYM61" s="155"/>
      <c r="BYN61" s="165"/>
      <c r="BYO61" s="153"/>
      <c r="BYP61" s="154"/>
      <c r="BYQ61" s="154"/>
      <c r="BYR61" s="153"/>
      <c r="BYS61" s="153"/>
      <c r="BYT61" s="153"/>
      <c r="BYU61" s="153"/>
      <c r="BYV61" s="153"/>
      <c r="BYW61" s="153"/>
      <c r="BYX61" s="153"/>
      <c r="BYY61" s="153"/>
      <c r="BYZ61" s="155"/>
      <c r="BZA61" s="165"/>
      <c r="BZB61" s="153"/>
      <c r="BZC61" s="154"/>
      <c r="BZD61" s="154"/>
      <c r="BZE61" s="153"/>
      <c r="BZF61" s="153"/>
      <c r="BZG61" s="153"/>
      <c r="BZH61" s="153"/>
      <c r="BZI61" s="153"/>
      <c r="BZJ61" s="153"/>
      <c r="BZK61" s="153"/>
      <c r="BZL61" s="153"/>
      <c r="BZM61" s="155"/>
      <c r="BZN61" s="165"/>
      <c r="BZO61" s="153"/>
      <c r="BZP61" s="154"/>
      <c r="BZQ61" s="154"/>
      <c r="BZR61" s="153"/>
      <c r="BZS61" s="153"/>
      <c r="BZT61" s="153"/>
      <c r="BZU61" s="153"/>
      <c r="BZV61" s="153"/>
      <c r="BZW61" s="153"/>
      <c r="BZX61" s="153"/>
      <c r="BZY61" s="153"/>
      <c r="BZZ61" s="155"/>
      <c r="CAA61" s="165"/>
      <c r="CAB61" s="153"/>
      <c r="CAC61" s="154"/>
      <c r="CAD61" s="154"/>
      <c r="CAE61" s="153"/>
      <c r="CAF61" s="153"/>
      <c r="CAG61" s="153"/>
      <c r="CAH61" s="153"/>
      <c r="CAI61" s="153"/>
      <c r="CAJ61" s="153"/>
      <c r="CAK61" s="153"/>
      <c r="CAL61" s="153"/>
      <c r="CAM61" s="155"/>
      <c r="CAN61" s="165"/>
      <c r="CAO61" s="153"/>
      <c r="CAP61" s="154"/>
      <c r="CAQ61" s="154"/>
      <c r="CAR61" s="153"/>
      <c r="CAS61" s="153"/>
      <c r="CAT61" s="153"/>
      <c r="CAU61" s="153"/>
      <c r="CAV61" s="153"/>
      <c r="CAW61" s="153"/>
      <c r="CAX61" s="153"/>
      <c r="CAY61" s="153"/>
      <c r="CAZ61" s="155"/>
      <c r="CBA61" s="165"/>
      <c r="CBB61" s="153"/>
      <c r="CBC61" s="154"/>
      <c r="CBD61" s="154"/>
      <c r="CBE61" s="153"/>
      <c r="CBF61" s="153"/>
      <c r="CBG61" s="153"/>
      <c r="CBH61" s="153"/>
      <c r="CBI61" s="153"/>
      <c r="CBJ61" s="153"/>
      <c r="CBK61" s="153"/>
      <c r="CBL61" s="153"/>
      <c r="CBM61" s="155"/>
      <c r="CBN61" s="165"/>
      <c r="CBO61" s="153"/>
      <c r="CBP61" s="154"/>
      <c r="CBQ61" s="154"/>
      <c r="CBR61" s="153"/>
      <c r="CBS61" s="153"/>
      <c r="CBT61" s="153"/>
      <c r="CBU61" s="153"/>
      <c r="CBV61" s="153"/>
      <c r="CBW61" s="153"/>
      <c r="CBX61" s="153"/>
      <c r="CBY61" s="153"/>
      <c r="CBZ61" s="155"/>
      <c r="CCA61" s="165"/>
      <c r="CCB61" s="153"/>
      <c r="CCC61" s="154"/>
      <c r="CCD61" s="154"/>
      <c r="CCE61" s="153"/>
      <c r="CCF61" s="153"/>
      <c r="CCG61" s="153"/>
      <c r="CCH61" s="153"/>
      <c r="CCI61" s="153"/>
      <c r="CCJ61" s="153"/>
      <c r="CCK61" s="153"/>
      <c r="CCL61" s="153"/>
      <c r="CCM61" s="155"/>
      <c r="CCN61" s="165"/>
      <c r="CCO61" s="153"/>
      <c r="CCP61" s="154"/>
      <c r="CCQ61" s="154"/>
      <c r="CCR61" s="153"/>
      <c r="CCS61" s="153"/>
      <c r="CCT61" s="153"/>
      <c r="CCU61" s="153"/>
      <c r="CCV61" s="153"/>
      <c r="CCW61" s="153"/>
      <c r="CCX61" s="153"/>
      <c r="CCY61" s="153"/>
      <c r="CCZ61" s="155"/>
      <c r="CDA61" s="165"/>
      <c r="CDB61" s="153"/>
      <c r="CDC61" s="154"/>
      <c r="CDD61" s="154"/>
      <c r="CDE61" s="153"/>
      <c r="CDF61" s="153"/>
      <c r="CDG61" s="153"/>
      <c r="CDH61" s="153"/>
      <c r="CDI61" s="153"/>
      <c r="CDJ61" s="153"/>
      <c r="CDK61" s="153"/>
      <c r="CDL61" s="153"/>
      <c r="CDM61" s="155"/>
      <c r="CDN61" s="165"/>
      <c r="CDO61" s="153"/>
      <c r="CDP61" s="154"/>
      <c r="CDQ61" s="154"/>
      <c r="CDR61" s="153"/>
      <c r="CDS61" s="153"/>
      <c r="CDT61" s="153"/>
      <c r="CDU61" s="153"/>
      <c r="CDV61" s="153"/>
      <c r="CDW61" s="153"/>
      <c r="CDX61" s="153"/>
      <c r="CDY61" s="153"/>
      <c r="CDZ61" s="155"/>
      <c r="CEA61" s="165"/>
      <c r="CEB61" s="153"/>
      <c r="CEC61" s="154"/>
      <c r="CED61" s="154"/>
      <c r="CEE61" s="153"/>
      <c r="CEF61" s="153"/>
      <c r="CEG61" s="153"/>
      <c r="CEH61" s="153"/>
      <c r="CEI61" s="153"/>
      <c r="CEJ61" s="153"/>
      <c r="CEK61" s="153"/>
      <c r="CEL61" s="153"/>
      <c r="CEM61" s="155"/>
      <c r="CEN61" s="165"/>
      <c r="CEO61" s="153"/>
      <c r="CEP61" s="154"/>
      <c r="CEQ61" s="154"/>
      <c r="CER61" s="153"/>
      <c r="CES61" s="153"/>
      <c r="CET61" s="153"/>
      <c r="CEU61" s="153"/>
      <c r="CEV61" s="153"/>
      <c r="CEW61" s="153"/>
      <c r="CEX61" s="153"/>
      <c r="CEY61" s="153"/>
      <c r="CEZ61" s="155"/>
      <c r="CFA61" s="165"/>
      <c r="CFB61" s="153"/>
      <c r="CFC61" s="154"/>
      <c r="CFD61" s="154"/>
      <c r="CFE61" s="153"/>
      <c r="CFF61" s="153"/>
      <c r="CFG61" s="153"/>
      <c r="CFH61" s="153"/>
      <c r="CFI61" s="153"/>
      <c r="CFJ61" s="153"/>
      <c r="CFK61" s="153"/>
      <c r="CFL61" s="153"/>
      <c r="CFM61" s="155"/>
      <c r="CFN61" s="165"/>
      <c r="CFO61" s="153"/>
      <c r="CFP61" s="154"/>
      <c r="CFQ61" s="154"/>
      <c r="CFR61" s="153"/>
      <c r="CFS61" s="153"/>
      <c r="CFT61" s="153"/>
      <c r="CFU61" s="153"/>
      <c r="CFV61" s="153"/>
      <c r="CFW61" s="153"/>
      <c r="CFX61" s="153"/>
      <c r="CFY61" s="153"/>
      <c r="CFZ61" s="155"/>
      <c r="CGA61" s="165"/>
      <c r="CGB61" s="153"/>
      <c r="CGC61" s="154"/>
      <c r="CGD61" s="154"/>
      <c r="CGE61" s="153"/>
      <c r="CGF61" s="153"/>
      <c r="CGG61" s="153"/>
      <c r="CGH61" s="153"/>
      <c r="CGI61" s="153"/>
      <c r="CGJ61" s="153"/>
      <c r="CGK61" s="153"/>
      <c r="CGL61" s="153"/>
      <c r="CGM61" s="155"/>
      <c r="CGN61" s="165"/>
      <c r="CGO61" s="153"/>
      <c r="CGP61" s="154"/>
      <c r="CGQ61" s="154"/>
      <c r="CGR61" s="153"/>
      <c r="CGS61" s="153"/>
      <c r="CGT61" s="153"/>
      <c r="CGU61" s="153"/>
      <c r="CGV61" s="153"/>
      <c r="CGW61" s="153"/>
      <c r="CGX61" s="153"/>
      <c r="CGY61" s="153"/>
      <c r="CGZ61" s="155"/>
      <c r="CHA61" s="165"/>
      <c r="CHB61" s="153"/>
      <c r="CHC61" s="154"/>
      <c r="CHD61" s="154"/>
      <c r="CHE61" s="153"/>
      <c r="CHF61" s="153"/>
      <c r="CHG61" s="153"/>
      <c r="CHH61" s="153"/>
      <c r="CHI61" s="153"/>
      <c r="CHJ61" s="153"/>
      <c r="CHK61" s="153"/>
      <c r="CHL61" s="153"/>
      <c r="CHM61" s="155"/>
      <c r="CHN61" s="165"/>
      <c r="CHO61" s="153"/>
      <c r="CHP61" s="154"/>
      <c r="CHQ61" s="154"/>
      <c r="CHR61" s="153"/>
      <c r="CHS61" s="153"/>
      <c r="CHT61" s="153"/>
      <c r="CHU61" s="153"/>
      <c r="CHV61" s="153"/>
      <c r="CHW61" s="153"/>
      <c r="CHX61" s="153"/>
      <c r="CHY61" s="153"/>
      <c r="CHZ61" s="155"/>
      <c r="CIA61" s="165"/>
      <c r="CIB61" s="153"/>
      <c r="CIC61" s="154"/>
      <c r="CID61" s="154"/>
      <c r="CIE61" s="153"/>
      <c r="CIF61" s="153"/>
      <c r="CIG61" s="153"/>
      <c r="CIH61" s="153"/>
      <c r="CII61" s="153"/>
      <c r="CIJ61" s="153"/>
      <c r="CIK61" s="153"/>
      <c r="CIL61" s="153"/>
      <c r="CIM61" s="155"/>
      <c r="CIN61" s="165"/>
      <c r="CIO61" s="153"/>
      <c r="CIP61" s="154"/>
      <c r="CIQ61" s="154"/>
      <c r="CIR61" s="153"/>
      <c r="CIS61" s="153"/>
      <c r="CIT61" s="153"/>
      <c r="CIU61" s="153"/>
      <c r="CIV61" s="153"/>
      <c r="CIW61" s="153"/>
      <c r="CIX61" s="153"/>
      <c r="CIY61" s="153"/>
      <c r="CIZ61" s="155"/>
      <c r="CJA61" s="165"/>
      <c r="CJB61" s="153"/>
      <c r="CJC61" s="154"/>
      <c r="CJD61" s="154"/>
      <c r="CJE61" s="153"/>
      <c r="CJF61" s="153"/>
      <c r="CJG61" s="153"/>
      <c r="CJH61" s="153"/>
      <c r="CJI61" s="153"/>
      <c r="CJJ61" s="153"/>
      <c r="CJK61" s="153"/>
      <c r="CJL61" s="153"/>
      <c r="CJM61" s="155"/>
      <c r="CJN61" s="165"/>
      <c r="CJO61" s="153"/>
      <c r="CJP61" s="154"/>
      <c r="CJQ61" s="154"/>
      <c r="CJR61" s="153"/>
      <c r="CJS61" s="153"/>
      <c r="CJT61" s="153"/>
      <c r="CJU61" s="153"/>
      <c r="CJV61" s="153"/>
      <c r="CJW61" s="153"/>
      <c r="CJX61" s="153"/>
      <c r="CJY61" s="153"/>
      <c r="CJZ61" s="155"/>
      <c r="CKA61" s="165"/>
      <c r="CKB61" s="153"/>
      <c r="CKC61" s="154"/>
      <c r="CKD61" s="154"/>
      <c r="CKE61" s="153"/>
      <c r="CKF61" s="153"/>
      <c r="CKG61" s="153"/>
      <c r="CKH61" s="153"/>
      <c r="CKI61" s="153"/>
      <c r="CKJ61" s="153"/>
      <c r="CKK61" s="153"/>
      <c r="CKL61" s="153"/>
      <c r="CKM61" s="155"/>
      <c r="CKN61" s="165"/>
      <c r="CKO61" s="153"/>
      <c r="CKP61" s="154"/>
      <c r="CKQ61" s="154"/>
      <c r="CKR61" s="153"/>
      <c r="CKS61" s="153"/>
      <c r="CKT61" s="153"/>
      <c r="CKU61" s="153"/>
      <c r="CKV61" s="153"/>
      <c r="CKW61" s="153"/>
      <c r="CKX61" s="153"/>
      <c r="CKY61" s="153"/>
      <c r="CKZ61" s="155"/>
      <c r="CLA61" s="165"/>
      <c r="CLB61" s="153"/>
      <c r="CLC61" s="154"/>
      <c r="CLD61" s="154"/>
      <c r="CLE61" s="153"/>
      <c r="CLF61" s="153"/>
      <c r="CLG61" s="153"/>
      <c r="CLH61" s="153"/>
      <c r="CLI61" s="153"/>
      <c r="CLJ61" s="153"/>
      <c r="CLK61" s="153"/>
      <c r="CLL61" s="153"/>
      <c r="CLM61" s="155"/>
      <c r="CLN61" s="165"/>
      <c r="CLO61" s="153"/>
      <c r="CLP61" s="154"/>
      <c r="CLQ61" s="154"/>
      <c r="CLR61" s="153"/>
      <c r="CLS61" s="153"/>
      <c r="CLT61" s="153"/>
      <c r="CLU61" s="153"/>
      <c r="CLV61" s="153"/>
      <c r="CLW61" s="153"/>
      <c r="CLX61" s="153"/>
      <c r="CLY61" s="153"/>
      <c r="CLZ61" s="155"/>
      <c r="CMA61" s="165"/>
      <c r="CMB61" s="153"/>
      <c r="CMC61" s="154"/>
      <c r="CMD61" s="154"/>
      <c r="CME61" s="153"/>
      <c r="CMF61" s="153"/>
      <c r="CMG61" s="153"/>
      <c r="CMH61" s="153"/>
      <c r="CMI61" s="153"/>
      <c r="CMJ61" s="153"/>
      <c r="CMK61" s="153"/>
      <c r="CML61" s="153"/>
      <c r="CMM61" s="155"/>
      <c r="CMN61" s="165"/>
      <c r="CMO61" s="153"/>
      <c r="CMP61" s="154"/>
      <c r="CMQ61" s="154"/>
      <c r="CMR61" s="153"/>
      <c r="CMS61" s="153"/>
      <c r="CMT61" s="153"/>
      <c r="CMU61" s="153"/>
      <c r="CMV61" s="153"/>
      <c r="CMW61" s="153"/>
      <c r="CMX61" s="153"/>
      <c r="CMY61" s="153"/>
      <c r="CMZ61" s="155"/>
      <c r="CNA61" s="165"/>
      <c r="CNB61" s="153"/>
      <c r="CNC61" s="154"/>
      <c r="CND61" s="154"/>
      <c r="CNE61" s="153"/>
      <c r="CNF61" s="153"/>
      <c r="CNG61" s="153"/>
      <c r="CNH61" s="153"/>
      <c r="CNI61" s="153"/>
      <c r="CNJ61" s="153"/>
      <c r="CNK61" s="153"/>
      <c r="CNL61" s="153"/>
      <c r="CNM61" s="155"/>
      <c r="CNN61" s="165"/>
      <c r="CNO61" s="153"/>
      <c r="CNP61" s="154"/>
      <c r="CNQ61" s="154"/>
      <c r="CNR61" s="153"/>
      <c r="CNS61" s="153"/>
      <c r="CNT61" s="153"/>
      <c r="CNU61" s="153"/>
      <c r="CNV61" s="153"/>
      <c r="CNW61" s="153"/>
      <c r="CNX61" s="153"/>
      <c r="CNY61" s="153"/>
      <c r="CNZ61" s="155"/>
      <c r="COA61" s="165"/>
      <c r="COB61" s="153"/>
      <c r="COC61" s="154"/>
      <c r="COD61" s="154"/>
      <c r="COE61" s="153"/>
      <c r="COF61" s="153"/>
      <c r="COG61" s="153"/>
      <c r="COH61" s="153"/>
      <c r="COI61" s="153"/>
      <c r="COJ61" s="153"/>
      <c r="COK61" s="153"/>
      <c r="COL61" s="153"/>
      <c r="COM61" s="155"/>
      <c r="CON61" s="165"/>
      <c r="COO61" s="153"/>
      <c r="COP61" s="154"/>
      <c r="COQ61" s="154"/>
      <c r="COR61" s="153"/>
      <c r="COS61" s="153"/>
      <c r="COT61" s="153"/>
      <c r="COU61" s="153"/>
      <c r="COV61" s="153"/>
      <c r="COW61" s="153"/>
      <c r="COX61" s="153"/>
      <c r="COY61" s="153"/>
      <c r="COZ61" s="155"/>
      <c r="CPA61" s="165"/>
      <c r="CPB61" s="153"/>
      <c r="CPC61" s="154"/>
      <c r="CPD61" s="154"/>
      <c r="CPE61" s="153"/>
      <c r="CPF61" s="153"/>
      <c r="CPG61" s="153"/>
      <c r="CPH61" s="153"/>
      <c r="CPI61" s="153"/>
      <c r="CPJ61" s="153"/>
      <c r="CPK61" s="153"/>
      <c r="CPL61" s="153"/>
      <c r="CPM61" s="155"/>
      <c r="CPN61" s="165"/>
      <c r="CPO61" s="153"/>
      <c r="CPP61" s="154"/>
      <c r="CPQ61" s="154"/>
      <c r="CPR61" s="153"/>
      <c r="CPS61" s="153"/>
      <c r="CPT61" s="153"/>
      <c r="CPU61" s="153"/>
      <c r="CPV61" s="153"/>
      <c r="CPW61" s="153"/>
      <c r="CPX61" s="153"/>
      <c r="CPY61" s="153"/>
      <c r="CPZ61" s="155"/>
      <c r="CQA61" s="165"/>
      <c r="CQB61" s="153"/>
      <c r="CQC61" s="154"/>
      <c r="CQD61" s="154"/>
      <c r="CQE61" s="153"/>
      <c r="CQF61" s="153"/>
      <c r="CQG61" s="153"/>
      <c r="CQH61" s="153"/>
      <c r="CQI61" s="153"/>
      <c r="CQJ61" s="153"/>
      <c r="CQK61" s="153"/>
      <c r="CQL61" s="153"/>
      <c r="CQM61" s="155"/>
      <c r="CQN61" s="165"/>
      <c r="CQO61" s="153"/>
      <c r="CQP61" s="154"/>
      <c r="CQQ61" s="154"/>
      <c r="CQR61" s="153"/>
      <c r="CQS61" s="153"/>
      <c r="CQT61" s="153"/>
      <c r="CQU61" s="153"/>
      <c r="CQV61" s="153"/>
      <c r="CQW61" s="153"/>
      <c r="CQX61" s="153"/>
      <c r="CQY61" s="153"/>
      <c r="CQZ61" s="155"/>
      <c r="CRA61" s="165"/>
      <c r="CRB61" s="153"/>
      <c r="CRC61" s="154"/>
      <c r="CRD61" s="154"/>
      <c r="CRE61" s="153"/>
      <c r="CRF61" s="153"/>
      <c r="CRG61" s="153"/>
      <c r="CRH61" s="153"/>
      <c r="CRI61" s="153"/>
      <c r="CRJ61" s="153"/>
      <c r="CRK61" s="153"/>
      <c r="CRL61" s="153"/>
      <c r="CRM61" s="155"/>
      <c r="CRN61" s="165"/>
      <c r="CRO61" s="153"/>
      <c r="CRP61" s="154"/>
      <c r="CRQ61" s="154"/>
      <c r="CRR61" s="153"/>
      <c r="CRS61" s="153"/>
      <c r="CRT61" s="153"/>
      <c r="CRU61" s="153"/>
      <c r="CRV61" s="153"/>
      <c r="CRW61" s="153"/>
      <c r="CRX61" s="153"/>
      <c r="CRY61" s="153"/>
      <c r="CRZ61" s="155"/>
      <c r="CSA61" s="165"/>
      <c r="CSB61" s="153"/>
      <c r="CSC61" s="154"/>
      <c r="CSD61" s="154"/>
      <c r="CSE61" s="153"/>
      <c r="CSF61" s="153"/>
      <c r="CSG61" s="153"/>
      <c r="CSH61" s="153"/>
      <c r="CSI61" s="153"/>
      <c r="CSJ61" s="153"/>
      <c r="CSK61" s="153"/>
      <c r="CSL61" s="153"/>
      <c r="CSM61" s="155"/>
      <c r="CSN61" s="165"/>
      <c r="CSO61" s="153"/>
      <c r="CSP61" s="154"/>
      <c r="CSQ61" s="154"/>
      <c r="CSR61" s="153"/>
      <c r="CSS61" s="153"/>
      <c r="CST61" s="153"/>
      <c r="CSU61" s="153"/>
      <c r="CSV61" s="153"/>
      <c r="CSW61" s="153"/>
      <c r="CSX61" s="153"/>
      <c r="CSY61" s="153"/>
      <c r="CSZ61" s="155"/>
      <c r="CTA61" s="165"/>
      <c r="CTB61" s="153"/>
      <c r="CTC61" s="154"/>
      <c r="CTD61" s="154"/>
      <c r="CTE61" s="153"/>
      <c r="CTF61" s="153"/>
      <c r="CTG61" s="153"/>
      <c r="CTH61" s="153"/>
      <c r="CTI61" s="153"/>
      <c r="CTJ61" s="153"/>
      <c r="CTK61" s="153"/>
      <c r="CTL61" s="153"/>
      <c r="CTM61" s="155"/>
      <c r="CTN61" s="165"/>
      <c r="CTO61" s="153"/>
      <c r="CTP61" s="154"/>
      <c r="CTQ61" s="154"/>
      <c r="CTR61" s="153"/>
      <c r="CTS61" s="153"/>
      <c r="CTT61" s="153"/>
      <c r="CTU61" s="153"/>
      <c r="CTV61" s="153"/>
      <c r="CTW61" s="153"/>
      <c r="CTX61" s="153"/>
      <c r="CTY61" s="153"/>
      <c r="CTZ61" s="155"/>
      <c r="CUA61" s="165"/>
      <c r="CUB61" s="153"/>
      <c r="CUC61" s="154"/>
      <c r="CUD61" s="154"/>
      <c r="CUE61" s="153"/>
      <c r="CUF61" s="153"/>
      <c r="CUG61" s="153"/>
      <c r="CUH61" s="153"/>
      <c r="CUI61" s="153"/>
      <c r="CUJ61" s="153"/>
      <c r="CUK61" s="153"/>
      <c r="CUL61" s="153"/>
      <c r="CUM61" s="155"/>
      <c r="CUN61" s="165"/>
      <c r="CUO61" s="153"/>
      <c r="CUP61" s="154"/>
      <c r="CUQ61" s="154"/>
      <c r="CUR61" s="153"/>
      <c r="CUS61" s="153"/>
      <c r="CUT61" s="153"/>
      <c r="CUU61" s="153"/>
      <c r="CUV61" s="153"/>
      <c r="CUW61" s="153"/>
      <c r="CUX61" s="153"/>
      <c r="CUY61" s="153"/>
      <c r="CUZ61" s="155"/>
      <c r="CVA61" s="165"/>
      <c r="CVB61" s="153"/>
      <c r="CVC61" s="154"/>
      <c r="CVD61" s="154"/>
      <c r="CVE61" s="153"/>
      <c r="CVF61" s="153"/>
      <c r="CVG61" s="153"/>
      <c r="CVH61" s="153"/>
      <c r="CVI61" s="153"/>
      <c r="CVJ61" s="153"/>
      <c r="CVK61" s="153"/>
      <c r="CVL61" s="153"/>
      <c r="CVM61" s="155"/>
      <c r="CVN61" s="165"/>
      <c r="CVO61" s="153"/>
      <c r="CVP61" s="154"/>
      <c r="CVQ61" s="154"/>
      <c r="CVR61" s="153"/>
      <c r="CVS61" s="153"/>
      <c r="CVT61" s="153"/>
      <c r="CVU61" s="153"/>
      <c r="CVV61" s="153"/>
      <c r="CVW61" s="153"/>
      <c r="CVX61" s="153"/>
      <c r="CVY61" s="153"/>
      <c r="CVZ61" s="155"/>
      <c r="CWA61" s="165"/>
      <c r="CWB61" s="153"/>
      <c r="CWC61" s="154"/>
      <c r="CWD61" s="154"/>
      <c r="CWE61" s="153"/>
      <c r="CWF61" s="153"/>
      <c r="CWG61" s="153"/>
      <c r="CWH61" s="153"/>
      <c r="CWI61" s="153"/>
      <c r="CWJ61" s="153"/>
      <c r="CWK61" s="153"/>
      <c r="CWL61" s="153"/>
      <c r="CWM61" s="155"/>
      <c r="CWN61" s="165"/>
      <c r="CWO61" s="153"/>
      <c r="CWP61" s="154"/>
      <c r="CWQ61" s="154"/>
      <c r="CWR61" s="153"/>
      <c r="CWS61" s="153"/>
      <c r="CWT61" s="153"/>
      <c r="CWU61" s="153"/>
      <c r="CWV61" s="153"/>
      <c r="CWW61" s="153"/>
      <c r="CWX61" s="153"/>
      <c r="CWY61" s="153"/>
      <c r="CWZ61" s="155"/>
      <c r="CXA61" s="165"/>
      <c r="CXB61" s="153"/>
      <c r="CXC61" s="154"/>
      <c r="CXD61" s="154"/>
      <c r="CXE61" s="153"/>
      <c r="CXF61" s="153"/>
      <c r="CXG61" s="153"/>
      <c r="CXH61" s="153"/>
      <c r="CXI61" s="153"/>
      <c r="CXJ61" s="153"/>
      <c r="CXK61" s="153"/>
      <c r="CXL61" s="153"/>
      <c r="CXM61" s="155"/>
      <c r="CXN61" s="165"/>
      <c r="CXO61" s="153"/>
      <c r="CXP61" s="154"/>
      <c r="CXQ61" s="154"/>
      <c r="CXR61" s="153"/>
      <c r="CXS61" s="153"/>
      <c r="CXT61" s="153"/>
      <c r="CXU61" s="153"/>
      <c r="CXV61" s="153"/>
      <c r="CXW61" s="153"/>
      <c r="CXX61" s="153"/>
      <c r="CXY61" s="153"/>
      <c r="CXZ61" s="155"/>
      <c r="CYA61" s="165"/>
      <c r="CYB61" s="153"/>
      <c r="CYC61" s="154"/>
      <c r="CYD61" s="154"/>
      <c r="CYE61" s="153"/>
      <c r="CYF61" s="153"/>
      <c r="CYG61" s="153"/>
      <c r="CYH61" s="153"/>
      <c r="CYI61" s="153"/>
      <c r="CYJ61" s="153"/>
      <c r="CYK61" s="153"/>
      <c r="CYL61" s="153"/>
      <c r="CYM61" s="155"/>
      <c r="CYN61" s="165"/>
      <c r="CYO61" s="153"/>
      <c r="CYP61" s="154"/>
      <c r="CYQ61" s="154"/>
      <c r="CYR61" s="153"/>
      <c r="CYS61" s="153"/>
      <c r="CYT61" s="153"/>
      <c r="CYU61" s="153"/>
      <c r="CYV61" s="153"/>
      <c r="CYW61" s="153"/>
      <c r="CYX61" s="153"/>
      <c r="CYY61" s="153"/>
      <c r="CYZ61" s="155"/>
      <c r="CZA61" s="165"/>
      <c r="CZB61" s="153"/>
      <c r="CZC61" s="154"/>
      <c r="CZD61" s="154"/>
      <c r="CZE61" s="153"/>
      <c r="CZF61" s="153"/>
      <c r="CZG61" s="153"/>
      <c r="CZH61" s="153"/>
      <c r="CZI61" s="153"/>
      <c r="CZJ61" s="153"/>
      <c r="CZK61" s="153"/>
      <c r="CZL61" s="153"/>
      <c r="CZM61" s="155"/>
      <c r="CZN61" s="165"/>
      <c r="CZO61" s="153"/>
      <c r="CZP61" s="154"/>
      <c r="CZQ61" s="154"/>
      <c r="CZR61" s="153"/>
      <c r="CZS61" s="153"/>
      <c r="CZT61" s="153"/>
      <c r="CZU61" s="153"/>
      <c r="CZV61" s="153"/>
      <c r="CZW61" s="153"/>
      <c r="CZX61" s="153"/>
      <c r="CZY61" s="153"/>
      <c r="CZZ61" s="155"/>
      <c r="DAA61" s="165"/>
      <c r="DAB61" s="153"/>
      <c r="DAC61" s="154"/>
      <c r="DAD61" s="154"/>
      <c r="DAE61" s="153"/>
      <c r="DAF61" s="153"/>
      <c r="DAG61" s="153"/>
      <c r="DAH61" s="153"/>
      <c r="DAI61" s="153"/>
      <c r="DAJ61" s="153"/>
      <c r="DAK61" s="153"/>
      <c r="DAL61" s="153"/>
      <c r="DAM61" s="155"/>
      <c r="DAN61" s="165"/>
      <c r="DAO61" s="153"/>
      <c r="DAP61" s="154"/>
      <c r="DAQ61" s="154"/>
      <c r="DAR61" s="153"/>
      <c r="DAS61" s="153"/>
      <c r="DAT61" s="153"/>
      <c r="DAU61" s="153"/>
      <c r="DAV61" s="153"/>
      <c r="DAW61" s="153"/>
      <c r="DAX61" s="153"/>
      <c r="DAY61" s="153"/>
      <c r="DAZ61" s="155"/>
      <c r="DBA61" s="165"/>
      <c r="DBB61" s="153"/>
      <c r="DBC61" s="154"/>
      <c r="DBD61" s="154"/>
      <c r="DBE61" s="153"/>
      <c r="DBF61" s="153"/>
      <c r="DBG61" s="153"/>
      <c r="DBH61" s="153"/>
      <c r="DBI61" s="153"/>
      <c r="DBJ61" s="153"/>
      <c r="DBK61" s="153"/>
      <c r="DBL61" s="153"/>
      <c r="DBM61" s="155"/>
      <c r="DBN61" s="165"/>
      <c r="DBO61" s="153"/>
      <c r="DBP61" s="154"/>
      <c r="DBQ61" s="154"/>
      <c r="DBR61" s="153"/>
      <c r="DBS61" s="153"/>
      <c r="DBT61" s="153"/>
      <c r="DBU61" s="153"/>
      <c r="DBV61" s="153"/>
      <c r="DBW61" s="153"/>
      <c r="DBX61" s="153"/>
      <c r="DBY61" s="153"/>
      <c r="DBZ61" s="155"/>
      <c r="DCA61" s="165"/>
      <c r="DCB61" s="153"/>
      <c r="DCC61" s="154"/>
      <c r="DCD61" s="154"/>
      <c r="DCE61" s="153"/>
      <c r="DCF61" s="153"/>
      <c r="DCG61" s="153"/>
      <c r="DCH61" s="153"/>
      <c r="DCI61" s="153"/>
      <c r="DCJ61" s="153"/>
      <c r="DCK61" s="153"/>
      <c r="DCL61" s="153"/>
      <c r="DCM61" s="155"/>
      <c r="DCN61" s="165"/>
      <c r="DCO61" s="153"/>
      <c r="DCP61" s="154"/>
      <c r="DCQ61" s="154"/>
      <c r="DCR61" s="153"/>
      <c r="DCS61" s="153"/>
      <c r="DCT61" s="153"/>
      <c r="DCU61" s="153"/>
      <c r="DCV61" s="153"/>
      <c r="DCW61" s="153"/>
      <c r="DCX61" s="153"/>
      <c r="DCY61" s="153"/>
      <c r="DCZ61" s="155"/>
      <c r="DDA61" s="165"/>
      <c r="DDB61" s="153"/>
      <c r="DDC61" s="154"/>
      <c r="DDD61" s="154"/>
      <c r="DDE61" s="153"/>
      <c r="DDF61" s="153"/>
      <c r="DDG61" s="153"/>
      <c r="DDH61" s="153"/>
      <c r="DDI61" s="153"/>
      <c r="DDJ61" s="153"/>
      <c r="DDK61" s="153"/>
      <c r="DDL61" s="153"/>
      <c r="DDM61" s="155"/>
      <c r="DDN61" s="165"/>
      <c r="DDO61" s="153"/>
      <c r="DDP61" s="154"/>
      <c r="DDQ61" s="154"/>
      <c r="DDR61" s="153"/>
      <c r="DDS61" s="153"/>
      <c r="DDT61" s="153"/>
      <c r="DDU61" s="153"/>
      <c r="DDV61" s="153"/>
      <c r="DDW61" s="153"/>
      <c r="DDX61" s="153"/>
      <c r="DDY61" s="153"/>
      <c r="DDZ61" s="155"/>
      <c r="DEA61" s="165"/>
      <c r="DEB61" s="153"/>
      <c r="DEC61" s="154"/>
      <c r="DED61" s="154"/>
      <c r="DEE61" s="153"/>
      <c r="DEF61" s="153"/>
      <c r="DEG61" s="153"/>
      <c r="DEH61" s="153"/>
      <c r="DEI61" s="153"/>
      <c r="DEJ61" s="153"/>
      <c r="DEK61" s="153"/>
      <c r="DEL61" s="153"/>
      <c r="DEM61" s="155"/>
      <c r="DEN61" s="165"/>
      <c r="DEO61" s="153"/>
      <c r="DEP61" s="154"/>
      <c r="DEQ61" s="154"/>
      <c r="DER61" s="153"/>
      <c r="DES61" s="153"/>
      <c r="DET61" s="153"/>
      <c r="DEU61" s="153"/>
      <c r="DEV61" s="153"/>
      <c r="DEW61" s="153"/>
      <c r="DEX61" s="153"/>
      <c r="DEY61" s="153"/>
      <c r="DEZ61" s="155"/>
      <c r="DFA61" s="165"/>
      <c r="DFB61" s="153"/>
      <c r="DFC61" s="154"/>
      <c r="DFD61" s="154"/>
      <c r="DFE61" s="153"/>
      <c r="DFF61" s="153"/>
      <c r="DFG61" s="153"/>
      <c r="DFH61" s="153"/>
      <c r="DFI61" s="153"/>
      <c r="DFJ61" s="153"/>
      <c r="DFK61" s="153"/>
      <c r="DFL61" s="153"/>
      <c r="DFM61" s="155"/>
      <c r="DFN61" s="165"/>
      <c r="DFO61" s="153"/>
      <c r="DFP61" s="154"/>
      <c r="DFQ61" s="154"/>
      <c r="DFR61" s="153"/>
      <c r="DFS61" s="153"/>
      <c r="DFT61" s="153"/>
      <c r="DFU61" s="153"/>
      <c r="DFV61" s="153"/>
      <c r="DFW61" s="153"/>
      <c r="DFX61" s="153"/>
      <c r="DFY61" s="153"/>
      <c r="DFZ61" s="155"/>
      <c r="DGA61" s="165"/>
      <c r="DGB61" s="153"/>
      <c r="DGC61" s="154"/>
      <c r="DGD61" s="154"/>
      <c r="DGE61" s="153"/>
      <c r="DGF61" s="153"/>
      <c r="DGG61" s="153"/>
      <c r="DGH61" s="153"/>
      <c r="DGI61" s="153"/>
      <c r="DGJ61" s="153"/>
      <c r="DGK61" s="153"/>
      <c r="DGL61" s="153"/>
      <c r="DGM61" s="155"/>
      <c r="DGN61" s="165"/>
      <c r="DGO61" s="153"/>
      <c r="DGP61" s="154"/>
      <c r="DGQ61" s="154"/>
      <c r="DGR61" s="153"/>
      <c r="DGS61" s="153"/>
      <c r="DGT61" s="153"/>
      <c r="DGU61" s="153"/>
      <c r="DGV61" s="153"/>
      <c r="DGW61" s="153"/>
      <c r="DGX61" s="153"/>
      <c r="DGY61" s="153"/>
      <c r="DGZ61" s="155"/>
      <c r="DHA61" s="165"/>
      <c r="DHB61" s="153"/>
      <c r="DHC61" s="154"/>
      <c r="DHD61" s="154"/>
      <c r="DHE61" s="153"/>
      <c r="DHF61" s="153"/>
      <c r="DHG61" s="153"/>
      <c r="DHH61" s="153"/>
      <c r="DHI61" s="153"/>
      <c r="DHJ61" s="153"/>
      <c r="DHK61" s="153"/>
      <c r="DHL61" s="153"/>
      <c r="DHM61" s="155"/>
      <c r="DHN61" s="165"/>
      <c r="DHO61" s="153"/>
      <c r="DHP61" s="154"/>
      <c r="DHQ61" s="154"/>
      <c r="DHR61" s="153"/>
      <c r="DHS61" s="153"/>
      <c r="DHT61" s="153"/>
      <c r="DHU61" s="153"/>
      <c r="DHV61" s="153"/>
      <c r="DHW61" s="153"/>
      <c r="DHX61" s="153"/>
      <c r="DHY61" s="153"/>
      <c r="DHZ61" s="155"/>
      <c r="DIA61" s="165"/>
      <c r="DIB61" s="153"/>
      <c r="DIC61" s="154"/>
      <c r="DID61" s="154"/>
      <c r="DIE61" s="153"/>
      <c r="DIF61" s="153"/>
      <c r="DIG61" s="153"/>
      <c r="DIH61" s="153"/>
      <c r="DII61" s="153"/>
      <c r="DIJ61" s="153"/>
      <c r="DIK61" s="153"/>
      <c r="DIL61" s="153"/>
      <c r="DIM61" s="155"/>
      <c r="DIN61" s="165"/>
      <c r="DIO61" s="153"/>
      <c r="DIP61" s="154"/>
      <c r="DIQ61" s="154"/>
      <c r="DIR61" s="153"/>
      <c r="DIS61" s="153"/>
      <c r="DIT61" s="153"/>
      <c r="DIU61" s="153"/>
      <c r="DIV61" s="153"/>
      <c r="DIW61" s="153"/>
      <c r="DIX61" s="153"/>
      <c r="DIY61" s="153"/>
      <c r="DIZ61" s="155"/>
      <c r="DJA61" s="165"/>
      <c r="DJB61" s="153"/>
      <c r="DJC61" s="154"/>
      <c r="DJD61" s="154"/>
      <c r="DJE61" s="153"/>
      <c r="DJF61" s="153"/>
      <c r="DJG61" s="153"/>
      <c r="DJH61" s="153"/>
      <c r="DJI61" s="153"/>
      <c r="DJJ61" s="153"/>
      <c r="DJK61" s="153"/>
      <c r="DJL61" s="153"/>
      <c r="DJM61" s="155"/>
      <c r="DJN61" s="165"/>
      <c r="DJO61" s="153"/>
      <c r="DJP61" s="154"/>
      <c r="DJQ61" s="154"/>
      <c r="DJR61" s="153"/>
      <c r="DJS61" s="153"/>
      <c r="DJT61" s="153"/>
      <c r="DJU61" s="153"/>
      <c r="DJV61" s="153"/>
      <c r="DJW61" s="153"/>
      <c r="DJX61" s="153"/>
      <c r="DJY61" s="153"/>
      <c r="DJZ61" s="155"/>
      <c r="DKA61" s="165"/>
      <c r="DKB61" s="153"/>
      <c r="DKC61" s="154"/>
      <c r="DKD61" s="154"/>
      <c r="DKE61" s="153"/>
      <c r="DKF61" s="153"/>
      <c r="DKG61" s="153"/>
      <c r="DKH61" s="153"/>
      <c r="DKI61" s="153"/>
      <c r="DKJ61" s="153"/>
      <c r="DKK61" s="153"/>
      <c r="DKL61" s="153"/>
      <c r="DKM61" s="155"/>
      <c r="DKN61" s="165"/>
      <c r="DKO61" s="153"/>
      <c r="DKP61" s="154"/>
      <c r="DKQ61" s="154"/>
      <c r="DKR61" s="153"/>
      <c r="DKS61" s="153"/>
      <c r="DKT61" s="153"/>
      <c r="DKU61" s="153"/>
      <c r="DKV61" s="153"/>
      <c r="DKW61" s="153"/>
      <c r="DKX61" s="153"/>
      <c r="DKY61" s="153"/>
      <c r="DKZ61" s="155"/>
      <c r="DLA61" s="165"/>
      <c r="DLB61" s="153"/>
      <c r="DLC61" s="154"/>
      <c r="DLD61" s="154"/>
      <c r="DLE61" s="153"/>
      <c r="DLF61" s="153"/>
      <c r="DLG61" s="153"/>
      <c r="DLH61" s="153"/>
      <c r="DLI61" s="153"/>
      <c r="DLJ61" s="153"/>
      <c r="DLK61" s="153"/>
      <c r="DLL61" s="153"/>
      <c r="DLM61" s="155"/>
      <c r="DLN61" s="165"/>
      <c r="DLO61" s="153"/>
      <c r="DLP61" s="154"/>
      <c r="DLQ61" s="154"/>
      <c r="DLR61" s="153"/>
      <c r="DLS61" s="153"/>
      <c r="DLT61" s="153"/>
      <c r="DLU61" s="153"/>
      <c r="DLV61" s="153"/>
      <c r="DLW61" s="153"/>
      <c r="DLX61" s="153"/>
      <c r="DLY61" s="153"/>
      <c r="DLZ61" s="155"/>
      <c r="DMA61" s="165"/>
      <c r="DMB61" s="153"/>
      <c r="DMC61" s="154"/>
      <c r="DMD61" s="154"/>
      <c r="DME61" s="153"/>
      <c r="DMF61" s="153"/>
      <c r="DMG61" s="153"/>
      <c r="DMH61" s="153"/>
      <c r="DMI61" s="153"/>
      <c r="DMJ61" s="153"/>
      <c r="DMK61" s="153"/>
      <c r="DML61" s="153"/>
      <c r="DMM61" s="155"/>
      <c r="DMN61" s="165"/>
      <c r="DMO61" s="153"/>
      <c r="DMP61" s="154"/>
      <c r="DMQ61" s="154"/>
      <c r="DMR61" s="153"/>
      <c r="DMS61" s="153"/>
      <c r="DMT61" s="153"/>
      <c r="DMU61" s="153"/>
      <c r="DMV61" s="153"/>
      <c r="DMW61" s="153"/>
      <c r="DMX61" s="153"/>
      <c r="DMY61" s="153"/>
      <c r="DMZ61" s="155"/>
      <c r="DNA61" s="165"/>
      <c r="DNB61" s="153"/>
      <c r="DNC61" s="154"/>
      <c r="DND61" s="154"/>
      <c r="DNE61" s="153"/>
      <c r="DNF61" s="153"/>
      <c r="DNG61" s="153"/>
      <c r="DNH61" s="153"/>
      <c r="DNI61" s="153"/>
      <c r="DNJ61" s="153"/>
      <c r="DNK61" s="153"/>
      <c r="DNL61" s="153"/>
      <c r="DNM61" s="155"/>
      <c r="DNN61" s="165"/>
      <c r="DNO61" s="153"/>
      <c r="DNP61" s="154"/>
      <c r="DNQ61" s="154"/>
      <c r="DNR61" s="153"/>
      <c r="DNS61" s="153"/>
      <c r="DNT61" s="153"/>
      <c r="DNU61" s="153"/>
      <c r="DNV61" s="153"/>
      <c r="DNW61" s="153"/>
      <c r="DNX61" s="153"/>
      <c r="DNY61" s="153"/>
      <c r="DNZ61" s="155"/>
      <c r="DOA61" s="165"/>
      <c r="DOB61" s="153"/>
      <c r="DOC61" s="154"/>
      <c r="DOD61" s="154"/>
      <c r="DOE61" s="153"/>
      <c r="DOF61" s="153"/>
      <c r="DOG61" s="153"/>
      <c r="DOH61" s="153"/>
      <c r="DOI61" s="153"/>
      <c r="DOJ61" s="153"/>
      <c r="DOK61" s="153"/>
      <c r="DOL61" s="153"/>
      <c r="DOM61" s="155"/>
      <c r="DON61" s="165"/>
      <c r="DOO61" s="153"/>
      <c r="DOP61" s="154"/>
      <c r="DOQ61" s="154"/>
      <c r="DOR61" s="153"/>
      <c r="DOS61" s="153"/>
      <c r="DOT61" s="153"/>
      <c r="DOU61" s="153"/>
      <c r="DOV61" s="153"/>
      <c r="DOW61" s="153"/>
      <c r="DOX61" s="153"/>
      <c r="DOY61" s="153"/>
      <c r="DOZ61" s="155"/>
      <c r="DPA61" s="165"/>
      <c r="DPB61" s="153"/>
      <c r="DPC61" s="154"/>
      <c r="DPD61" s="154"/>
      <c r="DPE61" s="153"/>
      <c r="DPF61" s="153"/>
      <c r="DPG61" s="153"/>
      <c r="DPH61" s="153"/>
      <c r="DPI61" s="153"/>
      <c r="DPJ61" s="153"/>
      <c r="DPK61" s="153"/>
      <c r="DPL61" s="153"/>
      <c r="DPM61" s="155"/>
      <c r="DPN61" s="165"/>
      <c r="DPO61" s="153"/>
      <c r="DPP61" s="154"/>
      <c r="DPQ61" s="154"/>
      <c r="DPR61" s="153"/>
      <c r="DPS61" s="153"/>
      <c r="DPT61" s="153"/>
      <c r="DPU61" s="153"/>
      <c r="DPV61" s="153"/>
      <c r="DPW61" s="153"/>
      <c r="DPX61" s="153"/>
      <c r="DPY61" s="153"/>
      <c r="DPZ61" s="155"/>
      <c r="DQA61" s="165"/>
      <c r="DQB61" s="153"/>
      <c r="DQC61" s="154"/>
      <c r="DQD61" s="154"/>
      <c r="DQE61" s="153"/>
      <c r="DQF61" s="153"/>
      <c r="DQG61" s="153"/>
      <c r="DQH61" s="153"/>
      <c r="DQI61" s="153"/>
      <c r="DQJ61" s="153"/>
      <c r="DQK61" s="153"/>
      <c r="DQL61" s="153"/>
      <c r="DQM61" s="155"/>
      <c r="DQN61" s="165"/>
      <c r="DQO61" s="153"/>
      <c r="DQP61" s="154"/>
      <c r="DQQ61" s="154"/>
      <c r="DQR61" s="153"/>
      <c r="DQS61" s="153"/>
      <c r="DQT61" s="153"/>
      <c r="DQU61" s="153"/>
      <c r="DQV61" s="153"/>
      <c r="DQW61" s="153"/>
      <c r="DQX61" s="153"/>
      <c r="DQY61" s="153"/>
      <c r="DQZ61" s="155"/>
      <c r="DRA61" s="165"/>
      <c r="DRB61" s="153"/>
      <c r="DRC61" s="154"/>
      <c r="DRD61" s="154"/>
      <c r="DRE61" s="153"/>
      <c r="DRF61" s="153"/>
      <c r="DRG61" s="153"/>
      <c r="DRH61" s="153"/>
      <c r="DRI61" s="153"/>
      <c r="DRJ61" s="153"/>
      <c r="DRK61" s="153"/>
      <c r="DRL61" s="153"/>
      <c r="DRM61" s="155"/>
      <c r="DRN61" s="165"/>
      <c r="DRO61" s="153"/>
      <c r="DRP61" s="154"/>
      <c r="DRQ61" s="154"/>
      <c r="DRR61" s="153"/>
      <c r="DRS61" s="153"/>
      <c r="DRT61" s="153"/>
      <c r="DRU61" s="153"/>
      <c r="DRV61" s="153"/>
      <c r="DRW61" s="153"/>
      <c r="DRX61" s="153"/>
      <c r="DRY61" s="153"/>
      <c r="DRZ61" s="155"/>
      <c r="DSA61" s="165"/>
      <c r="DSB61" s="153"/>
      <c r="DSC61" s="154"/>
      <c r="DSD61" s="154"/>
      <c r="DSE61" s="153"/>
      <c r="DSF61" s="153"/>
      <c r="DSG61" s="153"/>
      <c r="DSH61" s="153"/>
      <c r="DSI61" s="153"/>
      <c r="DSJ61" s="153"/>
      <c r="DSK61" s="153"/>
      <c r="DSL61" s="153"/>
      <c r="DSM61" s="155"/>
      <c r="DSN61" s="165"/>
      <c r="DSO61" s="153"/>
      <c r="DSP61" s="154"/>
      <c r="DSQ61" s="154"/>
      <c r="DSR61" s="153"/>
      <c r="DSS61" s="153"/>
      <c r="DST61" s="153"/>
      <c r="DSU61" s="153"/>
      <c r="DSV61" s="153"/>
      <c r="DSW61" s="153"/>
      <c r="DSX61" s="153"/>
      <c r="DSY61" s="153"/>
      <c r="DSZ61" s="155"/>
      <c r="DTA61" s="165"/>
      <c r="DTB61" s="153"/>
      <c r="DTC61" s="154"/>
      <c r="DTD61" s="154"/>
      <c r="DTE61" s="153"/>
      <c r="DTF61" s="153"/>
      <c r="DTG61" s="153"/>
      <c r="DTH61" s="153"/>
      <c r="DTI61" s="153"/>
      <c r="DTJ61" s="153"/>
      <c r="DTK61" s="153"/>
      <c r="DTL61" s="153"/>
      <c r="DTM61" s="155"/>
      <c r="DTN61" s="165"/>
      <c r="DTO61" s="153"/>
      <c r="DTP61" s="154"/>
      <c r="DTQ61" s="154"/>
      <c r="DTR61" s="153"/>
      <c r="DTS61" s="153"/>
      <c r="DTT61" s="153"/>
      <c r="DTU61" s="153"/>
      <c r="DTV61" s="153"/>
      <c r="DTW61" s="153"/>
      <c r="DTX61" s="153"/>
      <c r="DTY61" s="153"/>
      <c r="DTZ61" s="155"/>
      <c r="DUA61" s="165"/>
      <c r="DUB61" s="153"/>
      <c r="DUC61" s="154"/>
      <c r="DUD61" s="154"/>
      <c r="DUE61" s="153"/>
      <c r="DUF61" s="153"/>
      <c r="DUG61" s="153"/>
      <c r="DUH61" s="153"/>
      <c r="DUI61" s="153"/>
      <c r="DUJ61" s="153"/>
      <c r="DUK61" s="153"/>
      <c r="DUL61" s="153"/>
      <c r="DUM61" s="155"/>
      <c r="DUN61" s="165"/>
      <c r="DUO61" s="153"/>
      <c r="DUP61" s="154"/>
      <c r="DUQ61" s="154"/>
      <c r="DUR61" s="153"/>
      <c r="DUS61" s="153"/>
      <c r="DUT61" s="153"/>
      <c r="DUU61" s="153"/>
      <c r="DUV61" s="153"/>
      <c r="DUW61" s="153"/>
      <c r="DUX61" s="153"/>
      <c r="DUY61" s="153"/>
      <c r="DUZ61" s="155"/>
      <c r="DVA61" s="165"/>
      <c r="DVB61" s="153"/>
      <c r="DVC61" s="154"/>
      <c r="DVD61" s="154"/>
      <c r="DVE61" s="153"/>
      <c r="DVF61" s="153"/>
      <c r="DVG61" s="153"/>
      <c r="DVH61" s="153"/>
      <c r="DVI61" s="153"/>
      <c r="DVJ61" s="153"/>
      <c r="DVK61" s="153"/>
      <c r="DVL61" s="153"/>
      <c r="DVM61" s="155"/>
      <c r="DVN61" s="165"/>
      <c r="DVO61" s="153"/>
      <c r="DVP61" s="154"/>
      <c r="DVQ61" s="154"/>
      <c r="DVR61" s="153"/>
      <c r="DVS61" s="153"/>
      <c r="DVT61" s="153"/>
      <c r="DVU61" s="153"/>
      <c r="DVV61" s="153"/>
      <c r="DVW61" s="153"/>
      <c r="DVX61" s="153"/>
      <c r="DVY61" s="153"/>
      <c r="DVZ61" s="155"/>
      <c r="DWA61" s="165"/>
      <c r="DWB61" s="153"/>
      <c r="DWC61" s="154"/>
      <c r="DWD61" s="154"/>
      <c r="DWE61" s="153"/>
      <c r="DWF61" s="153"/>
      <c r="DWG61" s="153"/>
      <c r="DWH61" s="153"/>
      <c r="DWI61" s="153"/>
      <c r="DWJ61" s="153"/>
      <c r="DWK61" s="153"/>
      <c r="DWL61" s="153"/>
      <c r="DWM61" s="155"/>
      <c r="DWN61" s="165"/>
      <c r="DWO61" s="153"/>
      <c r="DWP61" s="154"/>
      <c r="DWQ61" s="154"/>
      <c r="DWR61" s="153"/>
      <c r="DWS61" s="153"/>
      <c r="DWT61" s="153"/>
      <c r="DWU61" s="153"/>
      <c r="DWV61" s="153"/>
      <c r="DWW61" s="153"/>
      <c r="DWX61" s="153"/>
      <c r="DWY61" s="153"/>
      <c r="DWZ61" s="155"/>
      <c r="DXA61" s="165"/>
      <c r="DXB61" s="153"/>
      <c r="DXC61" s="154"/>
      <c r="DXD61" s="154"/>
      <c r="DXE61" s="153"/>
      <c r="DXF61" s="153"/>
      <c r="DXG61" s="153"/>
      <c r="DXH61" s="153"/>
      <c r="DXI61" s="153"/>
      <c r="DXJ61" s="153"/>
      <c r="DXK61" s="153"/>
      <c r="DXL61" s="153"/>
      <c r="DXM61" s="155"/>
      <c r="DXN61" s="165"/>
      <c r="DXO61" s="153"/>
      <c r="DXP61" s="154"/>
      <c r="DXQ61" s="154"/>
      <c r="DXR61" s="153"/>
      <c r="DXS61" s="153"/>
      <c r="DXT61" s="153"/>
      <c r="DXU61" s="153"/>
      <c r="DXV61" s="153"/>
      <c r="DXW61" s="153"/>
      <c r="DXX61" s="153"/>
      <c r="DXY61" s="153"/>
      <c r="DXZ61" s="155"/>
      <c r="DYA61" s="165"/>
      <c r="DYB61" s="153"/>
      <c r="DYC61" s="154"/>
      <c r="DYD61" s="154"/>
      <c r="DYE61" s="153"/>
      <c r="DYF61" s="153"/>
      <c r="DYG61" s="153"/>
      <c r="DYH61" s="153"/>
      <c r="DYI61" s="153"/>
      <c r="DYJ61" s="153"/>
      <c r="DYK61" s="153"/>
      <c r="DYL61" s="153"/>
      <c r="DYM61" s="155"/>
      <c r="DYN61" s="165"/>
      <c r="DYO61" s="153"/>
      <c r="DYP61" s="154"/>
      <c r="DYQ61" s="154"/>
      <c r="DYR61" s="153"/>
      <c r="DYS61" s="153"/>
      <c r="DYT61" s="153"/>
      <c r="DYU61" s="153"/>
      <c r="DYV61" s="153"/>
      <c r="DYW61" s="153"/>
      <c r="DYX61" s="153"/>
      <c r="DYY61" s="153"/>
      <c r="DYZ61" s="155"/>
      <c r="DZA61" s="165"/>
      <c r="DZB61" s="153"/>
      <c r="DZC61" s="154"/>
      <c r="DZD61" s="154"/>
      <c r="DZE61" s="153"/>
      <c r="DZF61" s="153"/>
      <c r="DZG61" s="153"/>
      <c r="DZH61" s="153"/>
      <c r="DZI61" s="153"/>
      <c r="DZJ61" s="153"/>
      <c r="DZK61" s="153"/>
      <c r="DZL61" s="153"/>
      <c r="DZM61" s="155"/>
      <c r="DZN61" s="165"/>
      <c r="DZO61" s="153"/>
      <c r="DZP61" s="154"/>
      <c r="DZQ61" s="154"/>
      <c r="DZR61" s="153"/>
      <c r="DZS61" s="153"/>
      <c r="DZT61" s="153"/>
      <c r="DZU61" s="153"/>
      <c r="DZV61" s="153"/>
      <c r="DZW61" s="153"/>
      <c r="DZX61" s="153"/>
      <c r="DZY61" s="153"/>
      <c r="DZZ61" s="155"/>
      <c r="EAA61" s="165"/>
      <c r="EAB61" s="153"/>
      <c r="EAC61" s="154"/>
      <c r="EAD61" s="154"/>
      <c r="EAE61" s="153"/>
      <c r="EAF61" s="153"/>
      <c r="EAG61" s="153"/>
      <c r="EAH61" s="153"/>
      <c r="EAI61" s="153"/>
      <c r="EAJ61" s="153"/>
      <c r="EAK61" s="153"/>
      <c r="EAL61" s="153"/>
      <c r="EAM61" s="155"/>
      <c r="EAN61" s="165"/>
      <c r="EAO61" s="153"/>
      <c r="EAP61" s="154"/>
      <c r="EAQ61" s="154"/>
      <c r="EAR61" s="153"/>
      <c r="EAS61" s="153"/>
      <c r="EAT61" s="153"/>
      <c r="EAU61" s="153"/>
      <c r="EAV61" s="153"/>
      <c r="EAW61" s="153"/>
      <c r="EAX61" s="153"/>
      <c r="EAY61" s="153"/>
      <c r="EAZ61" s="155"/>
      <c r="EBA61" s="165"/>
      <c r="EBB61" s="153"/>
      <c r="EBC61" s="154"/>
      <c r="EBD61" s="154"/>
      <c r="EBE61" s="153"/>
      <c r="EBF61" s="153"/>
      <c r="EBG61" s="153"/>
      <c r="EBH61" s="153"/>
      <c r="EBI61" s="153"/>
      <c r="EBJ61" s="153"/>
      <c r="EBK61" s="153"/>
      <c r="EBL61" s="153"/>
      <c r="EBM61" s="155"/>
      <c r="EBN61" s="165"/>
      <c r="EBO61" s="153"/>
      <c r="EBP61" s="154"/>
      <c r="EBQ61" s="154"/>
      <c r="EBR61" s="153"/>
      <c r="EBS61" s="153"/>
      <c r="EBT61" s="153"/>
      <c r="EBU61" s="153"/>
      <c r="EBV61" s="153"/>
      <c r="EBW61" s="153"/>
      <c r="EBX61" s="153"/>
      <c r="EBY61" s="153"/>
      <c r="EBZ61" s="155"/>
      <c r="ECA61" s="165"/>
      <c r="ECB61" s="153"/>
      <c r="ECC61" s="154"/>
      <c r="ECD61" s="154"/>
      <c r="ECE61" s="153"/>
      <c r="ECF61" s="153"/>
      <c r="ECG61" s="153"/>
      <c r="ECH61" s="153"/>
      <c r="ECI61" s="153"/>
      <c r="ECJ61" s="153"/>
      <c r="ECK61" s="153"/>
      <c r="ECL61" s="153"/>
      <c r="ECM61" s="155"/>
      <c r="ECN61" s="165"/>
      <c r="ECO61" s="153"/>
      <c r="ECP61" s="154"/>
      <c r="ECQ61" s="154"/>
      <c r="ECR61" s="153"/>
      <c r="ECS61" s="153"/>
      <c r="ECT61" s="153"/>
      <c r="ECU61" s="153"/>
      <c r="ECV61" s="153"/>
      <c r="ECW61" s="153"/>
      <c r="ECX61" s="153"/>
      <c r="ECY61" s="153"/>
      <c r="ECZ61" s="155"/>
      <c r="EDA61" s="165"/>
      <c r="EDB61" s="153"/>
      <c r="EDC61" s="154"/>
      <c r="EDD61" s="154"/>
      <c r="EDE61" s="153"/>
      <c r="EDF61" s="153"/>
      <c r="EDG61" s="153"/>
      <c r="EDH61" s="153"/>
      <c r="EDI61" s="153"/>
      <c r="EDJ61" s="153"/>
      <c r="EDK61" s="153"/>
      <c r="EDL61" s="153"/>
      <c r="EDM61" s="155"/>
      <c r="EDN61" s="165"/>
      <c r="EDO61" s="153"/>
      <c r="EDP61" s="154"/>
      <c r="EDQ61" s="154"/>
      <c r="EDR61" s="153"/>
      <c r="EDS61" s="153"/>
      <c r="EDT61" s="153"/>
      <c r="EDU61" s="153"/>
      <c r="EDV61" s="153"/>
      <c r="EDW61" s="153"/>
      <c r="EDX61" s="153"/>
      <c r="EDY61" s="153"/>
      <c r="EDZ61" s="155"/>
      <c r="EEA61" s="165"/>
      <c r="EEB61" s="153"/>
      <c r="EEC61" s="154"/>
      <c r="EED61" s="154"/>
      <c r="EEE61" s="153"/>
      <c r="EEF61" s="153"/>
      <c r="EEG61" s="153"/>
      <c r="EEH61" s="153"/>
      <c r="EEI61" s="153"/>
      <c r="EEJ61" s="153"/>
      <c r="EEK61" s="153"/>
      <c r="EEL61" s="153"/>
      <c r="EEM61" s="155"/>
      <c r="EEN61" s="165"/>
      <c r="EEO61" s="153"/>
      <c r="EEP61" s="154"/>
      <c r="EEQ61" s="154"/>
      <c r="EER61" s="153"/>
      <c r="EES61" s="153"/>
      <c r="EET61" s="153"/>
      <c r="EEU61" s="153"/>
      <c r="EEV61" s="153"/>
      <c r="EEW61" s="153"/>
      <c r="EEX61" s="153"/>
      <c r="EEY61" s="153"/>
      <c r="EEZ61" s="155"/>
      <c r="EFA61" s="165"/>
      <c r="EFB61" s="153"/>
      <c r="EFC61" s="154"/>
      <c r="EFD61" s="154"/>
      <c r="EFE61" s="153"/>
      <c r="EFF61" s="153"/>
      <c r="EFG61" s="153"/>
      <c r="EFH61" s="153"/>
      <c r="EFI61" s="153"/>
      <c r="EFJ61" s="153"/>
      <c r="EFK61" s="153"/>
      <c r="EFL61" s="153"/>
      <c r="EFM61" s="155"/>
      <c r="EFN61" s="165"/>
      <c r="EFO61" s="153"/>
      <c r="EFP61" s="154"/>
      <c r="EFQ61" s="154"/>
      <c r="EFR61" s="153"/>
      <c r="EFS61" s="153"/>
      <c r="EFT61" s="153"/>
      <c r="EFU61" s="153"/>
      <c r="EFV61" s="153"/>
      <c r="EFW61" s="153"/>
      <c r="EFX61" s="153"/>
      <c r="EFY61" s="153"/>
      <c r="EFZ61" s="155"/>
      <c r="EGA61" s="165"/>
      <c r="EGB61" s="153"/>
      <c r="EGC61" s="154"/>
      <c r="EGD61" s="154"/>
      <c r="EGE61" s="153"/>
      <c r="EGF61" s="153"/>
      <c r="EGG61" s="153"/>
      <c r="EGH61" s="153"/>
      <c r="EGI61" s="153"/>
      <c r="EGJ61" s="153"/>
      <c r="EGK61" s="153"/>
      <c r="EGL61" s="153"/>
      <c r="EGM61" s="155"/>
      <c r="EGN61" s="165"/>
      <c r="EGO61" s="153"/>
      <c r="EGP61" s="154"/>
      <c r="EGQ61" s="154"/>
      <c r="EGR61" s="153"/>
      <c r="EGS61" s="153"/>
      <c r="EGT61" s="153"/>
      <c r="EGU61" s="153"/>
      <c r="EGV61" s="153"/>
      <c r="EGW61" s="153"/>
      <c r="EGX61" s="153"/>
      <c r="EGY61" s="153"/>
      <c r="EGZ61" s="155"/>
      <c r="EHA61" s="165"/>
      <c r="EHB61" s="153"/>
      <c r="EHC61" s="154"/>
      <c r="EHD61" s="154"/>
      <c r="EHE61" s="153"/>
      <c r="EHF61" s="153"/>
      <c r="EHG61" s="153"/>
      <c r="EHH61" s="153"/>
      <c r="EHI61" s="153"/>
      <c r="EHJ61" s="153"/>
      <c r="EHK61" s="153"/>
      <c r="EHL61" s="153"/>
      <c r="EHM61" s="155"/>
      <c r="EHN61" s="165"/>
      <c r="EHO61" s="153"/>
      <c r="EHP61" s="154"/>
      <c r="EHQ61" s="154"/>
      <c r="EHR61" s="153"/>
      <c r="EHS61" s="153"/>
      <c r="EHT61" s="153"/>
      <c r="EHU61" s="153"/>
      <c r="EHV61" s="153"/>
      <c r="EHW61" s="153"/>
      <c r="EHX61" s="153"/>
      <c r="EHY61" s="153"/>
      <c r="EHZ61" s="155"/>
      <c r="EIA61" s="165"/>
      <c r="EIB61" s="153"/>
      <c r="EIC61" s="154"/>
      <c r="EID61" s="154"/>
      <c r="EIE61" s="153"/>
      <c r="EIF61" s="153"/>
      <c r="EIG61" s="153"/>
      <c r="EIH61" s="153"/>
      <c r="EII61" s="153"/>
      <c r="EIJ61" s="153"/>
      <c r="EIK61" s="153"/>
      <c r="EIL61" s="153"/>
      <c r="EIM61" s="155"/>
      <c r="EIN61" s="165"/>
      <c r="EIO61" s="153"/>
      <c r="EIP61" s="154"/>
      <c r="EIQ61" s="154"/>
      <c r="EIR61" s="153"/>
      <c r="EIS61" s="153"/>
      <c r="EIT61" s="153"/>
      <c r="EIU61" s="153"/>
      <c r="EIV61" s="153"/>
      <c r="EIW61" s="153"/>
      <c r="EIX61" s="153"/>
      <c r="EIY61" s="153"/>
      <c r="EIZ61" s="155"/>
      <c r="EJA61" s="165"/>
      <c r="EJB61" s="153"/>
      <c r="EJC61" s="154"/>
      <c r="EJD61" s="154"/>
      <c r="EJE61" s="153"/>
      <c r="EJF61" s="153"/>
      <c r="EJG61" s="153"/>
      <c r="EJH61" s="153"/>
      <c r="EJI61" s="153"/>
      <c r="EJJ61" s="153"/>
      <c r="EJK61" s="153"/>
      <c r="EJL61" s="153"/>
      <c r="EJM61" s="155"/>
      <c r="EJN61" s="165"/>
      <c r="EJO61" s="153"/>
      <c r="EJP61" s="154"/>
      <c r="EJQ61" s="154"/>
      <c r="EJR61" s="153"/>
      <c r="EJS61" s="153"/>
      <c r="EJT61" s="153"/>
      <c r="EJU61" s="153"/>
      <c r="EJV61" s="153"/>
      <c r="EJW61" s="153"/>
      <c r="EJX61" s="153"/>
      <c r="EJY61" s="153"/>
      <c r="EJZ61" s="155"/>
      <c r="EKA61" s="165"/>
      <c r="EKB61" s="153"/>
      <c r="EKC61" s="154"/>
      <c r="EKD61" s="154"/>
      <c r="EKE61" s="153"/>
      <c r="EKF61" s="153"/>
      <c r="EKG61" s="153"/>
      <c r="EKH61" s="153"/>
      <c r="EKI61" s="153"/>
      <c r="EKJ61" s="153"/>
      <c r="EKK61" s="153"/>
      <c r="EKL61" s="153"/>
      <c r="EKM61" s="155"/>
      <c r="EKN61" s="165"/>
      <c r="EKO61" s="153"/>
      <c r="EKP61" s="154"/>
      <c r="EKQ61" s="154"/>
      <c r="EKR61" s="153"/>
      <c r="EKS61" s="153"/>
      <c r="EKT61" s="153"/>
      <c r="EKU61" s="153"/>
      <c r="EKV61" s="153"/>
      <c r="EKW61" s="153"/>
      <c r="EKX61" s="153"/>
      <c r="EKY61" s="153"/>
      <c r="EKZ61" s="155"/>
      <c r="ELA61" s="165"/>
      <c r="ELB61" s="153"/>
      <c r="ELC61" s="154"/>
      <c r="ELD61" s="154"/>
      <c r="ELE61" s="153"/>
      <c r="ELF61" s="153"/>
      <c r="ELG61" s="153"/>
      <c r="ELH61" s="153"/>
      <c r="ELI61" s="153"/>
      <c r="ELJ61" s="153"/>
      <c r="ELK61" s="153"/>
      <c r="ELL61" s="153"/>
      <c r="ELM61" s="155"/>
      <c r="ELN61" s="165"/>
      <c r="ELO61" s="153"/>
      <c r="ELP61" s="154"/>
      <c r="ELQ61" s="154"/>
      <c r="ELR61" s="153"/>
      <c r="ELS61" s="153"/>
      <c r="ELT61" s="153"/>
      <c r="ELU61" s="153"/>
      <c r="ELV61" s="153"/>
      <c r="ELW61" s="153"/>
      <c r="ELX61" s="153"/>
      <c r="ELY61" s="153"/>
      <c r="ELZ61" s="155"/>
      <c r="EMA61" s="165"/>
      <c r="EMB61" s="153"/>
      <c r="EMC61" s="154"/>
      <c r="EMD61" s="154"/>
      <c r="EME61" s="153"/>
      <c r="EMF61" s="153"/>
      <c r="EMG61" s="153"/>
      <c r="EMH61" s="153"/>
      <c r="EMI61" s="153"/>
      <c r="EMJ61" s="153"/>
      <c r="EMK61" s="153"/>
      <c r="EML61" s="153"/>
      <c r="EMM61" s="155"/>
      <c r="EMN61" s="165"/>
      <c r="EMO61" s="153"/>
      <c r="EMP61" s="154"/>
      <c r="EMQ61" s="154"/>
      <c r="EMR61" s="153"/>
      <c r="EMS61" s="153"/>
      <c r="EMT61" s="153"/>
      <c r="EMU61" s="153"/>
      <c r="EMV61" s="153"/>
      <c r="EMW61" s="153"/>
      <c r="EMX61" s="153"/>
      <c r="EMY61" s="153"/>
      <c r="EMZ61" s="155"/>
      <c r="ENA61" s="165"/>
      <c r="ENB61" s="153"/>
      <c r="ENC61" s="154"/>
      <c r="END61" s="154"/>
      <c r="ENE61" s="153"/>
      <c r="ENF61" s="153"/>
      <c r="ENG61" s="153"/>
      <c r="ENH61" s="153"/>
      <c r="ENI61" s="153"/>
      <c r="ENJ61" s="153"/>
      <c r="ENK61" s="153"/>
      <c r="ENL61" s="153"/>
      <c r="ENM61" s="155"/>
      <c r="ENN61" s="165"/>
      <c r="ENO61" s="153"/>
      <c r="ENP61" s="154"/>
      <c r="ENQ61" s="154"/>
      <c r="ENR61" s="153"/>
      <c r="ENS61" s="153"/>
      <c r="ENT61" s="153"/>
      <c r="ENU61" s="153"/>
      <c r="ENV61" s="153"/>
      <c r="ENW61" s="153"/>
      <c r="ENX61" s="153"/>
      <c r="ENY61" s="153"/>
      <c r="ENZ61" s="155"/>
      <c r="EOA61" s="165"/>
      <c r="EOB61" s="153"/>
      <c r="EOC61" s="154"/>
      <c r="EOD61" s="154"/>
      <c r="EOE61" s="153"/>
      <c r="EOF61" s="153"/>
      <c r="EOG61" s="153"/>
      <c r="EOH61" s="153"/>
      <c r="EOI61" s="153"/>
      <c r="EOJ61" s="153"/>
      <c r="EOK61" s="153"/>
      <c r="EOL61" s="153"/>
      <c r="EOM61" s="155"/>
      <c r="EON61" s="165"/>
      <c r="EOO61" s="153"/>
      <c r="EOP61" s="154"/>
      <c r="EOQ61" s="154"/>
      <c r="EOR61" s="153"/>
      <c r="EOS61" s="153"/>
      <c r="EOT61" s="153"/>
      <c r="EOU61" s="153"/>
      <c r="EOV61" s="153"/>
      <c r="EOW61" s="153"/>
      <c r="EOX61" s="153"/>
      <c r="EOY61" s="153"/>
      <c r="EOZ61" s="155"/>
      <c r="EPA61" s="165"/>
      <c r="EPB61" s="153"/>
      <c r="EPC61" s="154"/>
      <c r="EPD61" s="154"/>
      <c r="EPE61" s="153"/>
      <c r="EPF61" s="153"/>
      <c r="EPG61" s="153"/>
      <c r="EPH61" s="153"/>
      <c r="EPI61" s="153"/>
      <c r="EPJ61" s="153"/>
      <c r="EPK61" s="153"/>
      <c r="EPL61" s="153"/>
      <c r="EPM61" s="155"/>
      <c r="EPN61" s="165"/>
      <c r="EPO61" s="153"/>
      <c r="EPP61" s="154"/>
      <c r="EPQ61" s="154"/>
      <c r="EPR61" s="153"/>
      <c r="EPS61" s="153"/>
      <c r="EPT61" s="153"/>
      <c r="EPU61" s="153"/>
      <c r="EPV61" s="153"/>
      <c r="EPW61" s="153"/>
      <c r="EPX61" s="153"/>
      <c r="EPY61" s="153"/>
      <c r="EPZ61" s="155"/>
      <c r="EQA61" s="165"/>
      <c r="EQB61" s="153"/>
      <c r="EQC61" s="154"/>
      <c r="EQD61" s="154"/>
      <c r="EQE61" s="153"/>
      <c r="EQF61" s="153"/>
      <c r="EQG61" s="153"/>
      <c r="EQH61" s="153"/>
      <c r="EQI61" s="153"/>
      <c r="EQJ61" s="153"/>
      <c r="EQK61" s="153"/>
      <c r="EQL61" s="153"/>
      <c r="EQM61" s="155"/>
      <c r="EQN61" s="165"/>
      <c r="EQO61" s="153"/>
      <c r="EQP61" s="154"/>
      <c r="EQQ61" s="154"/>
      <c r="EQR61" s="153"/>
      <c r="EQS61" s="153"/>
      <c r="EQT61" s="153"/>
      <c r="EQU61" s="153"/>
      <c r="EQV61" s="153"/>
      <c r="EQW61" s="153"/>
      <c r="EQX61" s="153"/>
      <c r="EQY61" s="153"/>
      <c r="EQZ61" s="155"/>
      <c r="ERA61" s="165"/>
      <c r="ERB61" s="153"/>
      <c r="ERC61" s="154"/>
      <c r="ERD61" s="154"/>
      <c r="ERE61" s="153"/>
      <c r="ERF61" s="153"/>
      <c r="ERG61" s="153"/>
      <c r="ERH61" s="153"/>
      <c r="ERI61" s="153"/>
      <c r="ERJ61" s="153"/>
      <c r="ERK61" s="153"/>
      <c r="ERL61" s="153"/>
      <c r="ERM61" s="155"/>
      <c r="ERN61" s="165"/>
      <c r="ERO61" s="153"/>
      <c r="ERP61" s="154"/>
      <c r="ERQ61" s="154"/>
      <c r="ERR61" s="153"/>
      <c r="ERS61" s="153"/>
      <c r="ERT61" s="153"/>
      <c r="ERU61" s="153"/>
      <c r="ERV61" s="153"/>
      <c r="ERW61" s="153"/>
      <c r="ERX61" s="153"/>
      <c r="ERY61" s="153"/>
      <c r="ERZ61" s="155"/>
      <c r="ESA61" s="165"/>
      <c r="ESB61" s="153"/>
      <c r="ESC61" s="154"/>
      <c r="ESD61" s="154"/>
      <c r="ESE61" s="153"/>
      <c r="ESF61" s="153"/>
      <c r="ESG61" s="153"/>
      <c r="ESH61" s="153"/>
      <c r="ESI61" s="153"/>
      <c r="ESJ61" s="153"/>
      <c r="ESK61" s="153"/>
      <c r="ESL61" s="153"/>
      <c r="ESM61" s="155"/>
      <c r="ESN61" s="165"/>
      <c r="ESO61" s="153"/>
      <c r="ESP61" s="154"/>
      <c r="ESQ61" s="154"/>
      <c r="ESR61" s="153"/>
      <c r="ESS61" s="153"/>
      <c r="EST61" s="153"/>
      <c r="ESU61" s="153"/>
      <c r="ESV61" s="153"/>
      <c r="ESW61" s="153"/>
      <c r="ESX61" s="153"/>
      <c r="ESY61" s="153"/>
      <c r="ESZ61" s="155"/>
      <c r="ETA61" s="165"/>
      <c r="ETB61" s="153"/>
      <c r="ETC61" s="154"/>
      <c r="ETD61" s="154"/>
      <c r="ETE61" s="153"/>
      <c r="ETF61" s="153"/>
      <c r="ETG61" s="153"/>
      <c r="ETH61" s="153"/>
      <c r="ETI61" s="153"/>
      <c r="ETJ61" s="153"/>
      <c r="ETK61" s="153"/>
      <c r="ETL61" s="153"/>
      <c r="ETM61" s="155"/>
      <c r="ETN61" s="165"/>
      <c r="ETO61" s="153"/>
      <c r="ETP61" s="154"/>
      <c r="ETQ61" s="154"/>
      <c r="ETR61" s="153"/>
      <c r="ETS61" s="153"/>
      <c r="ETT61" s="153"/>
      <c r="ETU61" s="153"/>
      <c r="ETV61" s="153"/>
      <c r="ETW61" s="153"/>
      <c r="ETX61" s="153"/>
      <c r="ETY61" s="153"/>
      <c r="ETZ61" s="155"/>
      <c r="EUA61" s="165"/>
      <c r="EUB61" s="153"/>
      <c r="EUC61" s="154"/>
      <c r="EUD61" s="154"/>
      <c r="EUE61" s="153"/>
      <c r="EUF61" s="153"/>
      <c r="EUG61" s="153"/>
      <c r="EUH61" s="153"/>
      <c r="EUI61" s="153"/>
      <c r="EUJ61" s="153"/>
      <c r="EUK61" s="153"/>
      <c r="EUL61" s="153"/>
      <c r="EUM61" s="155"/>
      <c r="EUN61" s="165"/>
      <c r="EUO61" s="153"/>
      <c r="EUP61" s="154"/>
      <c r="EUQ61" s="154"/>
      <c r="EUR61" s="153"/>
      <c r="EUS61" s="153"/>
      <c r="EUT61" s="153"/>
      <c r="EUU61" s="153"/>
      <c r="EUV61" s="153"/>
      <c r="EUW61" s="153"/>
      <c r="EUX61" s="153"/>
      <c r="EUY61" s="153"/>
      <c r="EUZ61" s="155"/>
      <c r="EVA61" s="165"/>
      <c r="EVB61" s="153"/>
      <c r="EVC61" s="154"/>
      <c r="EVD61" s="154"/>
      <c r="EVE61" s="153"/>
      <c r="EVF61" s="153"/>
      <c r="EVG61" s="153"/>
      <c r="EVH61" s="153"/>
      <c r="EVI61" s="153"/>
      <c r="EVJ61" s="153"/>
      <c r="EVK61" s="153"/>
      <c r="EVL61" s="153"/>
      <c r="EVM61" s="155"/>
      <c r="EVN61" s="165"/>
      <c r="EVO61" s="153"/>
      <c r="EVP61" s="154"/>
      <c r="EVQ61" s="154"/>
      <c r="EVR61" s="153"/>
      <c r="EVS61" s="153"/>
      <c r="EVT61" s="153"/>
      <c r="EVU61" s="153"/>
      <c r="EVV61" s="153"/>
      <c r="EVW61" s="153"/>
      <c r="EVX61" s="153"/>
      <c r="EVY61" s="153"/>
      <c r="EVZ61" s="155"/>
      <c r="EWA61" s="165"/>
      <c r="EWB61" s="153"/>
      <c r="EWC61" s="154"/>
      <c r="EWD61" s="154"/>
      <c r="EWE61" s="153"/>
      <c r="EWF61" s="153"/>
      <c r="EWG61" s="153"/>
      <c r="EWH61" s="153"/>
      <c r="EWI61" s="153"/>
      <c r="EWJ61" s="153"/>
      <c r="EWK61" s="153"/>
      <c r="EWL61" s="153"/>
      <c r="EWM61" s="155"/>
      <c r="EWN61" s="165"/>
      <c r="EWO61" s="153"/>
      <c r="EWP61" s="154"/>
      <c r="EWQ61" s="154"/>
      <c r="EWR61" s="153"/>
      <c r="EWS61" s="153"/>
      <c r="EWT61" s="153"/>
      <c r="EWU61" s="153"/>
      <c r="EWV61" s="153"/>
      <c r="EWW61" s="153"/>
      <c r="EWX61" s="153"/>
      <c r="EWY61" s="153"/>
      <c r="EWZ61" s="155"/>
      <c r="EXA61" s="165"/>
      <c r="EXB61" s="153"/>
      <c r="EXC61" s="154"/>
      <c r="EXD61" s="154"/>
      <c r="EXE61" s="153"/>
      <c r="EXF61" s="153"/>
      <c r="EXG61" s="153"/>
      <c r="EXH61" s="153"/>
      <c r="EXI61" s="153"/>
      <c r="EXJ61" s="153"/>
      <c r="EXK61" s="153"/>
      <c r="EXL61" s="153"/>
      <c r="EXM61" s="155"/>
      <c r="EXN61" s="165"/>
      <c r="EXO61" s="153"/>
      <c r="EXP61" s="154"/>
      <c r="EXQ61" s="154"/>
      <c r="EXR61" s="153"/>
      <c r="EXS61" s="153"/>
      <c r="EXT61" s="153"/>
      <c r="EXU61" s="153"/>
      <c r="EXV61" s="153"/>
      <c r="EXW61" s="153"/>
      <c r="EXX61" s="153"/>
      <c r="EXY61" s="153"/>
      <c r="EXZ61" s="155"/>
      <c r="EYA61" s="165"/>
      <c r="EYB61" s="153"/>
      <c r="EYC61" s="154"/>
      <c r="EYD61" s="154"/>
      <c r="EYE61" s="153"/>
      <c r="EYF61" s="153"/>
      <c r="EYG61" s="153"/>
      <c r="EYH61" s="153"/>
      <c r="EYI61" s="153"/>
      <c r="EYJ61" s="153"/>
      <c r="EYK61" s="153"/>
      <c r="EYL61" s="153"/>
      <c r="EYM61" s="155"/>
      <c r="EYN61" s="165"/>
      <c r="EYO61" s="153"/>
      <c r="EYP61" s="154"/>
      <c r="EYQ61" s="154"/>
      <c r="EYR61" s="153"/>
      <c r="EYS61" s="153"/>
      <c r="EYT61" s="153"/>
      <c r="EYU61" s="153"/>
      <c r="EYV61" s="153"/>
      <c r="EYW61" s="153"/>
      <c r="EYX61" s="153"/>
      <c r="EYY61" s="153"/>
      <c r="EYZ61" s="155"/>
      <c r="EZA61" s="165"/>
      <c r="EZB61" s="153"/>
      <c r="EZC61" s="154"/>
      <c r="EZD61" s="154"/>
      <c r="EZE61" s="153"/>
      <c r="EZF61" s="153"/>
      <c r="EZG61" s="153"/>
      <c r="EZH61" s="153"/>
      <c r="EZI61" s="153"/>
      <c r="EZJ61" s="153"/>
      <c r="EZK61" s="153"/>
      <c r="EZL61" s="153"/>
      <c r="EZM61" s="155"/>
      <c r="EZN61" s="165"/>
      <c r="EZO61" s="153"/>
      <c r="EZP61" s="154"/>
      <c r="EZQ61" s="154"/>
      <c r="EZR61" s="153"/>
      <c r="EZS61" s="153"/>
      <c r="EZT61" s="153"/>
      <c r="EZU61" s="153"/>
      <c r="EZV61" s="153"/>
      <c r="EZW61" s="153"/>
      <c r="EZX61" s="153"/>
      <c r="EZY61" s="153"/>
      <c r="EZZ61" s="155"/>
      <c r="FAA61" s="165"/>
      <c r="FAB61" s="153"/>
      <c r="FAC61" s="154"/>
      <c r="FAD61" s="154"/>
      <c r="FAE61" s="153"/>
      <c r="FAF61" s="153"/>
      <c r="FAG61" s="153"/>
      <c r="FAH61" s="153"/>
      <c r="FAI61" s="153"/>
      <c r="FAJ61" s="153"/>
      <c r="FAK61" s="153"/>
      <c r="FAL61" s="153"/>
      <c r="FAM61" s="155"/>
      <c r="FAN61" s="165"/>
      <c r="FAO61" s="153"/>
      <c r="FAP61" s="154"/>
      <c r="FAQ61" s="154"/>
      <c r="FAR61" s="153"/>
      <c r="FAS61" s="153"/>
      <c r="FAT61" s="153"/>
      <c r="FAU61" s="153"/>
      <c r="FAV61" s="153"/>
      <c r="FAW61" s="153"/>
      <c r="FAX61" s="153"/>
      <c r="FAY61" s="153"/>
      <c r="FAZ61" s="155"/>
      <c r="FBA61" s="165"/>
      <c r="FBB61" s="153"/>
      <c r="FBC61" s="154"/>
      <c r="FBD61" s="154"/>
      <c r="FBE61" s="153"/>
      <c r="FBF61" s="153"/>
      <c r="FBG61" s="153"/>
      <c r="FBH61" s="153"/>
      <c r="FBI61" s="153"/>
      <c r="FBJ61" s="153"/>
      <c r="FBK61" s="153"/>
      <c r="FBL61" s="153"/>
      <c r="FBM61" s="155"/>
      <c r="FBN61" s="165"/>
      <c r="FBO61" s="153"/>
      <c r="FBP61" s="154"/>
      <c r="FBQ61" s="154"/>
      <c r="FBR61" s="153"/>
      <c r="FBS61" s="153"/>
      <c r="FBT61" s="153"/>
      <c r="FBU61" s="153"/>
      <c r="FBV61" s="153"/>
      <c r="FBW61" s="153"/>
      <c r="FBX61" s="153"/>
      <c r="FBY61" s="153"/>
      <c r="FBZ61" s="155"/>
      <c r="FCA61" s="165"/>
      <c r="FCB61" s="153"/>
      <c r="FCC61" s="154"/>
      <c r="FCD61" s="154"/>
      <c r="FCE61" s="153"/>
      <c r="FCF61" s="153"/>
      <c r="FCG61" s="153"/>
      <c r="FCH61" s="153"/>
      <c r="FCI61" s="153"/>
      <c r="FCJ61" s="153"/>
      <c r="FCK61" s="153"/>
      <c r="FCL61" s="153"/>
      <c r="FCM61" s="155"/>
      <c r="FCN61" s="165"/>
      <c r="FCO61" s="153"/>
      <c r="FCP61" s="154"/>
      <c r="FCQ61" s="154"/>
      <c r="FCR61" s="153"/>
      <c r="FCS61" s="153"/>
      <c r="FCT61" s="153"/>
      <c r="FCU61" s="153"/>
      <c r="FCV61" s="153"/>
      <c r="FCW61" s="153"/>
      <c r="FCX61" s="153"/>
      <c r="FCY61" s="153"/>
      <c r="FCZ61" s="155"/>
      <c r="FDA61" s="165"/>
      <c r="FDB61" s="153"/>
      <c r="FDC61" s="154"/>
      <c r="FDD61" s="154"/>
      <c r="FDE61" s="153"/>
      <c r="FDF61" s="153"/>
      <c r="FDG61" s="153"/>
      <c r="FDH61" s="153"/>
      <c r="FDI61" s="153"/>
      <c r="FDJ61" s="153"/>
      <c r="FDK61" s="153"/>
      <c r="FDL61" s="153"/>
      <c r="FDM61" s="155"/>
      <c r="FDN61" s="165"/>
      <c r="FDO61" s="153"/>
      <c r="FDP61" s="154"/>
      <c r="FDQ61" s="154"/>
      <c r="FDR61" s="153"/>
      <c r="FDS61" s="153"/>
      <c r="FDT61" s="153"/>
      <c r="FDU61" s="153"/>
      <c r="FDV61" s="153"/>
      <c r="FDW61" s="153"/>
      <c r="FDX61" s="153"/>
      <c r="FDY61" s="153"/>
      <c r="FDZ61" s="155"/>
      <c r="FEA61" s="165"/>
      <c r="FEB61" s="153"/>
      <c r="FEC61" s="154"/>
      <c r="FED61" s="154"/>
      <c r="FEE61" s="153"/>
      <c r="FEF61" s="153"/>
      <c r="FEG61" s="153"/>
      <c r="FEH61" s="153"/>
      <c r="FEI61" s="153"/>
      <c r="FEJ61" s="153"/>
      <c r="FEK61" s="153"/>
      <c r="FEL61" s="153"/>
      <c r="FEM61" s="155"/>
      <c r="FEN61" s="165"/>
      <c r="FEO61" s="153"/>
      <c r="FEP61" s="154"/>
      <c r="FEQ61" s="154"/>
      <c r="FER61" s="153"/>
      <c r="FES61" s="153"/>
      <c r="FET61" s="153"/>
      <c r="FEU61" s="153"/>
      <c r="FEV61" s="153"/>
      <c r="FEW61" s="153"/>
      <c r="FEX61" s="153"/>
      <c r="FEY61" s="153"/>
      <c r="FEZ61" s="155"/>
      <c r="FFA61" s="165"/>
      <c r="FFB61" s="153"/>
      <c r="FFC61" s="154"/>
      <c r="FFD61" s="154"/>
      <c r="FFE61" s="153"/>
      <c r="FFF61" s="153"/>
      <c r="FFG61" s="153"/>
      <c r="FFH61" s="153"/>
      <c r="FFI61" s="153"/>
      <c r="FFJ61" s="153"/>
      <c r="FFK61" s="153"/>
      <c r="FFL61" s="153"/>
      <c r="FFM61" s="155"/>
      <c r="FFN61" s="165"/>
      <c r="FFO61" s="153"/>
      <c r="FFP61" s="154"/>
      <c r="FFQ61" s="154"/>
      <c r="FFR61" s="153"/>
      <c r="FFS61" s="153"/>
      <c r="FFT61" s="153"/>
      <c r="FFU61" s="153"/>
      <c r="FFV61" s="153"/>
      <c r="FFW61" s="153"/>
      <c r="FFX61" s="153"/>
      <c r="FFY61" s="153"/>
      <c r="FFZ61" s="155"/>
      <c r="FGA61" s="165"/>
      <c r="FGB61" s="153"/>
      <c r="FGC61" s="154"/>
      <c r="FGD61" s="154"/>
      <c r="FGE61" s="153"/>
      <c r="FGF61" s="153"/>
      <c r="FGG61" s="153"/>
      <c r="FGH61" s="153"/>
      <c r="FGI61" s="153"/>
      <c r="FGJ61" s="153"/>
      <c r="FGK61" s="153"/>
      <c r="FGL61" s="153"/>
      <c r="FGM61" s="155"/>
      <c r="FGN61" s="165"/>
      <c r="FGO61" s="153"/>
      <c r="FGP61" s="154"/>
      <c r="FGQ61" s="154"/>
      <c r="FGR61" s="153"/>
      <c r="FGS61" s="153"/>
      <c r="FGT61" s="153"/>
      <c r="FGU61" s="153"/>
      <c r="FGV61" s="153"/>
      <c r="FGW61" s="153"/>
      <c r="FGX61" s="153"/>
      <c r="FGY61" s="153"/>
      <c r="FGZ61" s="155"/>
      <c r="FHA61" s="165"/>
      <c r="FHB61" s="153"/>
      <c r="FHC61" s="154"/>
      <c r="FHD61" s="154"/>
      <c r="FHE61" s="153"/>
      <c r="FHF61" s="153"/>
      <c r="FHG61" s="153"/>
      <c r="FHH61" s="153"/>
      <c r="FHI61" s="153"/>
      <c r="FHJ61" s="153"/>
      <c r="FHK61" s="153"/>
      <c r="FHL61" s="153"/>
      <c r="FHM61" s="155"/>
      <c r="FHN61" s="165"/>
      <c r="FHO61" s="153"/>
      <c r="FHP61" s="154"/>
      <c r="FHQ61" s="154"/>
      <c r="FHR61" s="153"/>
      <c r="FHS61" s="153"/>
      <c r="FHT61" s="153"/>
      <c r="FHU61" s="153"/>
      <c r="FHV61" s="153"/>
      <c r="FHW61" s="153"/>
      <c r="FHX61" s="153"/>
      <c r="FHY61" s="153"/>
      <c r="FHZ61" s="155"/>
      <c r="FIA61" s="165"/>
      <c r="FIB61" s="153"/>
      <c r="FIC61" s="154"/>
      <c r="FID61" s="154"/>
      <c r="FIE61" s="153"/>
      <c r="FIF61" s="153"/>
      <c r="FIG61" s="153"/>
      <c r="FIH61" s="153"/>
      <c r="FII61" s="153"/>
      <c r="FIJ61" s="153"/>
      <c r="FIK61" s="153"/>
      <c r="FIL61" s="153"/>
      <c r="FIM61" s="155"/>
      <c r="FIN61" s="165"/>
      <c r="FIO61" s="153"/>
      <c r="FIP61" s="154"/>
      <c r="FIQ61" s="154"/>
      <c r="FIR61" s="153"/>
      <c r="FIS61" s="153"/>
      <c r="FIT61" s="153"/>
      <c r="FIU61" s="153"/>
      <c r="FIV61" s="153"/>
      <c r="FIW61" s="153"/>
      <c r="FIX61" s="153"/>
      <c r="FIY61" s="153"/>
      <c r="FIZ61" s="155"/>
      <c r="FJA61" s="165"/>
      <c r="FJB61" s="153"/>
      <c r="FJC61" s="154"/>
      <c r="FJD61" s="154"/>
      <c r="FJE61" s="153"/>
      <c r="FJF61" s="153"/>
      <c r="FJG61" s="153"/>
      <c r="FJH61" s="153"/>
      <c r="FJI61" s="153"/>
      <c r="FJJ61" s="153"/>
      <c r="FJK61" s="153"/>
      <c r="FJL61" s="153"/>
      <c r="FJM61" s="155"/>
      <c r="FJN61" s="165"/>
      <c r="FJO61" s="153"/>
      <c r="FJP61" s="154"/>
      <c r="FJQ61" s="154"/>
      <c r="FJR61" s="153"/>
      <c r="FJS61" s="153"/>
      <c r="FJT61" s="153"/>
      <c r="FJU61" s="153"/>
      <c r="FJV61" s="153"/>
      <c r="FJW61" s="153"/>
      <c r="FJX61" s="153"/>
      <c r="FJY61" s="153"/>
      <c r="FJZ61" s="155"/>
      <c r="FKA61" s="165"/>
      <c r="FKB61" s="153"/>
      <c r="FKC61" s="154"/>
      <c r="FKD61" s="154"/>
      <c r="FKE61" s="153"/>
      <c r="FKF61" s="153"/>
      <c r="FKG61" s="153"/>
      <c r="FKH61" s="153"/>
      <c r="FKI61" s="153"/>
      <c r="FKJ61" s="153"/>
      <c r="FKK61" s="153"/>
      <c r="FKL61" s="153"/>
      <c r="FKM61" s="155"/>
      <c r="FKN61" s="165"/>
      <c r="FKO61" s="153"/>
      <c r="FKP61" s="154"/>
      <c r="FKQ61" s="154"/>
      <c r="FKR61" s="153"/>
      <c r="FKS61" s="153"/>
      <c r="FKT61" s="153"/>
      <c r="FKU61" s="153"/>
      <c r="FKV61" s="153"/>
      <c r="FKW61" s="153"/>
      <c r="FKX61" s="153"/>
      <c r="FKY61" s="153"/>
      <c r="FKZ61" s="155"/>
      <c r="FLA61" s="165"/>
      <c r="FLB61" s="153"/>
      <c r="FLC61" s="154"/>
      <c r="FLD61" s="154"/>
      <c r="FLE61" s="153"/>
      <c r="FLF61" s="153"/>
      <c r="FLG61" s="153"/>
      <c r="FLH61" s="153"/>
      <c r="FLI61" s="153"/>
      <c r="FLJ61" s="153"/>
      <c r="FLK61" s="153"/>
      <c r="FLL61" s="153"/>
      <c r="FLM61" s="155"/>
      <c r="FLN61" s="165"/>
      <c r="FLO61" s="153"/>
      <c r="FLP61" s="154"/>
      <c r="FLQ61" s="154"/>
      <c r="FLR61" s="153"/>
      <c r="FLS61" s="153"/>
      <c r="FLT61" s="153"/>
      <c r="FLU61" s="153"/>
      <c r="FLV61" s="153"/>
      <c r="FLW61" s="153"/>
      <c r="FLX61" s="153"/>
      <c r="FLY61" s="153"/>
      <c r="FLZ61" s="155"/>
      <c r="FMA61" s="165"/>
      <c r="FMB61" s="153"/>
      <c r="FMC61" s="154"/>
      <c r="FMD61" s="154"/>
      <c r="FME61" s="153"/>
      <c r="FMF61" s="153"/>
      <c r="FMG61" s="153"/>
      <c r="FMH61" s="153"/>
      <c r="FMI61" s="153"/>
      <c r="FMJ61" s="153"/>
      <c r="FMK61" s="153"/>
      <c r="FML61" s="153"/>
      <c r="FMM61" s="155"/>
      <c r="FMN61" s="165"/>
      <c r="FMO61" s="153"/>
      <c r="FMP61" s="154"/>
      <c r="FMQ61" s="154"/>
      <c r="FMR61" s="153"/>
      <c r="FMS61" s="153"/>
      <c r="FMT61" s="153"/>
      <c r="FMU61" s="153"/>
      <c r="FMV61" s="153"/>
      <c r="FMW61" s="153"/>
      <c r="FMX61" s="153"/>
      <c r="FMY61" s="153"/>
      <c r="FMZ61" s="155"/>
      <c r="FNA61" s="165"/>
      <c r="FNB61" s="153"/>
      <c r="FNC61" s="154"/>
      <c r="FND61" s="154"/>
      <c r="FNE61" s="153"/>
      <c r="FNF61" s="153"/>
      <c r="FNG61" s="153"/>
      <c r="FNH61" s="153"/>
      <c r="FNI61" s="153"/>
      <c r="FNJ61" s="153"/>
      <c r="FNK61" s="153"/>
      <c r="FNL61" s="153"/>
      <c r="FNM61" s="155"/>
      <c r="FNN61" s="165"/>
      <c r="FNO61" s="153"/>
      <c r="FNP61" s="154"/>
      <c r="FNQ61" s="154"/>
      <c r="FNR61" s="153"/>
      <c r="FNS61" s="153"/>
      <c r="FNT61" s="153"/>
      <c r="FNU61" s="153"/>
      <c r="FNV61" s="153"/>
      <c r="FNW61" s="153"/>
      <c r="FNX61" s="153"/>
      <c r="FNY61" s="153"/>
      <c r="FNZ61" s="155"/>
      <c r="FOA61" s="165"/>
      <c r="FOB61" s="153"/>
      <c r="FOC61" s="154"/>
      <c r="FOD61" s="154"/>
      <c r="FOE61" s="153"/>
      <c r="FOF61" s="153"/>
      <c r="FOG61" s="153"/>
      <c r="FOH61" s="153"/>
      <c r="FOI61" s="153"/>
      <c r="FOJ61" s="153"/>
      <c r="FOK61" s="153"/>
      <c r="FOL61" s="153"/>
      <c r="FOM61" s="155"/>
      <c r="FON61" s="165"/>
      <c r="FOO61" s="153"/>
      <c r="FOP61" s="154"/>
      <c r="FOQ61" s="154"/>
      <c r="FOR61" s="153"/>
      <c r="FOS61" s="153"/>
      <c r="FOT61" s="153"/>
      <c r="FOU61" s="153"/>
      <c r="FOV61" s="153"/>
      <c r="FOW61" s="153"/>
      <c r="FOX61" s="153"/>
      <c r="FOY61" s="153"/>
      <c r="FOZ61" s="155"/>
      <c r="FPA61" s="165"/>
      <c r="FPB61" s="153"/>
      <c r="FPC61" s="154"/>
      <c r="FPD61" s="154"/>
      <c r="FPE61" s="153"/>
      <c r="FPF61" s="153"/>
      <c r="FPG61" s="153"/>
      <c r="FPH61" s="153"/>
      <c r="FPI61" s="153"/>
      <c r="FPJ61" s="153"/>
      <c r="FPK61" s="153"/>
      <c r="FPL61" s="153"/>
      <c r="FPM61" s="155"/>
      <c r="FPN61" s="165"/>
      <c r="FPO61" s="153"/>
      <c r="FPP61" s="154"/>
      <c r="FPQ61" s="154"/>
      <c r="FPR61" s="153"/>
      <c r="FPS61" s="153"/>
      <c r="FPT61" s="153"/>
      <c r="FPU61" s="153"/>
      <c r="FPV61" s="153"/>
      <c r="FPW61" s="153"/>
      <c r="FPX61" s="153"/>
      <c r="FPY61" s="153"/>
      <c r="FPZ61" s="155"/>
      <c r="FQA61" s="165"/>
      <c r="FQB61" s="153"/>
      <c r="FQC61" s="154"/>
      <c r="FQD61" s="154"/>
      <c r="FQE61" s="153"/>
      <c r="FQF61" s="153"/>
      <c r="FQG61" s="153"/>
      <c r="FQH61" s="153"/>
      <c r="FQI61" s="153"/>
      <c r="FQJ61" s="153"/>
      <c r="FQK61" s="153"/>
      <c r="FQL61" s="153"/>
      <c r="FQM61" s="155"/>
      <c r="FQN61" s="165"/>
      <c r="FQO61" s="153"/>
      <c r="FQP61" s="154"/>
      <c r="FQQ61" s="154"/>
      <c r="FQR61" s="153"/>
      <c r="FQS61" s="153"/>
      <c r="FQT61" s="153"/>
      <c r="FQU61" s="153"/>
      <c r="FQV61" s="153"/>
      <c r="FQW61" s="153"/>
      <c r="FQX61" s="153"/>
      <c r="FQY61" s="153"/>
      <c r="FQZ61" s="155"/>
      <c r="FRA61" s="165"/>
      <c r="FRB61" s="153"/>
      <c r="FRC61" s="154"/>
      <c r="FRD61" s="154"/>
      <c r="FRE61" s="153"/>
      <c r="FRF61" s="153"/>
      <c r="FRG61" s="153"/>
      <c r="FRH61" s="153"/>
      <c r="FRI61" s="153"/>
      <c r="FRJ61" s="153"/>
      <c r="FRK61" s="153"/>
      <c r="FRL61" s="153"/>
      <c r="FRM61" s="155"/>
      <c r="FRN61" s="165"/>
      <c r="FRO61" s="153"/>
      <c r="FRP61" s="154"/>
      <c r="FRQ61" s="154"/>
      <c r="FRR61" s="153"/>
      <c r="FRS61" s="153"/>
      <c r="FRT61" s="153"/>
      <c r="FRU61" s="153"/>
      <c r="FRV61" s="153"/>
      <c r="FRW61" s="153"/>
      <c r="FRX61" s="153"/>
      <c r="FRY61" s="153"/>
      <c r="FRZ61" s="155"/>
      <c r="FSA61" s="165"/>
      <c r="FSB61" s="153"/>
      <c r="FSC61" s="154"/>
      <c r="FSD61" s="154"/>
      <c r="FSE61" s="153"/>
      <c r="FSF61" s="153"/>
      <c r="FSG61" s="153"/>
      <c r="FSH61" s="153"/>
      <c r="FSI61" s="153"/>
      <c r="FSJ61" s="153"/>
      <c r="FSK61" s="153"/>
      <c r="FSL61" s="153"/>
      <c r="FSM61" s="155"/>
      <c r="FSN61" s="165"/>
      <c r="FSO61" s="153"/>
      <c r="FSP61" s="154"/>
      <c r="FSQ61" s="154"/>
      <c r="FSR61" s="153"/>
      <c r="FSS61" s="153"/>
      <c r="FST61" s="153"/>
      <c r="FSU61" s="153"/>
      <c r="FSV61" s="153"/>
      <c r="FSW61" s="153"/>
      <c r="FSX61" s="153"/>
      <c r="FSY61" s="153"/>
      <c r="FSZ61" s="155"/>
      <c r="FTA61" s="165"/>
      <c r="FTB61" s="153"/>
      <c r="FTC61" s="154"/>
      <c r="FTD61" s="154"/>
      <c r="FTE61" s="153"/>
      <c r="FTF61" s="153"/>
      <c r="FTG61" s="153"/>
      <c r="FTH61" s="153"/>
      <c r="FTI61" s="153"/>
      <c r="FTJ61" s="153"/>
      <c r="FTK61" s="153"/>
      <c r="FTL61" s="153"/>
      <c r="FTM61" s="155"/>
      <c r="FTN61" s="165"/>
      <c r="FTO61" s="153"/>
      <c r="FTP61" s="154"/>
      <c r="FTQ61" s="154"/>
      <c r="FTR61" s="153"/>
      <c r="FTS61" s="153"/>
      <c r="FTT61" s="153"/>
      <c r="FTU61" s="153"/>
      <c r="FTV61" s="153"/>
      <c r="FTW61" s="153"/>
      <c r="FTX61" s="153"/>
      <c r="FTY61" s="153"/>
      <c r="FTZ61" s="155"/>
      <c r="FUA61" s="165"/>
      <c r="FUB61" s="153"/>
      <c r="FUC61" s="154"/>
      <c r="FUD61" s="154"/>
      <c r="FUE61" s="153"/>
      <c r="FUF61" s="153"/>
      <c r="FUG61" s="153"/>
      <c r="FUH61" s="153"/>
      <c r="FUI61" s="153"/>
      <c r="FUJ61" s="153"/>
      <c r="FUK61" s="153"/>
      <c r="FUL61" s="153"/>
      <c r="FUM61" s="155"/>
      <c r="FUN61" s="165"/>
      <c r="FUO61" s="153"/>
      <c r="FUP61" s="154"/>
      <c r="FUQ61" s="154"/>
      <c r="FUR61" s="153"/>
      <c r="FUS61" s="153"/>
      <c r="FUT61" s="153"/>
      <c r="FUU61" s="153"/>
      <c r="FUV61" s="153"/>
      <c r="FUW61" s="153"/>
      <c r="FUX61" s="153"/>
      <c r="FUY61" s="153"/>
      <c r="FUZ61" s="155"/>
      <c r="FVA61" s="165"/>
      <c r="FVB61" s="153"/>
      <c r="FVC61" s="154"/>
      <c r="FVD61" s="154"/>
      <c r="FVE61" s="153"/>
      <c r="FVF61" s="153"/>
      <c r="FVG61" s="153"/>
      <c r="FVH61" s="153"/>
      <c r="FVI61" s="153"/>
      <c r="FVJ61" s="153"/>
      <c r="FVK61" s="153"/>
      <c r="FVL61" s="153"/>
      <c r="FVM61" s="155"/>
      <c r="FVN61" s="165"/>
      <c r="FVO61" s="153"/>
      <c r="FVP61" s="154"/>
      <c r="FVQ61" s="154"/>
      <c r="FVR61" s="153"/>
      <c r="FVS61" s="153"/>
      <c r="FVT61" s="153"/>
      <c r="FVU61" s="153"/>
      <c r="FVV61" s="153"/>
      <c r="FVW61" s="153"/>
      <c r="FVX61" s="153"/>
      <c r="FVY61" s="153"/>
      <c r="FVZ61" s="155"/>
      <c r="FWA61" s="165"/>
      <c r="FWB61" s="153"/>
      <c r="FWC61" s="154"/>
      <c r="FWD61" s="154"/>
      <c r="FWE61" s="153"/>
      <c r="FWF61" s="153"/>
      <c r="FWG61" s="153"/>
      <c r="FWH61" s="153"/>
      <c r="FWI61" s="153"/>
      <c r="FWJ61" s="153"/>
      <c r="FWK61" s="153"/>
      <c r="FWL61" s="153"/>
      <c r="FWM61" s="155"/>
      <c r="FWN61" s="165"/>
      <c r="FWO61" s="153"/>
      <c r="FWP61" s="154"/>
      <c r="FWQ61" s="154"/>
      <c r="FWR61" s="153"/>
      <c r="FWS61" s="153"/>
      <c r="FWT61" s="153"/>
      <c r="FWU61" s="153"/>
      <c r="FWV61" s="153"/>
      <c r="FWW61" s="153"/>
      <c r="FWX61" s="153"/>
      <c r="FWY61" s="153"/>
      <c r="FWZ61" s="155"/>
      <c r="FXA61" s="165"/>
      <c r="FXB61" s="153"/>
      <c r="FXC61" s="154"/>
      <c r="FXD61" s="154"/>
      <c r="FXE61" s="153"/>
      <c r="FXF61" s="153"/>
      <c r="FXG61" s="153"/>
      <c r="FXH61" s="153"/>
      <c r="FXI61" s="153"/>
      <c r="FXJ61" s="153"/>
      <c r="FXK61" s="153"/>
      <c r="FXL61" s="153"/>
      <c r="FXM61" s="155"/>
      <c r="FXN61" s="165"/>
      <c r="FXO61" s="153"/>
      <c r="FXP61" s="154"/>
      <c r="FXQ61" s="154"/>
      <c r="FXR61" s="153"/>
      <c r="FXS61" s="153"/>
      <c r="FXT61" s="153"/>
      <c r="FXU61" s="153"/>
      <c r="FXV61" s="153"/>
      <c r="FXW61" s="153"/>
      <c r="FXX61" s="153"/>
      <c r="FXY61" s="153"/>
      <c r="FXZ61" s="155"/>
      <c r="FYA61" s="165"/>
      <c r="FYB61" s="153"/>
      <c r="FYC61" s="154"/>
      <c r="FYD61" s="154"/>
      <c r="FYE61" s="153"/>
      <c r="FYF61" s="153"/>
      <c r="FYG61" s="153"/>
      <c r="FYH61" s="153"/>
      <c r="FYI61" s="153"/>
      <c r="FYJ61" s="153"/>
      <c r="FYK61" s="153"/>
      <c r="FYL61" s="153"/>
      <c r="FYM61" s="155"/>
      <c r="FYN61" s="165"/>
      <c r="FYO61" s="153"/>
      <c r="FYP61" s="154"/>
      <c r="FYQ61" s="154"/>
      <c r="FYR61" s="153"/>
      <c r="FYS61" s="153"/>
      <c r="FYT61" s="153"/>
      <c r="FYU61" s="153"/>
      <c r="FYV61" s="153"/>
      <c r="FYW61" s="153"/>
      <c r="FYX61" s="153"/>
      <c r="FYY61" s="153"/>
      <c r="FYZ61" s="155"/>
      <c r="FZA61" s="165"/>
      <c r="FZB61" s="153"/>
      <c r="FZC61" s="154"/>
      <c r="FZD61" s="154"/>
      <c r="FZE61" s="153"/>
      <c r="FZF61" s="153"/>
      <c r="FZG61" s="153"/>
      <c r="FZH61" s="153"/>
      <c r="FZI61" s="153"/>
      <c r="FZJ61" s="153"/>
      <c r="FZK61" s="153"/>
      <c r="FZL61" s="153"/>
      <c r="FZM61" s="155"/>
      <c r="FZN61" s="165"/>
      <c r="FZO61" s="153"/>
      <c r="FZP61" s="154"/>
      <c r="FZQ61" s="154"/>
      <c r="FZR61" s="153"/>
      <c r="FZS61" s="153"/>
      <c r="FZT61" s="153"/>
      <c r="FZU61" s="153"/>
      <c r="FZV61" s="153"/>
      <c r="FZW61" s="153"/>
      <c r="FZX61" s="153"/>
      <c r="FZY61" s="153"/>
      <c r="FZZ61" s="155"/>
      <c r="GAA61" s="165"/>
      <c r="GAB61" s="153"/>
      <c r="GAC61" s="154"/>
      <c r="GAD61" s="154"/>
      <c r="GAE61" s="153"/>
      <c r="GAF61" s="153"/>
      <c r="GAG61" s="153"/>
      <c r="GAH61" s="153"/>
      <c r="GAI61" s="153"/>
      <c r="GAJ61" s="153"/>
      <c r="GAK61" s="153"/>
      <c r="GAL61" s="153"/>
      <c r="GAM61" s="155"/>
      <c r="GAN61" s="165"/>
      <c r="GAO61" s="153"/>
      <c r="GAP61" s="154"/>
      <c r="GAQ61" s="154"/>
      <c r="GAR61" s="153"/>
      <c r="GAS61" s="153"/>
      <c r="GAT61" s="153"/>
      <c r="GAU61" s="153"/>
      <c r="GAV61" s="153"/>
      <c r="GAW61" s="153"/>
      <c r="GAX61" s="153"/>
      <c r="GAY61" s="153"/>
      <c r="GAZ61" s="155"/>
      <c r="GBA61" s="165"/>
      <c r="GBB61" s="153"/>
      <c r="GBC61" s="154"/>
      <c r="GBD61" s="154"/>
      <c r="GBE61" s="153"/>
      <c r="GBF61" s="153"/>
      <c r="GBG61" s="153"/>
      <c r="GBH61" s="153"/>
      <c r="GBI61" s="153"/>
      <c r="GBJ61" s="153"/>
      <c r="GBK61" s="153"/>
      <c r="GBL61" s="153"/>
      <c r="GBM61" s="155"/>
      <c r="GBN61" s="165"/>
      <c r="GBO61" s="153"/>
      <c r="GBP61" s="154"/>
      <c r="GBQ61" s="154"/>
      <c r="GBR61" s="153"/>
      <c r="GBS61" s="153"/>
      <c r="GBT61" s="153"/>
      <c r="GBU61" s="153"/>
      <c r="GBV61" s="153"/>
      <c r="GBW61" s="153"/>
      <c r="GBX61" s="153"/>
      <c r="GBY61" s="153"/>
      <c r="GBZ61" s="155"/>
      <c r="GCA61" s="165"/>
      <c r="GCB61" s="153"/>
      <c r="GCC61" s="154"/>
      <c r="GCD61" s="154"/>
      <c r="GCE61" s="153"/>
      <c r="GCF61" s="153"/>
      <c r="GCG61" s="153"/>
      <c r="GCH61" s="153"/>
      <c r="GCI61" s="153"/>
      <c r="GCJ61" s="153"/>
      <c r="GCK61" s="153"/>
      <c r="GCL61" s="153"/>
      <c r="GCM61" s="155"/>
      <c r="GCN61" s="165"/>
      <c r="GCO61" s="153"/>
      <c r="GCP61" s="154"/>
      <c r="GCQ61" s="154"/>
      <c r="GCR61" s="153"/>
      <c r="GCS61" s="153"/>
      <c r="GCT61" s="153"/>
      <c r="GCU61" s="153"/>
      <c r="GCV61" s="153"/>
      <c r="GCW61" s="153"/>
      <c r="GCX61" s="153"/>
      <c r="GCY61" s="153"/>
      <c r="GCZ61" s="155"/>
      <c r="GDA61" s="165"/>
      <c r="GDB61" s="153"/>
      <c r="GDC61" s="154"/>
      <c r="GDD61" s="154"/>
      <c r="GDE61" s="153"/>
      <c r="GDF61" s="153"/>
      <c r="GDG61" s="153"/>
      <c r="GDH61" s="153"/>
      <c r="GDI61" s="153"/>
      <c r="GDJ61" s="153"/>
      <c r="GDK61" s="153"/>
      <c r="GDL61" s="153"/>
      <c r="GDM61" s="155"/>
      <c r="GDN61" s="165"/>
      <c r="GDO61" s="153"/>
      <c r="GDP61" s="154"/>
      <c r="GDQ61" s="154"/>
      <c r="GDR61" s="153"/>
      <c r="GDS61" s="153"/>
      <c r="GDT61" s="153"/>
      <c r="GDU61" s="153"/>
      <c r="GDV61" s="153"/>
      <c r="GDW61" s="153"/>
      <c r="GDX61" s="153"/>
      <c r="GDY61" s="153"/>
      <c r="GDZ61" s="155"/>
      <c r="GEA61" s="165"/>
      <c r="GEB61" s="153"/>
      <c r="GEC61" s="154"/>
      <c r="GED61" s="154"/>
      <c r="GEE61" s="153"/>
      <c r="GEF61" s="153"/>
      <c r="GEG61" s="153"/>
      <c r="GEH61" s="153"/>
      <c r="GEI61" s="153"/>
      <c r="GEJ61" s="153"/>
      <c r="GEK61" s="153"/>
      <c r="GEL61" s="153"/>
      <c r="GEM61" s="155"/>
      <c r="GEN61" s="165"/>
      <c r="GEO61" s="153"/>
      <c r="GEP61" s="154"/>
      <c r="GEQ61" s="154"/>
      <c r="GER61" s="153"/>
      <c r="GES61" s="153"/>
      <c r="GET61" s="153"/>
      <c r="GEU61" s="153"/>
      <c r="GEV61" s="153"/>
      <c r="GEW61" s="153"/>
      <c r="GEX61" s="153"/>
      <c r="GEY61" s="153"/>
      <c r="GEZ61" s="155"/>
      <c r="GFA61" s="165"/>
      <c r="GFB61" s="153"/>
      <c r="GFC61" s="154"/>
      <c r="GFD61" s="154"/>
      <c r="GFE61" s="153"/>
      <c r="GFF61" s="153"/>
      <c r="GFG61" s="153"/>
      <c r="GFH61" s="153"/>
      <c r="GFI61" s="153"/>
      <c r="GFJ61" s="153"/>
      <c r="GFK61" s="153"/>
      <c r="GFL61" s="153"/>
      <c r="GFM61" s="155"/>
      <c r="GFN61" s="165"/>
      <c r="GFO61" s="153"/>
      <c r="GFP61" s="154"/>
      <c r="GFQ61" s="154"/>
      <c r="GFR61" s="153"/>
      <c r="GFS61" s="153"/>
      <c r="GFT61" s="153"/>
      <c r="GFU61" s="153"/>
      <c r="GFV61" s="153"/>
      <c r="GFW61" s="153"/>
      <c r="GFX61" s="153"/>
      <c r="GFY61" s="153"/>
      <c r="GFZ61" s="155"/>
      <c r="GGA61" s="165"/>
      <c r="GGB61" s="153"/>
      <c r="GGC61" s="154"/>
      <c r="GGD61" s="154"/>
      <c r="GGE61" s="153"/>
      <c r="GGF61" s="153"/>
      <c r="GGG61" s="153"/>
      <c r="GGH61" s="153"/>
      <c r="GGI61" s="153"/>
      <c r="GGJ61" s="153"/>
      <c r="GGK61" s="153"/>
      <c r="GGL61" s="153"/>
      <c r="GGM61" s="155"/>
      <c r="GGN61" s="165"/>
      <c r="GGO61" s="153"/>
      <c r="GGP61" s="154"/>
      <c r="GGQ61" s="154"/>
      <c r="GGR61" s="153"/>
      <c r="GGS61" s="153"/>
      <c r="GGT61" s="153"/>
      <c r="GGU61" s="153"/>
      <c r="GGV61" s="153"/>
      <c r="GGW61" s="153"/>
      <c r="GGX61" s="153"/>
      <c r="GGY61" s="153"/>
      <c r="GGZ61" s="155"/>
      <c r="GHA61" s="165"/>
      <c r="GHB61" s="153"/>
      <c r="GHC61" s="154"/>
      <c r="GHD61" s="154"/>
      <c r="GHE61" s="153"/>
      <c r="GHF61" s="153"/>
      <c r="GHG61" s="153"/>
      <c r="GHH61" s="153"/>
      <c r="GHI61" s="153"/>
      <c r="GHJ61" s="153"/>
      <c r="GHK61" s="153"/>
      <c r="GHL61" s="153"/>
      <c r="GHM61" s="155"/>
      <c r="GHN61" s="165"/>
      <c r="GHO61" s="153"/>
      <c r="GHP61" s="154"/>
      <c r="GHQ61" s="154"/>
      <c r="GHR61" s="153"/>
      <c r="GHS61" s="153"/>
      <c r="GHT61" s="153"/>
      <c r="GHU61" s="153"/>
      <c r="GHV61" s="153"/>
      <c r="GHW61" s="153"/>
      <c r="GHX61" s="153"/>
      <c r="GHY61" s="153"/>
      <c r="GHZ61" s="155"/>
      <c r="GIA61" s="165"/>
      <c r="GIB61" s="153"/>
      <c r="GIC61" s="154"/>
      <c r="GID61" s="154"/>
      <c r="GIE61" s="153"/>
      <c r="GIF61" s="153"/>
      <c r="GIG61" s="153"/>
      <c r="GIH61" s="153"/>
      <c r="GII61" s="153"/>
      <c r="GIJ61" s="153"/>
      <c r="GIK61" s="153"/>
      <c r="GIL61" s="153"/>
      <c r="GIM61" s="155"/>
      <c r="GIN61" s="165"/>
      <c r="GIO61" s="153"/>
      <c r="GIP61" s="154"/>
      <c r="GIQ61" s="154"/>
      <c r="GIR61" s="153"/>
      <c r="GIS61" s="153"/>
      <c r="GIT61" s="153"/>
      <c r="GIU61" s="153"/>
      <c r="GIV61" s="153"/>
      <c r="GIW61" s="153"/>
      <c r="GIX61" s="153"/>
      <c r="GIY61" s="153"/>
      <c r="GIZ61" s="155"/>
      <c r="GJA61" s="165"/>
      <c r="GJB61" s="153"/>
      <c r="GJC61" s="154"/>
      <c r="GJD61" s="154"/>
      <c r="GJE61" s="153"/>
      <c r="GJF61" s="153"/>
      <c r="GJG61" s="153"/>
      <c r="GJH61" s="153"/>
      <c r="GJI61" s="153"/>
      <c r="GJJ61" s="153"/>
      <c r="GJK61" s="153"/>
      <c r="GJL61" s="153"/>
      <c r="GJM61" s="155"/>
      <c r="GJN61" s="165"/>
      <c r="GJO61" s="153"/>
      <c r="GJP61" s="154"/>
      <c r="GJQ61" s="154"/>
      <c r="GJR61" s="153"/>
      <c r="GJS61" s="153"/>
      <c r="GJT61" s="153"/>
      <c r="GJU61" s="153"/>
      <c r="GJV61" s="153"/>
      <c r="GJW61" s="153"/>
      <c r="GJX61" s="153"/>
      <c r="GJY61" s="153"/>
      <c r="GJZ61" s="155"/>
      <c r="GKA61" s="165"/>
      <c r="GKB61" s="153"/>
      <c r="GKC61" s="154"/>
      <c r="GKD61" s="154"/>
      <c r="GKE61" s="153"/>
      <c r="GKF61" s="153"/>
      <c r="GKG61" s="153"/>
      <c r="GKH61" s="153"/>
      <c r="GKI61" s="153"/>
      <c r="GKJ61" s="153"/>
      <c r="GKK61" s="153"/>
      <c r="GKL61" s="153"/>
      <c r="GKM61" s="155"/>
      <c r="GKN61" s="165"/>
      <c r="GKO61" s="153"/>
      <c r="GKP61" s="154"/>
      <c r="GKQ61" s="154"/>
      <c r="GKR61" s="153"/>
      <c r="GKS61" s="153"/>
      <c r="GKT61" s="153"/>
      <c r="GKU61" s="153"/>
      <c r="GKV61" s="153"/>
      <c r="GKW61" s="153"/>
      <c r="GKX61" s="153"/>
      <c r="GKY61" s="153"/>
      <c r="GKZ61" s="155"/>
      <c r="GLA61" s="165"/>
      <c r="GLB61" s="153"/>
      <c r="GLC61" s="154"/>
      <c r="GLD61" s="154"/>
      <c r="GLE61" s="153"/>
      <c r="GLF61" s="153"/>
      <c r="GLG61" s="153"/>
      <c r="GLH61" s="153"/>
      <c r="GLI61" s="153"/>
      <c r="GLJ61" s="153"/>
      <c r="GLK61" s="153"/>
      <c r="GLL61" s="153"/>
      <c r="GLM61" s="155"/>
      <c r="GLN61" s="165"/>
      <c r="GLO61" s="153"/>
      <c r="GLP61" s="154"/>
      <c r="GLQ61" s="154"/>
      <c r="GLR61" s="153"/>
      <c r="GLS61" s="153"/>
      <c r="GLT61" s="153"/>
      <c r="GLU61" s="153"/>
      <c r="GLV61" s="153"/>
      <c r="GLW61" s="153"/>
      <c r="GLX61" s="153"/>
      <c r="GLY61" s="153"/>
      <c r="GLZ61" s="155"/>
      <c r="GMA61" s="165"/>
      <c r="GMB61" s="153"/>
      <c r="GMC61" s="154"/>
      <c r="GMD61" s="154"/>
      <c r="GME61" s="153"/>
      <c r="GMF61" s="153"/>
      <c r="GMG61" s="153"/>
      <c r="GMH61" s="153"/>
      <c r="GMI61" s="153"/>
      <c r="GMJ61" s="153"/>
      <c r="GMK61" s="153"/>
      <c r="GML61" s="153"/>
      <c r="GMM61" s="155"/>
      <c r="GMN61" s="165"/>
      <c r="GMO61" s="153"/>
      <c r="GMP61" s="154"/>
      <c r="GMQ61" s="154"/>
      <c r="GMR61" s="153"/>
      <c r="GMS61" s="153"/>
      <c r="GMT61" s="153"/>
      <c r="GMU61" s="153"/>
      <c r="GMV61" s="153"/>
      <c r="GMW61" s="153"/>
      <c r="GMX61" s="153"/>
      <c r="GMY61" s="153"/>
      <c r="GMZ61" s="155"/>
      <c r="GNA61" s="165"/>
      <c r="GNB61" s="153"/>
      <c r="GNC61" s="154"/>
      <c r="GND61" s="154"/>
      <c r="GNE61" s="153"/>
      <c r="GNF61" s="153"/>
      <c r="GNG61" s="153"/>
      <c r="GNH61" s="153"/>
      <c r="GNI61" s="153"/>
      <c r="GNJ61" s="153"/>
      <c r="GNK61" s="153"/>
      <c r="GNL61" s="153"/>
      <c r="GNM61" s="155"/>
      <c r="GNN61" s="165"/>
      <c r="GNO61" s="153"/>
      <c r="GNP61" s="154"/>
      <c r="GNQ61" s="154"/>
      <c r="GNR61" s="153"/>
      <c r="GNS61" s="153"/>
      <c r="GNT61" s="153"/>
      <c r="GNU61" s="153"/>
      <c r="GNV61" s="153"/>
      <c r="GNW61" s="153"/>
      <c r="GNX61" s="153"/>
      <c r="GNY61" s="153"/>
      <c r="GNZ61" s="155"/>
      <c r="GOA61" s="165"/>
      <c r="GOB61" s="153"/>
      <c r="GOC61" s="154"/>
      <c r="GOD61" s="154"/>
      <c r="GOE61" s="153"/>
      <c r="GOF61" s="153"/>
      <c r="GOG61" s="153"/>
      <c r="GOH61" s="153"/>
      <c r="GOI61" s="153"/>
      <c r="GOJ61" s="153"/>
      <c r="GOK61" s="153"/>
      <c r="GOL61" s="153"/>
      <c r="GOM61" s="155"/>
      <c r="GON61" s="165"/>
      <c r="GOO61" s="153"/>
      <c r="GOP61" s="154"/>
      <c r="GOQ61" s="154"/>
      <c r="GOR61" s="153"/>
      <c r="GOS61" s="153"/>
      <c r="GOT61" s="153"/>
      <c r="GOU61" s="153"/>
      <c r="GOV61" s="153"/>
      <c r="GOW61" s="153"/>
      <c r="GOX61" s="153"/>
      <c r="GOY61" s="153"/>
      <c r="GOZ61" s="155"/>
      <c r="GPA61" s="165"/>
      <c r="GPB61" s="153"/>
      <c r="GPC61" s="154"/>
      <c r="GPD61" s="154"/>
      <c r="GPE61" s="153"/>
      <c r="GPF61" s="153"/>
      <c r="GPG61" s="153"/>
      <c r="GPH61" s="153"/>
      <c r="GPI61" s="153"/>
      <c r="GPJ61" s="153"/>
      <c r="GPK61" s="153"/>
      <c r="GPL61" s="153"/>
      <c r="GPM61" s="155"/>
      <c r="GPN61" s="165"/>
      <c r="GPO61" s="153"/>
      <c r="GPP61" s="154"/>
      <c r="GPQ61" s="154"/>
      <c r="GPR61" s="153"/>
      <c r="GPS61" s="153"/>
      <c r="GPT61" s="153"/>
      <c r="GPU61" s="153"/>
      <c r="GPV61" s="153"/>
      <c r="GPW61" s="153"/>
      <c r="GPX61" s="153"/>
      <c r="GPY61" s="153"/>
      <c r="GPZ61" s="155"/>
      <c r="GQA61" s="165"/>
      <c r="GQB61" s="153"/>
      <c r="GQC61" s="154"/>
      <c r="GQD61" s="154"/>
      <c r="GQE61" s="153"/>
      <c r="GQF61" s="153"/>
      <c r="GQG61" s="153"/>
      <c r="GQH61" s="153"/>
      <c r="GQI61" s="153"/>
      <c r="GQJ61" s="153"/>
      <c r="GQK61" s="153"/>
      <c r="GQL61" s="153"/>
      <c r="GQM61" s="155"/>
      <c r="GQN61" s="165"/>
      <c r="GQO61" s="153"/>
      <c r="GQP61" s="154"/>
      <c r="GQQ61" s="154"/>
      <c r="GQR61" s="153"/>
      <c r="GQS61" s="153"/>
      <c r="GQT61" s="153"/>
      <c r="GQU61" s="153"/>
      <c r="GQV61" s="153"/>
      <c r="GQW61" s="153"/>
      <c r="GQX61" s="153"/>
      <c r="GQY61" s="153"/>
      <c r="GQZ61" s="155"/>
      <c r="GRA61" s="165"/>
      <c r="GRB61" s="153"/>
      <c r="GRC61" s="154"/>
      <c r="GRD61" s="154"/>
      <c r="GRE61" s="153"/>
      <c r="GRF61" s="153"/>
      <c r="GRG61" s="153"/>
      <c r="GRH61" s="153"/>
      <c r="GRI61" s="153"/>
      <c r="GRJ61" s="153"/>
      <c r="GRK61" s="153"/>
      <c r="GRL61" s="153"/>
      <c r="GRM61" s="155"/>
      <c r="GRN61" s="165"/>
      <c r="GRO61" s="153"/>
      <c r="GRP61" s="154"/>
      <c r="GRQ61" s="154"/>
      <c r="GRR61" s="153"/>
      <c r="GRS61" s="153"/>
      <c r="GRT61" s="153"/>
      <c r="GRU61" s="153"/>
      <c r="GRV61" s="153"/>
      <c r="GRW61" s="153"/>
      <c r="GRX61" s="153"/>
      <c r="GRY61" s="153"/>
      <c r="GRZ61" s="155"/>
      <c r="GSA61" s="165"/>
      <c r="GSB61" s="153"/>
      <c r="GSC61" s="154"/>
      <c r="GSD61" s="154"/>
      <c r="GSE61" s="153"/>
      <c r="GSF61" s="153"/>
      <c r="GSG61" s="153"/>
      <c r="GSH61" s="153"/>
      <c r="GSI61" s="153"/>
      <c r="GSJ61" s="153"/>
      <c r="GSK61" s="153"/>
      <c r="GSL61" s="153"/>
      <c r="GSM61" s="155"/>
      <c r="GSN61" s="165"/>
      <c r="GSO61" s="153"/>
      <c r="GSP61" s="154"/>
      <c r="GSQ61" s="154"/>
      <c r="GSR61" s="153"/>
      <c r="GSS61" s="153"/>
      <c r="GST61" s="153"/>
      <c r="GSU61" s="153"/>
      <c r="GSV61" s="153"/>
      <c r="GSW61" s="153"/>
      <c r="GSX61" s="153"/>
      <c r="GSY61" s="153"/>
      <c r="GSZ61" s="155"/>
      <c r="GTA61" s="165"/>
      <c r="GTB61" s="153"/>
      <c r="GTC61" s="154"/>
      <c r="GTD61" s="154"/>
      <c r="GTE61" s="153"/>
      <c r="GTF61" s="153"/>
      <c r="GTG61" s="153"/>
      <c r="GTH61" s="153"/>
      <c r="GTI61" s="153"/>
      <c r="GTJ61" s="153"/>
      <c r="GTK61" s="153"/>
      <c r="GTL61" s="153"/>
      <c r="GTM61" s="155"/>
      <c r="GTN61" s="165"/>
      <c r="GTO61" s="153"/>
      <c r="GTP61" s="154"/>
      <c r="GTQ61" s="154"/>
      <c r="GTR61" s="153"/>
      <c r="GTS61" s="153"/>
      <c r="GTT61" s="153"/>
      <c r="GTU61" s="153"/>
      <c r="GTV61" s="153"/>
      <c r="GTW61" s="153"/>
      <c r="GTX61" s="153"/>
      <c r="GTY61" s="153"/>
      <c r="GTZ61" s="155"/>
      <c r="GUA61" s="165"/>
      <c r="GUB61" s="153"/>
      <c r="GUC61" s="154"/>
      <c r="GUD61" s="154"/>
      <c r="GUE61" s="153"/>
      <c r="GUF61" s="153"/>
      <c r="GUG61" s="153"/>
      <c r="GUH61" s="153"/>
      <c r="GUI61" s="153"/>
      <c r="GUJ61" s="153"/>
      <c r="GUK61" s="153"/>
      <c r="GUL61" s="153"/>
      <c r="GUM61" s="155"/>
      <c r="GUN61" s="165"/>
      <c r="GUO61" s="153"/>
      <c r="GUP61" s="154"/>
      <c r="GUQ61" s="154"/>
      <c r="GUR61" s="153"/>
      <c r="GUS61" s="153"/>
      <c r="GUT61" s="153"/>
      <c r="GUU61" s="153"/>
      <c r="GUV61" s="153"/>
      <c r="GUW61" s="153"/>
      <c r="GUX61" s="153"/>
      <c r="GUY61" s="153"/>
      <c r="GUZ61" s="155"/>
      <c r="GVA61" s="165"/>
      <c r="GVB61" s="153"/>
      <c r="GVC61" s="154"/>
      <c r="GVD61" s="154"/>
      <c r="GVE61" s="153"/>
      <c r="GVF61" s="153"/>
      <c r="GVG61" s="153"/>
      <c r="GVH61" s="153"/>
      <c r="GVI61" s="153"/>
      <c r="GVJ61" s="153"/>
      <c r="GVK61" s="153"/>
      <c r="GVL61" s="153"/>
      <c r="GVM61" s="155"/>
      <c r="GVN61" s="165"/>
      <c r="GVO61" s="153"/>
      <c r="GVP61" s="154"/>
      <c r="GVQ61" s="154"/>
      <c r="GVR61" s="153"/>
      <c r="GVS61" s="153"/>
      <c r="GVT61" s="153"/>
      <c r="GVU61" s="153"/>
      <c r="GVV61" s="153"/>
      <c r="GVW61" s="153"/>
      <c r="GVX61" s="153"/>
      <c r="GVY61" s="153"/>
      <c r="GVZ61" s="155"/>
      <c r="GWA61" s="165"/>
      <c r="GWB61" s="153"/>
      <c r="GWC61" s="154"/>
      <c r="GWD61" s="154"/>
      <c r="GWE61" s="153"/>
      <c r="GWF61" s="153"/>
      <c r="GWG61" s="153"/>
      <c r="GWH61" s="153"/>
      <c r="GWI61" s="153"/>
      <c r="GWJ61" s="153"/>
      <c r="GWK61" s="153"/>
      <c r="GWL61" s="153"/>
      <c r="GWM61" s="155"/>
      <c r="GWN61" s="165"/>
      <c r="GWO61" s="153"/>
      <c r="GWP61" s="154"/>
      <c r="GWQ61" s="154"/>
      <c r="GWR61" s="153"/>
      <c r="GWS61" s="153"/>
      <c r="GWT61" s="153"/>
      <c r="GWU61" s="153"/>
      <c r="GWV61" s="153"/>
      <c r="GWW61" s="153"/>
      <c r="GWX61" s="153"/>
      <c r="GWY61" s="153"/>
      <c r="GWZ61" s="155"/>
      <c r="GXA61" s="165"/>
      <c r="GXB61" s="153"/>
      <c r="GXC61" s="154"/>
      <c r="GXD61" s="154"/>
      <c r="GXE61" s="153"/>
      <c r="GXF61" s="153"/>
      <c r="GXG61" s="153"/>
      <c r="GXH61" s="153"/>
      <c r="GXI61" s="153"/>
      <c r="GXJ61" s="153"/>
      <c r="GXK61" s="153"/>
      <c r="GXL61" s="153"/>
      <c r="GXM61" s="155"/>
      <c r="GXN61" s="165"/>
      <c r="GXO61" s="153"/>
      <c r="GXP61" s="154"/>
      <c r="GXQ61" s="154"/>
      <c r="GXR61" s="153"/>
      <c r="GXS61" s="153"/>
      <c r="GXT61" s="153"/>
      <c r="GXU61" s="153"/>
      <c r="GXV61" s="153"/>
      <c r="GXW61" s="153"/>
      <c r="GXX61" s="153"/>
      <c r="GXY61" s="153"/>
      <c r="GXZ61" s="155"/>
      <c r="GYA61" s="165"/>
      <c r="GYB61" s="153"/>
      <c r="GYC61" s="154"/>
      <c r="GYD61" s="154"/>
      <c r="GYE61" s="153"/>
      <c r="GYF61" s="153"/>
      <c r="GYG61" s="153"/>
      <c r="GYH61" s="153"/>
      <c r="GYI61" s="153"/>
      <c r="GYJ61" s="153"/>
      <c r="GYK61" s="153"/>
      <c r="GYL61" s="153"/>
      <c r="GYM61" s="155"/>
      <c r="GYN61" s="165"/>
      <c r="GYO61" s="153"/>
      <c r="GYP61" s="154"/>
      <c r="GYQ61" s="154"/>
      <c r="GYR61" s="153"/>
      <c r="GYS61" s="153"/>
      <c r="GYT61" s="153"/>
      <c r="GYU61" s="153"/>
      <c r="GYV61" s="153"/>
      <c r="GYW61" s="153"/>
      <c r="GYX61" s="153"/>
      <c r="GYY61" s="153"/>
      <c r="GYZ61" s="155"/>
      <c r="GZA61" s="165"/>
      <c r="GZB61" s="153"/>
      <c r="GZC61" s="154"/>
      <c r="GZD61" s="154"/>
      <c r="GZE61" s="153"/>
      <c r="GZF61" s="153"/>
      <c r="GZG61" s="153"/>
      <c r="GZH61" s="153"/>
      <c r="GZI61" s="153"/>
      <c r="GZJ61" s="153"/>
      <c r="GZK61" s="153"/>
      <c r="GZL61" s="153"/>
      <c r="GZM61" s="155"/>
      <c r="GZN61" s="165"/>
      <c r="GZO61" s="153"/>
      <c r="GZP61" s="154"/>
      <c r="GZQ61" s="154"/>
      <c r="GZR61" s="153"/>
      <c r="GZS61" s="153"/>
      <c r="GZT61" s="153"/>
      <c r="GZU61" s="153"/>
      <c r="GZV61" s="153"/>
      <c r="GZW61" s="153"/>
      <c r="GZX61" s="153"/>
      <c r="GZY61" s="153"/>
      <c r="GZZ61" s="155"/>
      <c r="HAA61" s="165"/>
      <c r="HAB61" s="153"/>
      <c r="HAC61" s="154"/>
      <c r="HAD61" s="154"/>
      <c r="HAE61" s="153"/>
      <c r="HAF61" s="153"/>
      <c r="HAG61" s="153"/>
      <c r="HAH61" s="153"/>
      <c r="HAI61" s="153"/>
      <c r="HAJ61" s="153"/>
      <c r="HAK61" s="153"/>
      <c r="HAL61" s="153"/>
      <c r="HAM61" s="155"/>
      <c r="HAN61" s="165"/>
      <c r="HAO61" s="153"/>
      <c r="HAP61" s="154"/>
      <c r="HAQ61" s="154"/>
      <c r="HAR61" s="153"/>
      <c r="HAS61" s="153"/>
      <c r="HAT61" s="153"/>
      <c r="HAU61" s="153"/>
      <c r="HAV61" s="153"/>
      <c r="HAW61" s="153"/>
      <c r="HAX61" s="153"/>
      <c r="HAY61" s="153"/>
      <c r="HAZ61" s="155"/>
      <c r="HBA61" s="165"/>
      <c r="HBB61" s="153"/>
      <c r="HBC61" s="154"/>
      <c r="HBD61" s="154"/>
      <c r="HBE61" s="153"/>
      <c r="HBF61" s="153"/>
      <c r="HBG61" s="153"/>
      <c r="HBH61" s="153"/>
      <c r="HBI61" s="153"/>
      <c r="HBJ61" s="153"/>
      <c r="HBK61" s="153"/>
      <c r="HBL61" s="153"/>
      <c r="HBM61" s="155"/>
      <c r="HBN61" s="165"/>
      <c r="HBO61" s="153"/>
      <c r="HBP61" s="154"/>
      <c r="HBQ61" s="154"/>
      <c r="HBR61" s="153"/>
      <c r="HBS61" s="153"/>
      <c r="HBT61" s="153"/>
      <c r="HBU61" s="153"/>
      <c r="HBV61" s="153"/>
      <c r="HBW61" s="153"/>
      <c r="HBX61" s="153"/>
      <c r="HBY61" s="153"/>
      <c r="HBZ61" s="155"/>
      <c r="HCA61" s="165"/>
      <c r="HCB61" s="153"/>
      <c r="HCC61" s="154"/>
      <c r="HCD61" s="154"/>
      <c r="HCE61" s="153"/>
      <c r="HCF61" s="153"/>
      <c r="HCG61" s="153"/>
      <c r="HCH61" s="153"/>
      <c r="HCI61" s="153"/>
      <c r="HCJ61" s="153"/>
      <c r="HCK61" s="153"/>
      <c r="HCL61" s="153"/>
      <c r="HCM61" s="155"/>
      <c r="HCN61" s="165"/>
      <c r="HCO61" s="153"/>
      <c r="HCP61" s="154"/>
      <c r="HCQ61" s="154"/>
      <c r="HCR61" s="153"/>
      <c r="HCS61" s="153"/>
      <c r="HCT61" s="153"/>
      <c r="HCU61" s="153"/>
      <c r="HCV61" s="153"/>
      <c r="HCW61" s="153"/>
      <c r="HCX61" s="153"/>
      <c r="HCY61" s="153"/>
      <c r="HCZ61" s="155"/>
      <c r="HDA61" s="165"/>
      <c r="HDB61" s="153"/>
      <c r="HDC61" s="154"/>
      <c r="HDD61" s="154"/>
      <c r="HDE61" s="153"/>
      <c r="HDF61" s="153"/>
      <c r="HDG61" s="153"/>
      <c r="HDH61" s="153"/>
      <c r="HDI61" s="153"/>
      <c r="HDJ61" s="153"/>
      <c r="HDK61" s="153"/>
      <c r="HDL61" s="153"/>
      <c r="HDM61" s="155"/>
      <c r="HDN61" s="165"/>
      <c r="HDO61" s="153"/>
      <c r="HDP61" s="154"/>
      <c r="HDQ61" s="154"/>
      <c r="HDR61" s="153"/>
      <c r="HDS61" s="153"/>
      <c r="HDT61" s="153"/>
      <c r="HDU61" s="153"/>
      <c r="HDV61" s="153"/>
      <c r="HDW61" s="153"/>
      <c r="HDX61" s="153"/>
      <c r="HDY61" s="153"/>
      <c r="HDZ61" s="155"/>
      <c r="HEA61" s="165"/>
      <c r="HEB61" s="153"/>
      <c r="HEC61" s="154"/>
      <c r="HED61" s="154"/>
      <c r="HEE61" s="153"/>
      <c r="HEF61" s="153"/>
      <c r="HEG61" s="153"/>
      <c r="HEH61" s="153"/>
      <c r="HEI61" s="153"/>
      <c r="HEJ61" s="153"/>
      <c r="HEK61" s="153"/>
      <c r="HEL61" s="153"/>
      <c r="HEM61" s="155"/>
      <c r="HEN61" s="165"/>
      <c r="HEO61" s="153"/>
      <c r="HEP61" s="154"/>
      <c r="HEQ61" s="154"/>
      <c r="HER61" s="153"/>
      <c r="HES61" s="153"/>
      <c r="HET61" s="153"/>
      <c r="HEU61" s="153"/>
      <c r="HEV61" s="153"/>
      <c r="HEW61" s="153"/>
      <c r="HEX61" s="153"/>
      <c r="HEY61" s="153"/>
      <c r="HEZ61" s="155"/>
      <c r="HFA61" s="165"/>
      <c r="HFB61" s="153"/>
      <c r="HFC61" s="154"/>
      <c r="HFD61" s="154"/>
      <c r="HFE61" s="153"/>
      <c r="HFF61" s="153"/>
      <c r="HFG61" s="153"/>
      <c r="HFH61" s="153"/>
      <c r="HFI61" s="153"/>
      <c r="HFJ61" s="153"/>
      <c r="HFK61" s="153"/>
      <c r="HFL61" s="153"/>
      <c r="HFM61" s="155"/>
      <c r="HFN61" s="165"/>
      <c r="HFO61" s="153"/>
      <c r="HFP61" s="154"/>
      <c r="HFQ61" s="154"/>
      <c r="HFR61" s="153"/>
      <c r="HFS61" s="153"/>
      <c r="HFT61" s="153"/>
      <c r="HFU61" s="153"/>
      <c r="HFV61" s="153"/>
      <c r="HFW61" s="153"/>
      <c r="HFX61" s="153"/>
      <c r="HFY61" s="153"/>
      <c r="HFZ61" s="155"/>
      <c r="HGA61" s="165"/>
      <c r="HGB61" s="153"/>
      <c r="HGC61" s="154"/>
      <c r="HGD61" s="154"/>
      <c r="HGE61" s="153"/>
      <c r="HGF61" s="153"/>
      <c r="HGG61" s="153"/>
      <c r="HGH61" s="153"/>
      <c r="HGI61" s="153"/>
      <c r="HGJ61" s="153"/>
      <c r="HGK61" s="153"/>
      <c r="HGL61" s="153"/>
      <c r="HGM61" s="155"/>
      <c r="HGN61" s="165"/>
      <c r="HGO61" s="153"/>
      <c r="HGP61" s="154"/>
      <c r="HGQ61" s="154"/>
      <c r="HGR61" s="153"/>
      <c r="HGS61" s="153"/>
      <c r="HGT61" s="153"/>
      <c r="HGU61" s="153"/>
      <c r="HGV61" s="153"/>
      <c r="HGW61" s="153"/>
      <c r="HGX61" s="153"/>
      <c r="HGY61" s="153"/>
      <c r="HGZ61" s="155"/>
      <c r="HHA61" s="165"/>
      <c r="HHB61" s="153"/>
      <c r="HHC61" s="154"/>
      <c r="HHD61" s="154"/>
      <c r="HHE61" s="153"/>
      <c r="HHF61" s="153"/>
      <c r="HHG61" s="153"/>
      <c r="HHH61" s="153"/>
      <c r="HHI61" s="153"/>
      <c r="HHJ61" s="153"/>
      <c r="HHK61" s="153"/>
      <c r="HHL61" s="153"/>
      <c r="HHM61" s="155"/>
      <c r="HHN61" s="165"/>
      <c r="HHO61" s="153"/>
      <c r="HHP61" s="154"/>
      <c r="HHQ61" s="154"/>
      <c r="HHR61" s="153"/>
      <c r="HHS61" s="153"/>
      <c r="HHT61" s="153"/>
      <c r="HHU61" s="153"/>
      <c r="HHV61" s="153"/>
      <c r="HHW61" s="153"/>
      <c r="HHX61" s="153"/>
      <c r="HHY61" s="153"/>
      <c r="HHZ61" s="155"/>
      <c r="HIA61" s="165"/>
      <c r="HIB61" s="153"/>
      <c r="HIC61" s="154"/>
      <c r="HID61" s="154"/>
      <c r="HIE61" s="153"/>
      <c r="HIF61" s="153"/>
      <c r="HIG61" s="153"/>
      <c r="HIH61" s="153"/>
      <c r="HII61" s="153"/>
      <c r="HIJ61" s="153"/>
      <c r="HIK61" s="153"/>
      <c r="HIL61" s="153"/>
      <c r="HIM61" s="155"/>
      <c r="HIN61" s="165"/>
      <c r="HIO61" s="153"/>
      <c r="HIP61" s="154"/>
      <c r="HIQ61" s="154"/>
      <c r="HIR61" s="153"/>
      <c r="HIS61" s="153"/>
      <c r="HIT61" s="153"/>
      <c r="HIU61" s="153"/>
      <c r="HIV61" s="153"/>
      <c r="HIW61" s="153"/>
      <c r="HIX61" s="153"/>
      <c r="HIY61" s="153"/>
      <c r="HIZ61" s="155"/>
      <c r="HJA61" s="165"/>
      <c r="HJB61" s="153"/>
      <c r="HJC61" s="154"/>
      <c r="HJD61" s="154"/>
      <c r="HJE61" s="153"/>
      <c r="HJF61" s="153"/>
      <c r="HJG61" s="153"/>
      <c r="HJH61" s="153"/>
      <c r="HJI61" s="153"/>
      <c r="HJJ61" s="153"/>
      <c r="HJK61" s="153"/>
      <c r="HJL61" s="153"/>
      <c r="HJM61" s="155"/>
      <c r="HJN61" s="165"/>
      <c r="HJO61" s="153"/>
      <c r="HJP61" s="154"/>
      <c r="HJQ61" s="154"/>
      <c r="HJR61" s="153"/>
      <c r="HJS61" s="153"/>
      <c r="HJT61" s="153"/>
      <c r="HJU61" s="153"/>
      <c r="HJV61" s="153"/>
      <c r="HJW61" s="153"/>
      <c r="HJX61" s="153"/>
      <c r="HJY61" s="153"/>
      <c r="HJZ61" s="155"/>
      <c r="HKA61" s="165"/>
      <c r="HKB61" s="153"/>
      <c r="HKC61" s="154"/>
      <c r="HKD61" s="154"/>
      <c r="HKE61" s="153"/>
      <c r="HKF61" s="153"/>
      <c r="HKG61" s="153"/>
      <c r="HKH61" s="153"/>
      <c r="HKI61" s="153"/>
      <c r="HKJ61" s="153"/>
      <c r="HKK61" s="153"/>
      <c r="HKL61" s="153"/>
      <c r="HKM61" s="155"/>
      <c r="HKN61" s="165"/>
      <c r="HKO61" s="153"/>
      <c r="HKP61" s="154"/>
      <c r="HKQ61" s="154"/>
      <c r="HKR61" s="153"/>
      <c r="HKS61" s="153"/>
      <c r="HKT61" s="153"/>
      <c r="HKU61" s="153"/>
      <c r="HKV61" s="153"/>
      <c r="HKW61" s="153"/>
      <c r="HKX61" s="153"/>
      <c r="HKY61" s="153"/>
      <c r="HKZ61" s="155"/>
      <c r="HLA61" s="165"/>
      <c r="HLB61" s="153"/>
      <c r="HLC61" s="154"/>
      <c r="HLD61" s="154"/>
      <c r="HLE61" s="153"/>
      <c r="HLF61" s="153"/>
      <c r="HLG61" s="153"/>
      <c r="HLH61" s="153"/>
      <c r="HLI61" s="153"/>
      <c r="HLJ61" s="153"/>
      <c r="HLK61" s="153"/>
      <c r="HLL61" s="153"/>
      <c r="HLM61" s="155"/>
      <c r="HLN61" s="165"/>
      <c r="HLO61" s="153"/>
      <c r="HLP61" s="154"/>
      <c r="HLQ61" s="154"/>
      <c r="HLR61" s="153"/>
      <c r="HLS61" s="153"/>
      <c r="HLT61" s="153"/>
      <c r="HLU61" s="153"/>
      <c r="HLV61" s="153"/>
      <c r="HLW61" s="153"/>
      <c r="HLX61" s="153"/>
      <c r="HLY61" s="153"/>
      <c r="HLZ61" s="155"/>
      <c r="HMA61" s="165"/>
      <c r="HMB61" s="153"/>
      <c r="HMC61" s="154"/>
      <c r="HMD61" s="154"/>
      <c r="HME61" s="153"/>
      <c r="HMF61" s="153"/>
      <c r="HMG61" s="153"/>
      <c r="HMH61" s="153"/>
      <c r="HMI61" s="153"/>
      <c r="HMJ61" s="153"/>
      <c r="HMK61" s="153"/>
      <c r="HML61" s="153"/>
      <c r="HMM61" s="155"/>
      <c r="HMN61" s="165"/>
      <c r="HMO61" s="153"/>
      <c r="HMP61" s="154"/>
      <c r="HMQ61" s="154"/>
      <c r="HMR61" s="153"/>
      <c r="HMS61" s="153"/>
      <c r="HMT61" s="153"/>
      <c r="HMU61" s="153"/>
      <c r="HMV61" s="153"/>
      <c r="HMW61" s="153"/>
      <c r="HMX61" s="153"/>
      <c r="HMY61" s="153"/>
      <c r="HMZ61" s="155"/>
      <c r="HNA61" s="165"/>
      <c r="HNB61" s="153"/>
      <c r="HNC61" s="154"/>
      <c r="HND61" s="154"/>
      <c r="HNE61" s="153"/>
      <c r="HNF61" s="153"/>
      <c r="HNG61" s="153"/>
      <c r="HNH61" s="153"/>
      <c r="HNI61" s="153"/>
      <c r="HNJ61" s="153"/>
      <c r="HNK61" s="153"/>
      <c r="HNL61" s="153"/>
      <c r="HNM61" s="155"/>
      <c r="HNN61" s="165"/>
      <c r="HNO61" s="153"/>
      <c r="HNP61" s="154"/>
      <c r="HNQ61" s="154"/>
      <c r="HNR61" s="153"/>
      <c r="HNS61" s="153"/>
      <c r="HNT61" s="153"/>
      <c r="HNU61" s="153"/>
      <c r="HNV61" s="153"/>
      <c r="HNW61" s="153"/>
      <c r="HNX61" s="153"/>
      <c r="HNY61" s="153"/>
      <c r="HNZ61" s="155"/>
      <c r="HOA61" s="165"/>
      <c r="HOB61" s="153"/>
      <c r="HOC61" s="154"/>
      <c r="HOD61" s="154"/>
      <c r="HOE61" s="153"/>
      <c r="HOF61" s="153"/>
      <c r="HOG61" s="153"/>
      <c r="HOH61" s="153"/>
      <c r="HOI61" s="153"/>
      <c r="HOJ61" s="153"/>
      <c r="HOK61" s="153"/>
      <c r="HOL61" s="153"/>
      <c r="HOM61" s="155"/>
      <c r="HON61" s="165"/>
      <c r="HOO61" s="153"/>
      <c r="HOP61" s="154"/>
      <c r="HOQ61" s="154"/>
      <c r="HOR61" s="153"/>
      <c r="HOS61" s="153"/>
      <c r="HOT61" s="153"/>
      <c r="HOU61" s="153"/>
      <c r="HOV61" s="153"/>
      <c r="HOW61" s="153"/>
      <c r="HOX61" s="153"/>
      <c r="HOY61" s="153"/>
      <c r="HOZ61" s="155"/>
      <c r="HPA61" s="165"/>
      <c r="HPB61" s="153"/>
      <c r="HPC61" s="154"/>
      <c r="HPD61" s="154"/>
      <c r="HPE61" s="153"/>
      <c r="HPF61" s="153"/>
      <c r="HPG61" s="153"/>
      <c r="HPH61" s="153"/>
      <c r="HPI61" s="153"/>
      <c r="HPJ61" s="153"/>
      <c r="HPK61" s="153"/>
      <c r="HPL61" s="153"/>
      <c r="HPM61" s="155"/>
      <c r="HPN61" s="165"/>
      <c r="HPO61" s="153"/>
      <c r="HPP61" s="154"/>
      <c r="HPQ61" s="154"/>
      <c r="HPR61" s="153"/>
      <c r="HPS61" s="153"/>
      <c r="HPT61" s="153"/>
      <c r="HPU61" s="153"/>
      <c r="HPV61" s="153"/>
      <c r="HPW61" s="153"/>
      <c r="HPX61" s="153"/>
      <c r="HPY61" s="153"/>
      <c r="HPZ61" s="155"/>
      <c r="HQA61" s="165"/>
      <c r="HQB61" s="153"/>
      <c r="HQC61" s="154"/>
      <c r="HQD61" s="154"/>
      <c r="HQE61" s="153"/>
      <c r="HQF61" s="153"/>
      <c r="HQG61" s="153"/>
      <c r="HQH61" s="153"/>
      <c r="HQI61" s="153"/>
      <c r="HQJ61" s="153"/>
      <c r="HQK61" s="153"/>
      <c r="HQL61" s="153"/>
      <c r="HQM61" s="155"/>
      <c r="HQN61" s="165"/>
      <c r="HQO61" s="153"/>
      <c r="HQP61" s="154"/>
      <c r="HQQ61" s="154"/>
      <c r="HQR61" s="153"/>
      <c r="HQS61" s="153"/>
      <c r="HQT61" s="153"/>
      <c r="HQU61" s="153"/>
      <c r="HQV61" s="153"/>
      <c r="HQW61" s="153"/>
      <c r="HQX61" s="153"/>
      <c r="HQY61" s="153"/>
      <c r="HQZ61" s="155"/>
      <c r="HRA61" s="165"/>
      <c r="HRB61" s="153"/>
      <c r="HRC61" s="154"/>
      <c r="HRD61" s="154"/>
      <c r="HRE61" s="153"/>
      <c r="HRF61" s="153"/>
      <c r="HRG61" s="153"/>
      <c r="HRH61" s="153"/>
      <c r="HRI61" s="153"/>
      <c r="HRJ61" s="153"/>
      <c r="HRK61" s="153"/>
      <c r="HRL61" s="153"/>
      <c r="HRM61" s="155"/>
      <c r="HRN61" s="165"/>
      <c r="HRO61" s="153"/>
      <c r="HRP61" s="154"/>
      <c r="HRQ61" s="154"/>
      <c r="HRR61" s="153"/>
      <c r="HRS61" s="153"/>
      <c r="HRT61" s="153"/>
      <c r="HRU61" s="153"/>
      <c r="HRV61" s="153"/>
      <c r="HRW61" s="153"/>
      <c r="HRX61" s="153"/>
      <c r="HRY61" s="153"/>
      <c r="HRZ61" s="155"/>
      <c r="HSA61" s="165"/>
      <c r="HSB61" s="153"/>
      <c r="HSC61" s="154"/>
      <c r="HSD61" s="154"/>
      <c r="HSE61" s="153"/>
      <c r="HSF61" s="153"/>
      <c r="HSG61" s="153"/>
      <c r="HSH61" s="153"/>
      <c r="HSI61" s="153"/>
      <c r="HSJ61" s="153"/>
      <c r="HSK61" s="153"/>
      <c r="HSL61" s="153"/>
      <c r="HSM61" s="155"/>
      <c r="HSN61" s="165"/>
      <c r="HSO61" s="153"/>
      <c r="HSP61" s="154"/>
      <c r="HSQ61" s="154"/>
      <c r="HSR61" s="153"/>
      <c r="HSS61" s="153"/>
      <c r="HST61" s="153"/>
      <c r="HSU61" s="153"/>
      <c r="HSV61" s="153"/>
      <c r="HSW61" s="153"/>
      <c r="HSX61" s="153"/>
      <c r="HSY61" s="153"/>
      <c r="HSZ61" s="155"/>
      <c r="HTA61" s="165"/>
      <c r="HTB61" s="153"/>
      <c r="HTC61" s="154"/>
      <c r="HTD61" s="154"/>
      <c r="HTE61" s="153"/>
      <c r="HTF61" s="153"/>
      <c r="HTG61" s="153"/>
      <c r="HTH61" s="153"/>
      <c r="HTI61" s="153"/>
      <c r="HTJ61" s="153"/>
      <c r="HTK61" s="153"/>
      <c r="HTL61" s="153"/>
      <c r="HTM61" s="155"/>
      <c r="HTN61" s="165"/>
      <c r="HTO61" s="153"/>
      <c r="HTP61" s="154"/>
      <c r="HTQ61" s="154"/>
      <c r="HTR61" s="153"/>
      <c r="HTS61" s="153"/>
      <c r="HTT61" s="153"/>
      <c r="HTU61" s="153"/>
      <c r="HTV61" s="153"/>
      <c r="HTW61" s="153"/>
      <c r="HTX61" s="153"/>
      <c r="HTY61" s="153"/>
      <c r="HTZ61" s="155"/>
      <c r="HUA61" s="165"/>
      <c r="HUB61" s="153"/>
      <c r="HUC61" s="154"/>
      <c r="HUD61" s="154"/>
      <c r="HUE61" s="153"/>
      <c r="HUF61" s="153"/>
      <c r="HUG61" s="153"/>
      <c r="HUH61" s="153"/>
      <c r="HUI61" s="153"/>
      <c r="HUJ61" s="153"/>
      <c r="HUK61" s="153"/>
      <c r="HUL61" s="153"/>
      <c r="HUM61" s="155"/>
      <c r="HUN61" s="165"/>
      <c r="HUO61" s="153"/>
      <c r="HUP61" s="154"/>
      <c r="HUQ61" s="154"/>
      <c r="HUR61" s="153"/>
      <c r="HUS61" s="153"/>
      <c r="HUT61" s="153"/>
      <c r="HUU61" s="153"/>
      <c r="HUV61" s="153"/>
      <c r="HUW61" s="153"/>
      <c r="HUX61" s="153"/>
      <c r="HUY61" s="153"/>
      <c r="HUZ61" s="155"/>
      <c r="HVA61" s="165"/>
      <c r="HVB61" s="153"/>
      <c r="HVC61" s="154"/>
      <c r="HVD61" s="154"/>
      <c r="HVE61" s="153"/>
      <c r="HVF61" s="153"/>
      <c r="HVG61" s="153"/>
      <c r="HVH61" s="153"/>
      <c r="HVI61" s="153"/>
      <c r="HVJ61" s="153"/>
      <c r="HVK61" s="153"/>
      <c r="HVL61" s="153"/>
      <c r="HVM61" s="155"/>
      <c r="HVN61" s="165"/>
      <c r="HVO61" s="153"/>
      <c r="HVP61" s="154"/>
      <c r="HVQ61" s="154"/>
      <c r="HVR61" s="153"/>
      <c r="HVS61" s="153"/>
      <c r="HVT61" s="153"/>
      <c r="HVU61" s="153"/>
      <c r="HVV61" s="153"/>
      <c r="HVW61" s="153"/>
      <c r="HVX61" s="153"/>
      <c r="HVY61" s="153"/>
      <c r="HVZ61" s="155"/>
      <c r="HWA61" s="165"/>
      <c r="HWB61" s="153"/>
      <c r="HWC61" s="154"/>
      <c r="HWD61" s="154"/>
      <c r="HWE61" s="153"/>
      <c r="HWF61" s="153"/>
      <c r="HWG61" s="153"/>
      <c r="HWH61" s="153"/>
      <c r="HWI61" s="153"/>
      <c r="HWJ61" s="153"/>
      <c r="HWK61" s="153"/>
      <c r="HWL61" s="153"/>
      <c r="HWM61" s="155"/>
      <c r="HWN61" s="165"/>
      <c r="HWO61" s="153"/>
      <c r="HWP61" s="154"/>
      <c r="HWQ61" s="154"/>
      <c r="HWR61" s="153"/>
      <c r="HWS61" s="153"/>
      <c r="HWT61" s="153"/>
      <c r="HWU61" s="153"/>
      <c r="HWV61" s="153"/>
      <c r="HWW61" s="153"/>
      <c r="HWX61" s="153"/>
      <c r="HWY61" s="153"/>
      <c r="HWZ61" s="155"/>
      <c r="HXA61" s="165"/>
      <c r="HXB61" s="153"/>
      <c r="HXC61" s="154"/>
      <c r="HXD61" s="154"/>
      <c r="HXE61" s="153"/>
      <c r="HXF61" s="153"/>
      <c r="HXG61" s="153"/>
      <c r="HXH61" s="153"/>
      <c r="HXI61" s="153"/>
      <c r="HXJ61" s="153"/>
      <c r="HXK61" s="153"/>
      <c r="HXL61" s="153"/>
      <c r="HXM61" s="155"/>
      <c r="HXN61" s="165"/>
      <c r="HXO61" s="153"/>
      <c r="HXP61" s="154"/>
      <c r="HXQ61" s="154"/>
      <c r="HXR61" s="153"/>
      <c r="HXS61" s="153"/>
      <c r="HXT61" s="153"/>
      <c r="HXU61" s="153"/>
      <c r="HXV61" s="153"/>
      <c r="HXW61" s="153"/>
      <c r="HXX61" s="153"/>
      <c r="HXY61" s="153"/>
      <c r="HXZ61" s="155"/>
      <c r="HYA61" s="165"/>
      <c r="HYB61" s="153"/>
      <c r="HYC61" s="154"/>
      <c r="HYD61" s="154"/>
      <c r="HYE61" s="153"/>
      <c r="HYF61" s="153"/>
      <c r="HYG61" s="153"/>
      <c r="HYH61" s="153"/>
      <c r="HYI61" s="153"/>
      <c r="HYJ61" s="153"/>
      <c r="HYK61" s="153"/>
      <c r="HYL61" s="153"/>
      <c r="HYM61" s="155"/>
      <c r="HYN61" s="165"/>
      <c r="HYO61" s="153"/>
      <c r="HYP61" s="154"/>
      <c r="HYQ61" s="154"/>
      <c r="HYR61" s="153"/>
      <c r="HYS61" s="153"/>
      <c r="HYT61" s="153"/>
      <c r="HYU61" s="153"/>
      <c r="HYV61" s="153"/>
      <c r="HYW61" s="153"/>
      <c r="HYX61" s="153"/>
      <c r="HYY61" s="153"/>
      <c r="HYZ61" s="155"/>
      <c r="HZA61" s="165"/>
      <c r="HZB61" s="153"/>
      <c r="HZC61" s="154"/>
      <c r="HZD61" s="154"/>
      <c r="HZE61" s="153"/>
      <c r="HZF61" s="153"/>
      <c r="HZG61" s="153"/>
      <c r="HZH61" s="153"/>
      <c r="HZI61" s="153"/>
      <c r="HZJ61" s="153"/>
      <c r="HZK61" s="153"/>
      <c r="HZL61" s="153"/>
      <c r="HZM61" s="155"/>
      <c r="HZN61" s="165"/>
      <c r="HZO61" s="153"/>
      <c r="HZP61" s="154"/>
      <c r="HZQ61" s="154"/>
      <c r="HZR61" s="153"/>
      <c r="HZS61" s="153"/>
      <c r="HZT61" s="153"/>
      <c r="HZU61" s="153"/>
      <c r="HZV61" s="153"/>
      <c r="HZW61" s="153"/>
      <c r="HZX61" s="153"/>
      <c r="HZY61" s="153"/>
      <c r="HZZ61" s="155"/>
      <c r="IAA61" s="165"/>
      <c r="IAB61" s="153"/>
      <c r="IAC61" s="154"/>
      <c r="IAD61" s="154"/>
      <c r="IAE61" s="153"/>
      <c r="IAF61" s="153"/>
      <c r="IAG61" s="153"/>
      <c r="IAH61" s="153"/>
      <c r="IAI61" s="153"/>
      <c r="IAJ61" s="153"/>
      <c r="IAK61" s="153"/>
      <c r="IAL61" s="153"/>
      <c r="IAM61" s="155"/>
      <c r="IAN61" s="165"/>
      <c r="IAO61" s="153"/>
      <c r="IAP61" s="154"/>
      <c r="IAQ61" s="154"/>
      <c r="IAR61" s="153"/>
      <c r="IAS61" s="153"/>
      <c r="IAT61" s="153"/>
      <c r="IAU61" s="153"/>
      <c r="IAV61" s="153"/>
      <c r="IAW61" s="153"/>
      <c r="IAX61" s="153"/>
      <c r="IAY61" s="153"/>
      <c r="IAZ61" s="155"/>
      <c r="IBA61" s="165"/>
      <c r="IBB61" s="153"/>
      <c r="IBC61" s="154"/>
      <c r="IBD61" s="154"/>
      <c r="IBE61" s="153"/>
      <c r="IBF61" s="153"/>
      <c r="IBG61" s="153"/>
      <c r="IBH61" s="153"/>
      <c r="IBI61" s="153"/>
      <c r="IBJ61" s="153"/>
      <c r="IBK61" s="153"/>
      <c r="IBL61" s="153"/>
      <c r="IBM61" s="155"/>
      <c r="IBN61" s="165"/>
      <c r="IBO61" s="153"/>
      <c r="IBP61" s="154"/>
      <c r="IBQ61" s="154"/>
      <c r="IBR61" s="153"/>
      <c r="IBS61" s="153"/>
      <c r="IBT61" s="153"/>
      <c r="IBU61" s="153"/>
      <c r="IBV61" s="153"/>
      <c r="IBW61" s="153"/>
      <c r="IBX61" s="153"/>
      <c r="IBY61" s="153"/>
      <c r="IBZ61" s="155"/>
      <c r="ICA61" s="165"/>
      <c r="ICB61" s="153"/>
      <c r="ICC61" s="154"/>
      <c r="ICD61" s="154"/>
      <c r="ICE61" s="153"/>
      <c r="ICF61" s="153"/>
      <c r="ICG61" s="153"/>
      <c r="ICH61" s="153"/>
      <c r="ICI61" s="153"/>
      <c r="ICJ61" s="153"/>
      <c r="ICK61" s="153"/>
      <c r="ICL61" s="153"/>
      <c r="ICM61" s="155"/>
      <c r="ICN61" s="165"/>
      <c r="ICO61" s="153"/>
      <c r="ICP61" s="154"/>
      <c r="ICQ61" s="154"/>
      <c r="ICR61" s="153"/>
      <c r="ICS61" s="153"/>
      <c r="ICT61" s="153"/>
      <c r="ICU61" s="153"/>
      <c r="ICV61" s="153"/>
      <c r="ICW61" s="153"/>
      <c r="ICX61" s="153"/>
      <c r="ICY61" s="153"/>
      <c r="ICZ61" s="155"/>
      <c r="IDA61" s="165"/>
      <c r="IDB61" s="153"/>
      <c r="IDC61" s="154"/>
      <c r="IDD61" s="154"/>
      <c r="IDE61" s="153"/>
      <c r="IDF61" s="153"/>
      <c r="IDG61" s="153"/>
      <c r="IDH61" s="153"/>
      <c r="IDI61" s="153"/>
      <c r="IDJ61" s="153"/>
      <c r="IDK61" s="153"/>
      <c r="IDL61" s="153"/>
      <c r="IDM61" s="155"/>
      <c r="IDN61" s="165"/>
      <c r="IDO61" s="153"/>
      <c r="IDP61" s="154"/>
      <c r="IDQ61" s="154"/>
      <c r="IDR61" s="153"/>
      <c r="IDS61" s="153"/>
      <c r="IDT61" s="153"/>
      <c r="IDU61" s="153"/>
      <c r="IDV61" s="153"/>
      <c r="IDW61" s="153"/>
      <c r="IDX61" s="153"/>
      <c r="IDY61" s="153"/>
      <c r="IDZ61" s="155"/>
      <c r="IEA61" s="165"/>
      <c r="IEB61" s="153"/>
      <c r="IEC61" s="154"/>
      <c r="IED61" s="154"/>
      <c r="IEE61" s="153"/>
      <c r="IEF61" s="153"/>
      <c r="IEG61" s="153"/>
      <c r="IEH61" s="153"/>
      <c r="IEI61" s="153"/>
      <c r="IEJ61" s="153"/>
      <c r="IEK61" s="153"/>
      <c r="IEL61" s="153"/>
      <c r="IEM61" s="155"/>
      <c r="IEN61" s="165"/>
      <c r="IEO61" s="153"/>
      <c r="IEP61" s="154"/>
      <c r="IEQ61" s="154"/>
      <c r="IER61" s="153"/>
      <c r="IES61" s="153"/>
      <c r="IET61" s="153"/>
      <c r="IEU61" s="153"/>
      <c r="IEV61" s="153"/>
      <c r="IEW61" s="153"/>
      <c r="IEX61" s="153"/>
      <c r="IEY61" s="153"/>
      <c r="IEZ61" s="155"/>
      <c r="IFA61" s="165"/>
      <c r="IFB61" s="153"/>
      <c r="IFC61" s="154"/>
      <c r="IFD61" s="154"/>
      <c r="IFE61" s="153"/>
      <c r="IFF61" s="153"/>
      <c r="IFG61" s="153"/>
      <c r="IFH61" s="153"/>
      <c r="IFI61" s="153"/>
      <c r="IFJ61" s="153"/>
      <c r="IFK61" s="153"/>
      <c r="IFL61" s="153"/>
      <c r="IFM61" s="155"/>
      <c r="IFN61" s="165"/>
      <c r="IFO61" s="153"/>
      <c r="IFP61" s="154"/>
      <c r="IFQ61" s="154"/>
      <c r="IFR61" s="153"/>
      <c r="IFS61" s="153"/>
      <c r="IFT61" s="153"/>
      <c r="IFU61" s="153"/>
      <c r="IFV61" s="153"/>
      <c r="IFW61" s="153"/>
      <c r="IFX61" s="153"/>
      <c r="IFY61" s="153"/>
      <c r="IFZ61" s="155"/>
      <c r="IGA61" s="165"/>
      <c r="IGB61" s="153"/>
      <c r="IGC61" s="154"/>
      <c r="IGD61" s="154"/>
      <c r="IGE61" s="153"/>
      <c r="IGF61" s="153"/>
      <c r="IGG61" s="153"/>
      <c r="IGH61" s="153"/>
      <c r="IGI61" s="153"/>
      <c r="IGJ61" s="153"/>
      <c r="IGK61" s="153"/>
      <c r="IGL61" s="153"/>
      <c r="IGM61" s="155"/>
      <c r="IGN61" s="165"/>
      <c r="IGO61" s="153"/>
      <c r="IGP61" s="154"/>
      <c r="IGQ61" s="154"/>
      <c r="IGR61" s="153"/>
      <c r="IGS61" s="153"/>
      <c r="IGT61" s="153"/>
      <c r="IGU61" s="153"/>
      <c r="IGV61" s="153"/>
      <c r="IGW61" s="153"/>
      <c r="IGX61" s="153"/>
      <c r="IGY61" s="153"/>
      <c r="IGZ61" s="155"/>
      <c r="IHA61" s="165"/>
      <c r="IHB61" s="153"/>
      <c r="IHC61" s="154"/>
      <c r="IHD61" s="154"/>
      <c r="IHE61" s="153"/>
      <c r="IHF61" s="153"/>
      <c r="IHG61" s="153"/>
      <c r="IHH61" s="153"/>
      <c r="IHI61" s="153"/>
      <c r="IHJ61" s="153"/>
      <c r="IHK61" s="153"/>
      <c r="IHL61" s="153"/>
      <c r="IHM61" s="155"/>
      <c r="IHN61" s="165"/>
      <c r="IHO61" s="153"/>
      <c r="IHP61" s="154"/>
      <c r="IHQ61" s="154"/>
      <c r="IHR61" s="153"/>
      <c r="IHS61" s="153"/>
      <c r="IHT61" s="153"/>
      <c r="IHU61" s="153"/>
      <c r="IHV61" s="153"/>
      <c r="IHW61" s="153"/>
      <c r="IHX61" s="153"/>
      <c r="IHY61" s="153"/>
      <c r="IHZ61" s="155"/>
      <c r="IIA61" s="165"/>
      <c r="IIB61" s="153"/>
      <c r="IIC61" s="154"/>
      <c r="IID61" s="154"/>
      <c r="IIE61" s="153"/>
      <c r="IIF61" s="153"/>
      <c r="IIG61" s="153"/>
      <c r="IIH61" s="153"/>
      <c r="III61" s="153"/>
      <c r="IIJ61" s="153"/>
      <c r="IIK61" s="153"/>
      <c r="IIL61" s="153"/>
      <c r="IIM61" s="155"/>
      <c r="IIN61" s="165"/>
      <c r="IIO61" s="153"/>
      <c r="IIP61" s="154"/>
      <c r="IIQ61" s="154"/>
      <c r="IIR61" s="153"/>
      <c r="IIS61" s="153"/>
      <c r="IIT61" s="153"/>
      <c r="IIU61" s="153"/>
      <c r="IIV61" s="153"/>
      <c r="IIW61" s="153"/>
      <c r="IIX61" s="153"/>
      <c r="IIY61" s="153"/>
      <c r="IIZ61" s="155"/>
      <c r="IJA61" s="165"/>
      <c r="IJB61" s="153"/>
      <c r="IJC61" s="154"/>
      <c r="IJD61" s="154"/>
      <c r="IJE61" s="153"/>
      <c r="IJF61" s="153"/>
      <c r="IJG61" s="153"/>
      <c r="IJH61" s="153"/>
      <c r="IJI61" s="153"/>
      <c r="IJJ61" s="153"/>
      <c r="IJK61" s="153"/>
      <c r="IJL61" s="153"/>
      <c r="IJM61" s="155"/>
      <c r="IJN61" s="165"/>
      <c r="IJO61" s="153"/>
      <c r="IJP61" s="154"/>
      <c r="IJQ61" s="154"/>
      <c r="IJR61" s="153"/>
      <c r="IJS61" s="153"/>
      <c r="IJT61" s="153"/>
      <c r="IJU61" s="153"/>
      <c r="IJV61" s="153"/>
      <c r="IJW61" s="153"/>
      <c r="IJX61" s="153"/>
      <c r="IJY61" s="153"/>
      <c r="IJZ61" s="155"/>
      <c r="IKA61" s="165"/>
      <c r="IKB61" s="153"/>
      <c r="IKC61" s="154"/>
      <c r="IKD61" s="154"/>
      <c r="IKE61" s="153"/>
      <c r="IKF61" s="153"/>
      <c r="IKG61" s="153"/>
      <c r="IKH61" s="153"/>
      <c r="IKI61" s="153"/>
      <c r="IKJ61" s="153"/>
      <c r="IKK61" s="153"/>
      <c r="IKL61" s="153"/>
      <c r="IKM61" s="155"/>
      <c r="IKN61" s="165"/>
      <c r="IKO61" s="153"/>
      <c r="IKP61" s="154"/>
      <c r="IKQ61" s="154"/>
      <c r="IKR61" s="153"/>
      <c r="IKS61" s="153"/>
      <c r="IKT61" s="153"/>
      <c r="IKU61" s="153"/>
      <c r="IKV61" s="153"/>
      <c r="IKW61" s="153"/>
      <c r="IKX61" s="153"/>
      <c r="IKY61" s="153"/>
      <c r="IKZ61" s="155"/>
      <c r="ILA61" s="165"/>
      <c r="ILB61" s="153"/>
      <c r="ILC61" s="154"/>
      <c r="ILD61" s="154"/>
      <c r="ILE61" s="153"/>
      <c r="ILF61" s="153"/>
      <c r="ILG61" s="153"/>
      <c r="ILH61" s="153"/>
      <c r="ILI61" s="153"/>
      <c r="ILJ61" s="153"/>
      <c r="ILK61" s="153"/>
      <c r="ILL61" s="153"/>
      <c r="ILM61" s="155"/>
      <c r="ILN61" s="165"/>
      <c r="ILO61" s="153"/>
      <c r="ILP61" s="154"/>
      <c r="ILQ61" s="154"/>
      <c r="ILR61" s="153"/>
      <c r="ILS61" s="153"/>
      <c r="ILT61" s="153"/>
      <c r="ILU61" s="153"/>
      <c r="ILV61" s="153"/>
      <c r="ILW61" s="153"/>
      <c r="ILX61" s="153"/>
      <c r="ILY61" s="153"/>
      <c r="ILZ61" s="155"/>
      <c r="IMA61" s="165"/>
      <c r="IMB61" s="153"/>
      <c r="IMC61" s="154"/>
      <c r="IMD61" s="154"/>
      <c r="IME61" s="153"/>
      <c r="IMF61" s="153"/>
      <c r="IMG61" s="153"/>
      <c r="IMH61" s="153"/>
      <c r="IMI61" s="153"/>
      <c r="IMJ61" s="153"/>
      <c r="IMK61" s="153"/>
      <c r="IML61" s="153"/>
      <c r="IMM61" s="155"/>
      <c r="IMN61" s="165"/>
      <c r="IMO61" s="153"/>
      <c r="IMP61" s="154"/>
      <c r="IMQ61" s="154"/>
      <c r="IMR61" s="153"/>
      <c r="IMS61" s="153"/>
      <c r="IMT61" s="153"/>
      <c r="IMU61" s="153"/>
      <c r="IMV61" s="153"/>
      <c r="IMW61" s="153"/>
      <c r="IMX61" s="153"/>
      <c r="IMY61" s="153"/>
      <c r="IMZ61" s="155"/>
      <c r="INA61" s="165"/>
      <c r="INB61" s="153"/>
      <c r="INC61" s="154"/>
      <c r="IND61" s="154"/>
      <c r="INE61" s="153"/>
      <c r="INF61" s="153"/>
      <c r="ING61" s="153"/>
      <c r="INH61" s="153"/>
      <c r="INI61" s="153"/>
      <c r="INJ61" s="153"/>
      <c r="INK61" s="153"/>
      <c r="INL61" s="153"/>
      <c r="INM61" s="155"/>
      <c r="INN61" s="165"/>
      <c r="INO61" s="153"/>
      <c r="INP61" s="154"/>
      <c r="INQ61" s="154"/>
      <c r="INR61" s="153"/>
      <c r="INS61" s="153"/>
      <c r="INT61" s="153"/>
      <c r="INU61" s="153"/>
      <c r="INV61" s="153"/>
      <c r="INW61" s="153"/>
      <c r="INX61" s="153"/>
      <c r="INY61" s="153"/>
      <c r="INZ61" s="155"/>
      <c r="IOA61" s="165"/>
      <c r="IOB61" s="153"/>
      <c r="IOC61" s="154"/>
      <c r="IOD61" s="154"/>
      <c r="IOE61" s="153"/>
      <c r="IOF61" s="153"/>
      <c r="IOG61" s="153"/>
      <c r="IOH61" s="153"/>
      <c r="IOI61" s="153"/>
      <c r="IOJ61" s="153"/>
      <c r="IOK61" s="153"/>
      <c r="IOL61" s="153"/>
      <c r="IOM61" s="155"/>
      <c r="ION61" s="165"/>
      <c r="IOO61" s="153"/>
      <c r="IOP61" s="154"/>
      <c r="IOQ61" s="154"/>
      <c r="IOR61" s="153"/>
      <c r="IOS61" s="153"/>
      <c r="IOT61" s="153"/>
      <c r="IOU61" s="153"/>
      <c r="IOV61" s="153"/>
      <c r="IOW61" s="153"/>
      <c r="IOX61" s="153"/>
      <c r="IOY61" s="153"/>
      <c r="IOZ61" s="155"/>
      <c r="IPA61" s="165"/>
      <c r="IPB61" s="153"/>
      <c r="IPC61" s="154"/>
      <c r="IPD61" s="154"/>
      <c r="IPE61" s="153"/>
      <c r="IPF61" s="153"/>
      <c r="IPG61" s="153"/>
      <c r="IPH61" s="153"/>
      <c r="IPI61" s="153"/>
      <c r="IPJ61" s="153"/>
      <c r="IPK61" s="153"/>
      <c r="IPL61" s="153"/>
      <c r="IPM61" s="155"/>
      <c r="IPN61" s="165"/>
      <c r="IPO61" s="153"/>
      <c r="IPP61" s="154"/>
      <c r="IPQ61" s="154"/>
      <c r="IPR61" s="153"/>
      <c r="IPS61" s="153"/>
      <c r="IPT61" s="153"/>
      <c r="IPU61" s="153"/>
      <c r="IPV61" s="153"/>
      <c r="IPW61" s="153"/>
      <c r="IPX61" s="153"/>
      <c r="IPY61" s="153"/>
      <c r="IPZ61" s="155"/>
      <c r="IQA61" s="165"/>
      <c r="IQB61" s="153"/>
      <c r="IQC61" s="154"/>
      <c r="IQD61" s="154"/>
      <c r="IQE61" s="153"/>
      <c r="IQF61" s="153"/>
      <c r="IQG61" s="153"/>
      <c r="IQH61" s="153"/>
      <c r="IQI61" s="153"/>
      <c r="IQJ61" s="153"/>
      <c r="IQK61" s="153"/>
      <c r="IQL61" s="153"/>
      <c r="IQM61" s="155"/>
      <c r="IQN61" s="165"/>
      <c r="IQO61" s="153"/>
      <c r="IQP61" s="154"/>
      <c r="IQQ61" s="154"/>
      <c r="IQR61" s="153"/>
      <c r="IQS61" s="153"/>
      <c r="IQT61" s="153"/>
      <c r="IQU61" s="153"/>
      <c r="IQV61" s="153"/>
      <c r="IQW61" s="153"/>
      <c r="IQX61" s="153"/>
      <c r="IQY61" s="153"/>
      <c r="IQZ61" s="155"/>
      <c r="IRA61" s="165"/>
      <c r="IRB61" s="153"/>
      <c r="IRC61" s="154"/>
      <c r="IRD61" s="154"/>
      <c r="IRE61" s="153"/>
      <c r="IRF61" s="153"/>
      <c r="IRG61" s="153"/>
      <c r="IRH61" s="153"/>
      <c r="IRI61" s="153"/>
      <c r="IRJ61" s="153"/>
      <c r="IRK61" s="153"/>
      <c r="IRL61" s="153"/>
      <c r="IRM61" s="155"/>
      <c r="IRN61" s="165"/>
      <c r="IRO61" s="153"/>
      <c r="IRP61" s="154"/>
      <c r="IRQ61" s="154"/>
      <c r="IRR61" s="153"/>
      <c r="IRS61" s="153"/>
      <c r="IRT61" s="153"/>
      <c r="IRU61" s="153"/>
      <c r="IRV61" s="153"/>
      <c r="IRW61" s="153"/>
      <c r="IRX61" s="153"/>
      <c r="IRY61" s="153"/>
      <c r="IRZ61" s="155"/>
      <c r="ISA61" s="165"/>
      <c r="ISB61" s="153"/>
      <c r="ISC61" s="154"/>
      <c r="ISD61" s="154"/>
      <c r="ISE61" s="153"/>
      <c r="ISF61" s="153"/>
      <c r="ISG61" s="153"/>
      <c r="ISH61" s="153"/>
      <c r="ISI61" s="153"/>
      <c r="ISJ61" s="153"/>
      <c r="ISK61" s="153"/>
      <c r="ISL61" s="153"/>
      <c r="ISM61" s="155"/>
      <c r="ISN61" s="165"/>
      <c r="ISO61" s="153"/>
      <c r="ISP61" s="154"/>
      <c r="ISQ61" s="154"/>
      <c r="ISR61" s="153"/>
      <c r="ISS61" s="153"/>
      <c r="IST61" s="153"/>
      <c r="ISU61" s="153"/>
      <c r="ISV61" s="153"/>
      <c r="ISW61" s="153"/>
      <c r="ISX61" s="153"/>
      <c r="ISY61" s="153"/>
      <c r="ISZ61" s="155"/>
      <c r="ITA61" s="165"/>
      <c r="ITB61" s="153"/>
      <c r="ITC61" s="154"/>
      <c r="ITD61" s="154"/>
      <c r="ITE61" s="153"/>
      <c r="ITF61" s="153"/>
      <c r="ITG61" s="153"/>
      <c r="ITH61" s="153"/>
      <c r="ITI61" s="153"/>
      <c r="ITJ61" s="153"/>
      <c r="ITK61" s="153"/>
      <c r="ITL61" s="153"/>
      <c r="ITM61" s="155"/>
      <c r="ITN61" s="165"/>
      <c r="ITO61" s="153"/>
      <c r="ITP61" s="154"/>
      <c r="ITQ61" s="154"/>
      <c r="ITR61" s="153"/>
      <c r="ITS61" s="153"/>
      <c r="ITT61" s="153"/>
      <c r="ITU61" s="153"/>
      <c r="ITV61" s="153"/>
      <c r="ITW61" s="153"/>
      <c r="ITX61" s="153"/>
      <c r="ITY61" s="153"/>
      <c r="ITZ61" s="155"/>
      <c r="IUA61" s="165"/>
      <c r="IUB61" s="153"/>
      <c r="IUC61" s="154"/>
      <c r="IUD61" s="154"/>
      <c r="IUE61" s="153"/>
      <c r="IUF61" s="153"/>
      <c r="IUG61" s="153"/>
      <c r="IUH61" s="153"/>
      <c r="IUI61" s="153"/>
      <c r="IUJ61" s="153"/>
      <c r="IUK61" s="153"/>
      <c r="IUL61" s="153"/>
      <c r="IUM61" s="155"/>
      <c r="IUN61" s="165"/>
      <c r="IUO61" s="153"/>
      <c r="IUP61" s="154"/>
      <c r="IUQ61" s="154"/>
      <c r="IUR61" s="153"/>
      <c r="IUS61" s="153"/>
      <c r="IUT61" s="153"/>
      <c r="IUU61" s="153"/>
      <c r="IUV61" s="153"/>
      <c r="IUW61" s="153"/>
      <c r="IUX61" s="153"/>
      <c r="IUY61" s="153"/>
      <c r="IUZ61" s="155"/>
      <c r="IVA61" s="165"/>
      <c r="IVB61" s="153"/>
      <c r="IVC61" s="154"/>
      <c r="IVD61" s="154"/>
      <c r="IVE61" s="153"/>
      <c r="IVF61" s="153"/>
      <c r="IVG61" s="153"/>
      <c r="IVH61" s="153"/>
      <c r="IVI61" s="153"/>
      <c r="IVJ61" s="153"/>
      <c r="IVK61" s="153"/>
      <c r="IVL61" s="153"/>
      <c r="IVM61" s="155"/>
      <c r="IVN61" s="165"/>
      <c r="IVO61" s="153"/>
      <c r="IVP61" s="154"/>
      <c r="IVQ61" s="154"/>
      <c r="IVR61" s="153"/>
      <c r="IVS61" s="153"/>
      <c r="IVT61" s="153"/>
      <c r="IVU61" s="153"/>
      <c r="IVV61" s="153"/>
      <c r="IVW61" s="153"/>
      <c r="IVX61" s="153"/>
      <c r="IVY61" s="153"/>
      <c r="IVZ61" s="155"/>
      <c r="IWA61" s="165"/>
      <c r="IWB61" s="153"/>
      <c r="IWC61" s="154"/>
      <c r="IWD61" s="154"/>
      <c r="IWE61" s="153"/>
      <c r="IWF61" s="153"/>
      <c r="IWG61" s="153"/>
      <c r="IWH61" s="153"/>
      <c r="IWI61" s="153"/>
      <c r="IWJ61" s="153"/>
      <c r="IWK61" s="153"/>
      <c r="IWL61" s="153"/>
      <c r="IWM61" s="155"/>
      <c r="IWN61" s="165"/>
      <c r="IWO61" s="153"/>
      <c r="IWP61" s="154"/>
      <c r="IWQ61" s="154"/>
      <c r="IWR61" s="153"/>
      <c r="IWS61" s="153"/>
      <c r="IWT61" s="153"/>
      <c r="IWU61" s="153"/>
      <c r="IWV61" s="153"/>
      <c r="IWW61" s="153"/>
      <c r="IWX61" s="153"/>
      <c r="IWY61" s="153"/>
      <c r="IWZ61" s="155"/>
      <c r="IXA61" s="165"/>
      <c r="IXB61" s="153"/>
      <c r="IXC61" s="154"/>
      <c r="IXD61" s="154"/>
      <c r="IXE61" s="153"/>
      <c r="IXF61" s="153"/>
      <c r="IXG61" s="153"/>
      <c r="IXH61" s="153"/>
      <c r="IXI61" s="153"/>
      <c r="IXJ61" s="153"/>
      <c r="IXK61" s="153"/>
      <c r="IXL61" s="153"/>
      <c r="IXM61" s="155"/>
      <c r="IXN61" s="165"/>
      <c r="IXO61" s="153"/>
      <c r="IXP61" s="154"/>
      <c r="IXQ61" s="154"/>
      <c r="IXR61" s="153"/>
      <c r="IXS61" s="153"/>
      <c r="IXT61" s="153"/>
      <c r="IXU61" s="153"/>
      <c r="IXV61" s="153"/>
      <c r="IXW61" s="153"/>
      <c r="IXX61" s="153"/>
      <c r="IXY61" s="153"/>
      <c r="IXZ61" s="155"/>
      <c r="IYA61" s="165"/>
      <c r="IYB61" s="153"/>
      <c r="IYC61" s="154"/>
      <c r="IYD61" s="154"/>
      <c r="IYE61" s="153"/>
      <c r="IYF61" s="153"/>
      <c r="IYG61" s="153"/>
      <c r="IYH61" s="153"/>
      <c r="IYI61" s="153"/>
      <c r="IYJ61" s="153"/>
      <c r="IYK61" s="153"/>
      <c r="IYL61" s="153"/>
      <c r="IYM61" s="155"/>
      <c r="IYN61" s="165"/>
      <c r="IYO61" s="153"/>
      <c r="IYP61" s="154"/>
      <c r="IYQ61" s="154"/>
      <c r="IYR61" s="153"/>
      <c r="IYS61" s="153"/>
      <c r="IYT61" s="153"/>
      <c r="IYU61" s="153"/>
      <c r="IYV61" s="153"/>
      <c r="IYW61" s="153"/>
      <c r="IYX61" s="153"/>
      <c r="IYY61" s="153"/>
      <c r="IYZ61" s="155"/>
      <c r="IZA61" s="165"/>
      <c r="IZB61" s="153"/>
      <c r="IZC61" s="154"/>
      <c r="IZD61" s="154"/>
      <c r="IZE61" s="153"/>
      <c r="IZF61" s="153"/>
      <c r="IZG61" s="153"/>
      <c r="IZH61" s="153"/>
      <c r="IZI61" s="153"/>
      <c r="IZJ61" s="153"/>
      <c r="IZK61" s="153"/>
      <c r="IZL61" s="153"/>
      <c r="IZM61" s="155"/>
      <c r="IZN61" s="165"/>
      <c r="IZO61" s="153"/>
      <c r="IZP61" s="154"/>
      <c r="IZQ61" s="154"/>
      <c r="IZR61" s="153"/>
      <c r="IZS61" s="153"/>
      <c r="IZT61" s="153"/>
      <c r="IZU61" s="153"/>
      <c r="IZV61" s="153"/>
      <c r="IZW61" s="153"/>
      <c r="IZX61" s="153"/>
      <c r="IZY61" s="153"/>
      <c r="IZZ61" s="155"/>
      <c r="JAA61" s="165"/>
      <c r="JAB61" s="153"/>
      <c r="JAC61" s="154"/>
      <c r="JAD61" s="154"/>
      <c r="JAE61" s="153"/>
      <c r="JAF61" s="153"/>
      <c r="JAG61" s="153"/>
      <c r="JAH61" s="153"/>
      <c r="JAI61" s="153"/>
      <c r="JAJ61" s="153"/>
      <c r="JAK61" s="153"/>
      <c r="JAL61" s="153"/>
      <c r="JAM61" s="155"/>
      <c r="JAN61" s="165"/>
      <c r="JAO61" s="153"/>
      <c r="JAP61" s="154"/>
      <c r="JAQ61" s="154"/>
      <c r="JAR61" s="153"/>
      <c r="JAS61" s="153"/>
      <c r="JAT61" s="153"/>
      <c r="JAU61" s="153"/>
      <c r="JAV61" s="153"/>
      <c r="JAW61" s="153"/>
      <c r="JAX61" s="153"/>
      <c r="JAY61" s="153"/>
      <c r="JAZ61" s="155"/>
      <c r="JBA61" s="165"/>
      <c r="JBB61" s="153"/>
      <c r="JBC61" s="154"/>
      <c r="JBD61" s="154"/>
      <c r="JBE61" s="153"/>
      <c r="JBF61" s="153"/>
      <c r="JBG61" s="153"/>
      <c r="JBH61" s="153"/>
      <c r="JBI61" s="153"/>
      <c r="JBJ61" s="153"/>
      <c r="JBK61" s="153"/>
      <c r="JBL61" s="153"/>
      <c r="JBM61" s="155"/>
      <c r="JBN61" s="165"/>
      <c r="JBO61" s="153"/>
      <c r="JBP61" s="154"/>
      <c r="JBQ61" s="154"/>
      <c r="JBR61" s="153"/>
      <c r="JBS61" s="153"/>
      <c r="JBT61" s="153"/>
      <c r="JBU61" s="153"/>
      <c r="JBV61" s="153"/>
      <c r="JBW61" s="153"/>
      <c r="JBX61" s="153"/>
      <c r="JBY61" s="153"/>
      <c r="JBZ61" s="155"/>
      <c r="JCA61" s="165"/>
      <c r="JCB61" s="153"/>
      <c r="JCC61" s="154"/>
      <c r="JCD61" s="154"/>
      <c r="JCE61" s="153"/>
      <c r="JCF61" s="153"/>
      <c r="JCG61" s="153"/>
      <c r="JCH61" s="153"/>
      <c r="JCI61" s="153"/>
      <c r="JCJ61" s="153"/>
      <c r="JCK61" s="153"/>
      <c r="JCL61" s="153"/>
      <c r="JCM61" s="155"/>
      <c r="JCN61" s="165"/>
      <c r="JCO61" s="153"/>
      <c r="JCP61" s="154"/>
      <c r="JCQ61" s="154"/>
      <c r="JCR61" s="153"/>
      <c r="JCS61" s="153"/>
      <c r="JCT61" s="153"/>
      <c r="JCU61" s="153"/>
      <c r="JCV61" s="153"/>
      <c r="JCW61" s="153"/>
      <c r="JCX61" s="153"/>
      <c r="JCY61" s="153"/>
      <c r="JCZ61" s="155"/>
      <c r="JDA61" s="165"/>
      <c r="JDB61" s="153"/>
      <c r="JDC61" s="154"/>
      <c r="JDD61" s="154"/>
      <c r="JDE61" s="153"/>
      <c r="JDF61" s="153"/>
      <c r="JDG61" s="153"/>
      <c r="JDH61" s="153"/>
      <c r="JDI61" s="153"/>
      <c r="JDJ61" s="153"/>
      <c r="JDK61" s="153"/>
      <c r="JDL61" s="153"/>
      <c r="JDM61" s="155"/>
      <c r="JDN61" s="165"/>
      <c r="JDO61" s="153"/>
      <c r="JDP61" s="154"/>
      <c r="JDQ61" s="154"/>
      <c r="JDR61" s="153"/>
      <c r="JDS61" s="153"/>
      <c r="JDT61" s="153"/>
      <c r="JDU61" s="153"/>
      <c r="JDV61" s="153"/>
      <c r="JDW61" s="153"/>
      <c r="JDX61" s="153"/>
      <c r="JDY61" s="153"/>
      <c r="JDZ61" s="155"/>
      <c r="JEA61" s="165"/>
      <c r="JEB61" s="153"/>
      <c r="JEC61" s="154"/>
      <c r="JED61" s="154"/>
      <c r="JEE61" s="153"/>
      <c r="JEF61" s="153"/>
      <c r="JEG61" s="153"/>
      <c r="JEH61" s="153"/>
      <c r="JEI61" s="153"/>
      <c r="JEJ61" s="153"/>
      <c r="JEK61" s="153"/>
      <c r="JEL61" s="153"/>
      <c r="JEM61" s="155"/>
      <c r="JEN61" s="165"/>
      <c r="JEO61" s="153"/>
      <c r="JEP61" s="154"/>
      <c r="JEQ61" s="154"/>
      <c r="JER61" s="153"/>
      <c r="JES61" s="153"/>
      <c r="JET61" s="153"/>
      <c r="JEU61" s="153"/>
      <c r="JEV61" s="153"/>
      <c r="JEW61" s="153"/>
      <c r="JEX61" s="153"/>
      <c r="JEY61" s="153"/>
      <c r="JEZ61" s="155"/>
      <c r="JFA61" s="165"/>
      <c r="JFB61" s="153"/>
      <c r="JFC61" s="154"/>
      <c r="JFD61" s="154"/>
      <c r="JFE61" s="153"/>
      <c r="JFF61" s="153"/>
      <c r="JFG61" s="153"/>
      <c r="JFH61" s="153"/>
      <c r="JFI61" s="153"/>
      <c r="JFJ61" s="153"/>
      <c r="JFK61" s="153"/>
      <c r="JFL61" s="153"/>
      <c r="JFM61" s="155"/>
      <c r="JFN61" s="165"/>
      <c r="JFO61" s="153"/>
      <c r="JFP61" s="154"/>
      <c r="JFQ61" s="154"/>
      <c r="JFR61" s="153"/>
      <c r="JFS61" s="153"/>
      <c r="JFT61" s="153"/>
      <c r="JFU61" s="153"/>
      <c r="JFV61" s="153"/>
      <c r="JFW61" s="153"/>
      <c r="JFX61" s="153"/>
      <c r="JFY61" s="153"/>
      <c r="JFZ61" s="155"/>
      <c r="JGA61" s="165"/>
      <c r="JGB61" s="153"/>
      <c r="JGC61" s="154"/>
      <c r="JGD61" s="154"/>
      <c r="JGE61" s="153"/>
      <c r="JGF61" s="153"/>
      <c r="JGG61" s="153"/>
      <c r="JGH61" s="153"/>
      <c r="JGI61" s="153"/>
      <c r="JGJ61" s="153"/>
      <c r="JGK61" s="153"/>
      <c r="JGL61" s="153"/>
      <c r="JGM61" s="155"/>
      <c r="JGN61" s="165"/>
      <c r="JGO61" s="153"/>
      <c r="JGP61" s="154"/>
      <c r="JGQ61" s="154"/>
      <c r="JGR61" s="153"/>
      <c r="JGS61" s="153"/>
      <c r="JGT61" s="153"/>
      <c r="JGU61" s="153"/>
      <c r="JGV61" s="153"/>
      <c r="JGW61" s="153"/>
      <c r="JGX61" s="153"/>
      <c r="JGY61" s="153"/>
      <c r="JGZ61" s="155"/>
      <c r="JHA61" s="165"/>
      <c r="JHB61" s="153"/>
      <c r="JHC61" s="154"/>
      <c r="JHD61" s="154"/>
      <c r="JHE61" s="153"/>
      <c r="JHF61" s="153"/>
      <c r="JHG61" s="153"/>
      <c r="JHH61" s="153"/>
      <c r="JHI61" s="153"/>
      <c r="JHJ61" s="153"/>
      <c r="JHK61" s="153"/>
      <c r="JHL61" s="153"/>
      <c r="JHM61" s="155"/>
      <c r="JHN61" s="165"/>
      <c r="JHO61" s="153"/>
      <c r="JHP61" s="154"/>
      <c r="JHQ61" s="154"/>
      <c r="JHR61" s="153"/>
      <c r="JHS61" s="153"/>
      <c r="JHT61" s="153"/>
      <c r="JHU61" s="153"/>
      <c r="JHV61" s="153"/>
      <c r="JHW61" s="153"/>
      <c r="JHX61" s="153"/>
      <c r="JHY61" s="153"/>
      <c r="JHZ61" s="155"/>
      <c r="JIA61" s="165"/>
      <c r="JIB61" s="153"/>
      <c r="JIC61" s="154"/>
      <c r="JID61" s="154"/>
      <c r="JIE61" s="153"/>
      <c r="JIF61" s="153"/>
      <c r="JIG61" s="153"/>
      <c r="JIH61" s="153"/>
      <c r="JII61" s="153"/>
      <c r="JIJ61" s="153"/>
      <c r="JIK61" s="153"/>
      <c r="JIL61" s="153"/>
      <c r="JIM61" s="155"/>
      <c r="JIN61" s="165"/>
      <c r="JIO61" s="153"/>
      <c r="JIP61" s="154"/>
      <c r="JIQ61" s="154"/>
      <c r="JIR61" s="153"/>
      <c r="JIS61" s="153"/>
      <c r="JIT61" s="153"/>
      <c r="JIU61" s="153"/>
      <c r="JIV61" s="153"/>
      <c r="JIW61" s="153"/>
      <c r="JIX61" s="153"/>
      <c r="JIY61" s="153"/>
      <c r="JIZ61" s="155"/>
      <c r="JJA61" s="165"/>
      <c r="JJB61" s="153"/>
      <c r="JJC61" s="154"/>
      <c r="JJD61" s="154"/>
      <c r="JJE61" s="153"/>
      <c r="JJF61" s="153"/>
      <c r="JJG61" s="153"/>
      <c r="JJH61" s="153"/>
      <c r="JJI61" s="153"/>
      <c r="JJJ61" s="153"/>
      <c r="JJK61" s="153"/>
      <c r="JJL61" s="153"/>
      <c r="JJM61" s="155"/>
      <c r="JJN61" s="165"/>
      <c r="JJO61" s="153"/>
      <c r="JJP61" s="154"/>
      <c r="JJQ61" s="154"/>
      <c r="JJR61" s="153"/>
      <c r="JJS61" s="153"/>
      <c r="JJT61" s="153"/>
      <c r="JJU61" s="153"/>
      <c r="JJV61" s="153"/>
      <c r="JJW61" s="153"/>
      <c r="JJX61" s="153"/>
      <c r="JJY61" s="153"/>
      <c r="JJZ61" s="155"/>
      <c r="JKA61" s="165"/>
      <c r="JKB61" s="153"/>
      <c r="JKC61" s="154"/>
      <c r="JKD61" s="154"/>
      <c r="JKE61" s="153"/>
      <c r="JKF61" s="153"/>
      <c r="JKG61" s="153"/>
      <c r="JKH61" s="153"/>
      <c r="JKI61" s="153"/>
      <c r="JKJ61" s="153"/>
      <c r="JKK61" s="153"/>
      <c r="JKL61" s="153"/>
      <c r="JKM61" s="155"/>
      <c r="JKN61" s="165"/>
      <c r="JKO61" s="153"/>
      <c r="JKP61" s="154"/>
      <c r="JKQ61" s="154"/>
      <c r="JKR61" s="153"/>
      <c r="JKS61" s="153"/>
      <c r="JKT61" s="153"/>
      <c r="JKU61" s="153"/>
      <c r="JKV61" s="153"/>
      <c r="JKW61" s="153"/>
      <c r="JKX61" s="153"/>
      <c r="JKY61" s="153"/>
      <c r="JKZ61" s="155"/>
      <c r="JLA61" s="165"/>
      <c r="JLB61" s="153"/>
      <c r="JLC61" s="154"/>
      <c r="JLD61" s="154"/>
      <c r="JLE61" s="153"/>
      <c r="JLF61" s="153"/>
      <c r="JLG61" s="153"/>
      <c r="JLH61" s="153"/>
      <c r="JLI61" s="153"/>
      <c r="JLJ61" s="153"/>
      <c r="JLK61" s="153"/>
      <c r="JLL61" s="153"/>
      <c r="JLM61" s="155"/>
      <c r="JLN61" s="165"/>
      <c r="JLO61" s="153"/>
      <c r="JLP61" s="154"/>
      <c r="JLQ61" s="154"/>
      <c r="JLR61" s="153"/>
      <c r="JLS61" s="153"/>
      <c r="JLT61" s="153"/>
      <c r="JLU61" s="153"/>
      <c r="JLV61" s="153"/>
      <c r="JLW61" s="153"/>
      <c r="JLX61" s="153"/>
      <c r="JLY61" s="153"/>
      <c r="JLZ61" s="155"/>
      <c r="JMA61" s="165"/>
      <c r="JMB61" s="153"/>
      <c r="JMC61" s="154"/>
      <c r="JMD61" s="154"/>
      <c r="JME61" s="153"/>
      <c r="JMF61" s="153"/>
      <c r="JMG61" s="153"/>
      <c r="JMH61" s="153"/>
      <c r="JMI61" s="153"/>
      <c r="JMJ61" s="153"/>
      <c r="JMK61" s="153"/>
      <c r="JML61" s="153"/>
      <c r="JMM61" s="155"/>
      <c r="JMN61" s="165"/>
      <c r="JMO61" s="153"/>
      <c r="JMP61" s="154"/>
      <c r="JMQ61" s="154"/>
      <c r="JMR61" s="153"/>
      <c r="JMS61" s="153"/>
      <c r="JMT61" s="153"/>
      <c r="JMU61" s="153"/>
      <c r="JMV61" s="153"/>
      <c r="JMW61" s="153"/>
      <c r="JMX61" s="153"/>
      <c r="JMY61" s="153"/>
      <c r="JMZ61" s="155"/>
      <c r="JNA61" s="165"/>
      <c r="JNB61" s="153"/>
      <c r="JNC61" s="154"/>
      <c r="JND61" s="154"/>
      <c r="JNE61" s="153"/>
      <c r="JNF61" s="153"/>
      <c r="JNG61" s="153"/>
      <c r="JNH61" s="153"/>
      <c r="JNI61" s="153"/>
      <c r="JNJ61" s="153"/>
      <c r="JNK61" s="153"/>
      <c r="JNL61" s="153"/>
      <c r="JNM61" s="155"/>
      <c r="JNN61" s="165"/>
      <c r="JNO61" s="153"/>
      <c r="JNP61" s="154"/>
      <c r="JNQ61" s="154"/>
      <c r="JNR61" s="153"/>
      <c r="JNS61" s="153"/>
      <c r="JNT61" s="153"/>
      <c r="JNU61" s="153"/>
      <c r="JNV61" s="153"/>
      <c r="JNW61" s="153"/>
      <c r="JNX61" s="153"/>
      <c r="JNY61" s="153"/>
      <c r="JNZ61" s="155"/>
      <c r="JOA61" s="165"/>
      <c r="JOB61" s="153"/>
      <c r="JOC61" s="154"/>
      <c r="JOD61" s="154"/>
      <c r="JOE61" s="153"/>
      <c r="JOF61" s="153"/>
      <c r="JOG61" s="153"/>
      <c r="JOH61" s="153"/>
      <c r="JOI61" s="153"/>
      <c r="JOJ61" s="153"/>
      <c r="JOK61" s="153"/>
      <c r="JOL61" s="153"/>
      <c r="JOM61" s="155"/>
      <c r="JON61" s="165"/>
      <c r="JOO61" s="153"/>
      <c r="JOP61" s="154"/>
      <c r="JOQ61" s="154"/>
      <c r="JOR61" s="153"/>
      <c r="JOS61" s="153"/>
      <c r="JOT61" s="153"/>
      <c r="JOU61" s="153"/>
      <c r="JOV61" s="153"/>
      <c r="JOW61" s="153"/>
      <c r="JOX61" s="153"/>
      <c r="JOY61" s="153"/>
      <c r="JOZ61" s="155"/>
      <c r="JPA61" s="165"/>
      <c r="JPB61" s="153"/>
      <c r="JPC61" s="154"/>
      <c r="JPD61" s="154"/>
      <c r="JPE61" s="153"/>
      <c r="JPF61" s="153"/>
      <c r="JPG61" s="153"/>
      <c r="JPH61" s="153"/>
      <c r="JPI61" s="153"/>
      <c r="JPJ61" s="153"/>
      <c r="JPK61" s="153"/>
      <c r="JPL61" s="153"/>
      <c r="JPM61" s="155"/>
      <c r="JPN61" s="165"/>
      <c r="JPO61" s="153"/>
      <c r="JPP61" s="154"/>
      <c r="JPQ61" s="154"/>
      <c r="JPR61" s="153"/>
      <c r="JPS61" s="153"/>
      <c r="JPT61" s="153"/>
      <c r="JPU61" s="153"/>
      <c r="JPV61" s="153"/>
      <c r="JPW61" s="153"/>
      <c r="JPX61" s="153"/>
      <c r="JPY61" s="153"/>
      <c r="JPZ61" s="155"/>
      <c r="JQA61" s="165"/>
      <c r="JQB61" s="153"/>
      <c r="JQC61" s="154"/>
      <c r="JQD61" s="154"/>
      <c r="JQE61" s="153"/>
      <c r="JQF61" s="153"/>
      <c r="JQG61" s="153"/>
      <c r="JQH61" s="153"/>
      <c r="JQI61" s="153"/>
      <c r="JQJ61" s="153"/>
      <c r="JQK61" s="153"/>
      <c r="JQL61" s="153"/>
      <c r="JQM61" s="155"/>
      <c r="JQN61" s="165"/>
      <c r="JQO61" s="153"/>
      <c r="JQP61" s="154"/>
      <c r="JQQ61" s="154"/>
      <c r="JQR61" s="153"/>
      <c r="JQS61" s="153"/>
      <c r="JQT61" s="153"/>
      <c r="JQU61" s="153"/>
      <c r="JQV61" s="153"/>
      <c r="JQW61" s="153"/>
      <c r="JQX61" s="153"/>
      <c r="JQY61" s="153"/>
      <c r="JQZ61" s="155"/>
      <c r="JRA61" s="165"/>
      <c r="JRB61" s="153"/>
      <c r="JRC61" s="154"/>
      <c r="JRD61" s="154"/>
      <c r="JRE61" s="153"/>
      <c r="JRF61" s="153"/>
      <c r="JRG61" s="153"/>
      <c r="JRH61" s="153"/>
      <c r="JRI61" s="153"/>
      <c r="JRJ61" s="153"/>
      <c r="JRK61" s="153"/>
      <c r="JRL61" s="153"/>
      <c r="JRM61" s="155"/>
      <c r="JRN61" s="165"/>
      <c r="JRO61" s="153"/>
      <c r="JRP61" s="154"/>
      <c r="JRQ61" s="154"/>
      <c r="JRR61" s="153"/>
      <c r="JRS61" s="153"/>
      <c r="JRT61" s="153"/>
      <c r="JRU61" s="153"/>
      <c r="JRV61" s="153"/>
      <c r="JRW61" s="153"/>
      <c r="JRX61" s="153"/>
      <c r="JRY61" s="153"/>
      <c r="JRZ61" s="155"/>
      <c r="JSA61" s="165"/>
      <c r="JSB61" s="153"/>
      <c r="JSC61" s="154"/>
      <c r="JSD61" s="154"/>
      <c r="JSE61" s="153"/>
      <c r="JSF61" s="153"/>
      <c r="JSG61" s="153"/>
      <c r="JSH61" s="153"/>
      <c r="JSI61" s="153"/>
      <c r="JSJ61" s="153"/>
      <c r="JSK61" s="153"/>
      <c r="JSL61" s="153"/>
      <c r="JSM61" s="155"/>
      <c r="JSN61" s="165"/>
      <c r="JSO61" s="153"/>
      <c r="JSP61" s="154"/>
      <c r="JSQ61" s="154"/>
      <c r="JSR61" s="153"/>
      <c r="JSS61" s="153"/>
      <c r="JST61" s="153"/>
      <c r="JSU61" s="153"/>
      <c r="JSV61" s="153"/>
      <c r="JSW61" s="153"/>
      <c r="JSX61" s="153"/>
      <c r="JSY61" s="153"/>
      <c r="JSZ61" s="155"/>
      <c r="JTA61" s="165"/>
      <c r="JTB61" s="153"/>
      <c r="JTC61" s="154"/>
      <c r="JTD61" s="154"/>
      <c r="JTE61" s="153"/>
      <c r="JTF61" s="153"/>
      <c r="JTG61" s="153"/>
      <c r="JTH61" s="153"/>
      <c r="JTI61" s="153"/>
      <c r="JTJ61" s="153"/>
      <c r="JTK61" s="153"/>
      <c r="JTL61" s="153"/>
      <c r="JTM61" s="155"/>
      <c r="JTN61" s="165"/>
      <c r="JTO61" s="153"/>
      <c r="JTP61" s="154"/>
      <c r="JTQ61" s="154"/>
      <c r="JTR61" s="153"/>
      <c r="JTS61" s="153"/>
      <c r="JTT61" s="153"/>
      <c r="JTU61" s="153"/>
      <c r="JTV61" s="153"/>
      <c r="JTW61" s="153"/>
      <c r="JTX61" s="153"/>
      <c r="JTY61" s="153"/>
      <c r="JTZ61" s="155"/>
      <c r="JUA61" s="165"/>
      <c r="JUB61" s="153"/>
      <c r="JUC61" s="154"/>
      <c r="JUD61" s="154"/>
      <c r="JUE61" s="153"/>
      <c r="JUF61" s="153"/>
      <c r="JUG61" s="153"/>
      <c r="JUH61" s="153"/>
      <c r="JUI61" s="153"/>
      <c r="JUJ61" s="153"/>
      <c r="JUK61" s="153"/>
      <c r="JUL61" s="153"/>
      <c r="JUM61" s="155"/>
      <c r="JUN61" s="165"/>
      <c r="JUO61" s="153"/>
      <c r="JUP61" s="154"/>
      <c r="JUQ61" s="154"/>
      <c r="JUR61" s="153"/>
      <c r="JUS61" s="153"/>
      <c r="JUT61" s="153"/>
      <c r="JUU61" s="153"/>
      <c r="JUV61" s="153"/>
      <c r="JUW61" s="153"/>
      <c r="JUX61" s="153"/>
      <c r="JUY61" s="153"/>
      <c r="JUZ61" s="155"/>
      <c r="JVA61" s="165"/>
      <c r="JVB61" s="153"/>
      <c r="JVC61" s="154"/>
      <c r="JVD61" s="154"/>
      <c r="JVE61" s="153"/>
      <c r="JVF61" s="153"/>
      <c r="JVG61" s="153"/>
      <c r="JVH61" s="153"/>
      <c r="JVI61" s="153"/>
      <c r="JVJ61" s="153"/>
      <c r="JVK61" s="153"/>
      <c r="JVL61" s="153"/>
      <c r="JVM61" s="155"/>
      <c r="JVN61" s="165"/>
      <c r="JVO61" s="153"/>
      <c r="JVP61" s="154"/>
      <c r="JVQ61" s="154"/>
      <c r="JVR61" s="153"/>
      <c r="JVS61" s="153"/>
      <c r="JVT61" s="153"/>
      <c r="JVU61" s="153"/>
      <c r="JVV61" s="153"/>
      <c r="JVW61" s="153"/>
      <c r="JVX61" s="153"/>
      <c r="JVY61" s="153"/>
      <c r="JVZ61" s="155"/>
      <c r="JWA61" s="165"/>
      <c r="JWB61" s="153"/>
      <c r="JWC61" s="154"/>
      <c r="JWD61" s="154"/>
      <c r="JWE61" s="153"/>
      <c r="JWF61" s="153"/>
      <c r="JWG61" s="153"/>
      <c r="JWH61" s="153"/>
      <c r="JWI61" s="153"/>
      <c r="JWJ61" s="153"/>
      <c r="JWK61" s="153"/>
      <c r="JWL61" s="153"/>
      <c r="JWM61" s="155"/>
      <c r="JWN61" s="165"/>
      <c r="JWO61" s="153"/>
      <c r="JWP61" s="154"/>
      <c r="JWQ61" s="154"/>
      <c r="JWR61" s="153"/>
      <c r="JWS61" s="153"/>
      <c r="JWT61" s="153"/>
      <c r="JWU61" s="153"/>
      <c r="JWV61" s="153"/>
      <c r="JWW61" s="153"/>
      <c r="JWX61" s="153"/>
      <c r="JWY61" s="153"/>
      <c r="JWZ61" s="155"/>
      <c r="JXA61" s="165"/>
      <c r="JXB61" s="153"/>
      <c r="JXC61" s="154"/>
      <c r="JXD61" s="154"/>
      <c r="JXE61" s="153"/>
      <c r="JXF61" s="153"/>
      <c r="JXG61" s="153"/>
      <c r="JXH61" s="153"/>
      <c r="JXI61" s="153"/>
      <c r="JXJ61" s="153"/>
      <c r="JXK61" s="153"/>
      <c r="JXL61" s="153"/>
      <c r="JXM61" s="155"/>
      <c r="JXN61" s="165"/>
      <c r="JXO61" s="153"/>
      <c r="JXP61" s="154"/>
      <c r="JXQ61" s="154"/>
      <c r="JXR61" s="153"/>
      <c r="JXS61" s="153"/>
      <c r="JXT61" s="153"/>
      <c r="JXU61" s="153"/>
      <c r="JXV61" s="153"/>
      <c r="JXW61" s="153"/>
      <c r="JXX61" s="153"/>
      <c r="JXY61" s="153"/>
      <c r="JXZ61" s="155"/>
      <c r="JYA61" s="165"/>
      <c r="JYB61" s="153"/>
      <c r="JYC61" s="154"/>
      <c r="JYD61" s="154"/>
      <c r="JYE61" s="153"/>
      <c r="JYF61" s="153"/>
      <c r="JYG61" s="153"/>
      <c r="JYH61" s="153"/>
      <c r="JYI61" s="153"/>
      <c r="JYJ61" s="153"/>
      <c r="JYK61" s="153"/>
      <c r="JYL61" s="153"/>
      <c r="JYM61" s="155"/>
      <c r="JYN61" s="165"/>
      <c r="JYO61" s="153"/>
      <c r="JYP61" s="154"/>
      <c r="JYQ61" s="154"/>
      <c r="JYR61" s="153"/>
      <c r="JYS61" s="153"/>
      <c r="JYT61" s="153"/>
      <c r="JYU61" s="153"/>
      <c r="JYV61" s="153"/>
      <c r="JYW61" s="153"/>
      <c r="JYX61" s="153"/>
      <c r="JYY61" s="153"/>
      <c r="JYZ61" s="155"/>
      <c r="JZA61" s="165"/>
      <c r="JZB61" s="153"/>
      <c r="JZC61" s="154"/>
      <c r="JZD61" s="154"/>
      <c r="JZE61" s="153"/>
      <c r="JZF61" s="153"/>
      <c r="JZG61" s="153"/>
      <c r="JZH61" s="153"/>
      <c r="JZI61" s="153"/>
      <c r="JZJ61" s="153"/>
      <c r="JZK61" s="153"/>
      <c r="JZL61" s="153"/>
      <c r="JZM61" s="155"/>
      <c r="JZN61" s="165"/>
      <c r="JZO61" s="153"/>
      <c r="JZP61" s="154"/>
      <c r="JZQ61" s="154"/>
      <c r="JZR61" s="153"/>
      <c r="JZS61" s="153"/>
      <c r="JZT61" s="153"/>
      <c r="JZU61" s="153"/>
      <c r="JZV61" s="153"/>
      <c r="JZW61" s="153"/>
      <c r="JZX61" s="153"/>
      <c r="JZY61" s="153"/>
      <c r="JZZ61" s="155"/>
      <c r="KAA61" s="165"/>
      <c r="KAB61" s="153"/>
      <c r="KAC61" s="154"/>
      <c r="KAD61" s="154"/>
      <c r="KAE61" s="153"/>
      <c r="KAF61" s="153"/>
      <c r="KAG61" s="153"/>
      <c r="KAH61" s="153"/>
      <c r="KAI61" s="153"/>
      <c r="KAJ61" s="153"/>
      <c r="KAK61" s="153"/>
      <c r="KAL61" s="153"/>
      <c r="KAM61" s="155"/>
      <c r="KAN61" s="165"/>
      <c r="KAO61" s="153"/>
      <c r="KAP61" s="154"/>
      <c r="KAQ61" s="154"/>
      <c r="KAR61" s="153"/>
      <c r="KAS61" s="153"/>
      <c r="KAT61" s="153"/>
      <c r="KAU61" s="153"/>
      <c r="KAV61" s="153"/>
      <c r="KAW61" s="153"/>
      <c r="KAX61" s="153"/>
      <c r="KAY61" s="153"/>
      <c r="KAZ61" s="155"/>
      <c r="KBA61" s="165"/>
      <c r="KBB61" s="153"/>
      <c r="KBC61" s="154"/>
      <c r="KBD61" s="154"/>
      <c r="KBE61" s="153"/>
      <c r="KBF61" s="153"/>
      <c r="KBG61" s="153"/>
      <c r="KBH61" s="153"/>
      <c r="KBI61" s="153"/>
      <c r="KBJ61" s="153"/>
      <c r="KBK61" s="153"/>
      <c r="KBL61" s="153"/>
      <c r="KBM61" s="155"/>
      <c r="KBN61" s="165"/>
      <c r="KBO61" s="153"/>
      <c r="KBP61" s="154"/>
      <c r="KBQ61" s="154"/>
      <c r="KBR61" s="153"/>
      <c r="KBS61" s="153"/>
      <c r="KBT61" s="153"/>
      <c r="KBU61" s="153"/>
      <c r="KBV61" s="153"/>
      <c r="KBW61" s="153"/>
      <c r="KBX61" s="153"/>
      <c r="KBY61" s="153"/>
      <c r="KBZ61" s="155"/>
      <c r="KCA61" s="165"/>
      <c r="KCB61" s="153"/>
      <c r="KCC61" s="154"/>
      <c r="KCD61" s="154"/>
      <c r="KCE61" s="153"/>
      <c r="KCF61" s="153"/>
      <c r="KCG61" s="153"/>
      <c r="KCH61" s="153"/>
      <c r="KCI61" s="153"/>
      <c r="KCJ61" s="153"/>
      <c r="KCK61" s="153"/>
      <c r="KCL61" s="153"/>
      <c r="KCM61" s="155"/>
      <c r="KCN61" s="165"/>
      <c r="KCO61" s="153"/>
      <c r="KCP61" s="154"/>
      <c r="KCQ61" s="154"/>
      <c r="KCR61" s="153"/>
      <c r="KCS61" s="153"/>
      <c r="KCT61" s="153"/>
      <c r="KCU61" s="153"/>
      <c r="KCV61" s="153"/>
      <c r="KCW61" s="153"/>
      <c r="KCX61" s="153"/>
      <c r="KCY61" s="153"/>
      <c r="KCZ61" s="155"/>
      <c r="KDA61" s="165"/>
      <c r="KDB61" s="153"/>
      <c r="KDC61" s="154"/>
      <c r="KDD61" s="154"/>
      <c r="KDE61" s="153"/>
      <c r="KDF61" s="153"/>
      <c r="KDG61" s="153"/>
      <c r="KDH61" s="153"/>
      <c r="KDI61" s="153"/>
      <c r="KDJ61" s="153"/>
      <c r="KDK61" s="153"/>
      <c r="KDL61" s="153"/>
      <c r="KDM61" s="155"/>
      <c r="KDN61" s="165"/>
      <c r="KDO61" s="153"/>
      <c r="KDP61" s="154"/>
      <c r="KDQ61" s="154"/>
      <c r="KDR61" s="153"/>
      <c r="KDS61" s="153"/>
      <c r="KDT61" s="153"/>
      <c r="KDU61" s="153"/>
      <c r="KDV61" s="153"/>
      <c r="KDW61" s="153"/>
      <c r="KDX61" s="153"/>
      <c r="KDY61" s="153"/>
      <c r="KDZ61" s="155"/>
      <c r="KEA61" s="165"/>
      <c r="KEB61" s="153"/>
      <c r="KEC61" s="154"/>
      <c r="KED61" s="154"/>
      <c r="KEE61" s="153"/>
      <c r="KEF61" s="153"/>
      <c r="KEG61" s="153"/>
      <c r="KEH61" s="153"/>
      <c r="KEI61" s="153"/>
      <c r="KEJ61" s="153"/>
      <c r="KEK61" s="153"/>
      <c r="KEL61" s="153"/>
      <c r="KEM61" s="155"/>
      <c r="KEN61" s="165"/>
      <c r="KEO61" s="153"/>
      <c r="KEP61" s="154"/>
      <c r="KEQ61" s="154"/>
      <c r="KER61" s="153"/>
      <c r="KES61" s="153"/>
      <c r="KET61" s="153"/>
      <c r="KEU61" s="153"/>
      <c r="KEV61" s="153"/>
      <c r="KEW61" s="153"/>
      <c r="KEX61" s="153"/>
      <c r="KEY61" s="153"/>
      <c r="KEZ61" s="155"/>
      <c r="KFA61" s="165"/>
      <c r="KFB61" s="153"/>
      <c r="KFC61" s="154"/>
      <c r="KFD61" s="154"/>
      <c r="KFE61" s="153"/>
      <c r="KFF61" s="153"/>
      <c r="KFG61" s="153"/>
      <c r="KFH61" s="153"/>
      <c r="KFI61" s="153"/>
      <c r="KFJ61" s="153"/>
      <c r="KFK61" s="153"/>
      <c r="KFL61" s="153"/>
      <c r="KFM61" s="155"/>
      <c r="KFN61" s="165"/>
      <c r="KFO61" s="153"/>
      <c r="KFP61" s="154"/>
      <c r="KFQ61" s="154"/>
      <c r="KFR61" s="153"/>
      <c r="KFS61" s="153"/>
      <c r="KFT61" s="153"/>
      <c r="KFU61" s="153"/>
      <c r="KFV61" s="153"/>
      <c r="KFW61" s="153"/>
      <c r="KFX61" s="153"/>
      <c r="KFY61" s="153"/>
      <c r="KFZ61" s="155"/>
      <c r="KGA61" s="165"/>
      <c r="KGB61" s="153"/>
      <c r="KGC61" s="154"/>
      <c r="KGD61" s="154"/>
      <c r="KGE61" s="153"/>
      <c r="KGF61" s="153"/>
      <c r="KGG61" s="153"/>
      <c r="KGH61" s="153"/>
      <c r="KGI61" s="153"/>
      <c r="KGJ61" s="153"/>
      <c r="KGK61" s="153"/>
      <c r="KGL61" s="153"/>
      <c r="KGM61" s="155"/>
      <c r="KGN61" s="165"/>
      <c r="KGO61" s="153"/>
      <c r="KGP61" s="154"/>
      <c r="KGQ61" s="154"/>
      <c r="KGR61" s="153"/>
      <c r="KGS61" s="153"/>
      <c r="KGT61" s="153"/>
      <c r="KGU61" s="153"/>
      <c r="KGV61" s="153"/>
      <c r="KGW61" s="153"/>
      <c r="KGX61" s="153"/>
      <c r="KGY61" s="153"/>
      <c r="KGZ61" s="155"/>
      <c r="KHA61" s="165"/>
      <c r="KHB61" s="153"/>
      <c r="KHC61" s="154"/>
      <c r="KHD61" s="154"/>
      <c r="KHE61" s="153"/>
      <c r="KHF61" s="153"/>
      <c r="KHG61" s="153"/>
      <c r="KHH61" s="153"/>
      <c r="KHI61" s="153"/>
      <c r="KHJ61" s="153"/>
      <c r="KHK61" s="153"/>
      <c r="KHL61" s="153"/>
      <c r="KHM61" s="155"/>
      <c r="KHN61" s="165"/>
      <c r="KHO61" s="153"/>
      <c r="KHP61" s="154"/>
      <c r="KHQ61" s="154"/>
      <c r="KHR61" s="153"/>
      <c r="KHS61" s="153"/>
      <c r="KHT61" s="153"/>
      <c r="KHU61" s="153"/>
      <c r="KHV61" s="153"/>
      <c r="KHW61" s="153"/>
      <c r="KHX61" s="153"/>
      <c r="KHY61" s="153"/>
      <c r="KHZ61" s="155"/>
      <c r="KIA61" s="165"/>
      <c r="KIB61" s="153"/>
      <c r="KIC61" s="154"/>
      <c r="KID61" s="154"/>
      <c r="KIE61" s="153"/>
      <c r="KIF61" s="153"/>
      <c r="KIG61" s="153"/>
      <c r="KIH61" s="153"/>
      <c r="KII61" s="153"/>
      <c r="KIJ61" s="153"/>
      <c r="KIK61" s="153"/>
      <c r="KIL61" s="153"/>
      <c r="KIM61" s="155"/>
      <c r="KIN61" s="165"/>
      <c r="KIO61" s="153"/>
      <c r="KIP61" s="154"/>
      <c r="KIQ61" s="154"/>
      <c r="KIR61" s="153"/>
      <c r="KIS61" s="153"/>
      <c r="KIT61" s="153"/>
      <c r="KIU61" s="153"/>
      <c r="KIV61" s="153"/>
      <c r="KIW61" s="153"/>
      <c r="KIX61" s="153"/>
      <c r="KIY61" s="153"/>
      <c r="KIZ61" s="155"/>
      <c r="KJA61" s="165"/>
      <c r="KJB61" s="153"/>
      <c r="KJC61" s="154"/>
      <c r="KJD61" s="154"/>
      <c r="KJE61" s="153"/>
      <c r="KJF61" s="153"/>
      <c r="KJG61" s="153"/>
      <c r="KJH61" s="153"/>
      <c r="KJI61" s="153"/>
      <c r="KJJ61" s="153"/>
      <c r="KJK61" s="153"/>
      <c r="KJL61" s="153"/>
      <c r="KJM61" s="155"/>
      <c r="KJN61" s="165"/>
      <c r="KJO61" s="153"/>
      <c r="KJP61" s="154"/>
      <c r="KJQ61" s="154"/>
      <c r="KJR61" s="153"/>
      <c r="KJS61" s="153"/>
      <c r="KJT61" s="153"/>
      <c r="KJU61" s="153"/>
      <c r="KJV61" s="153"/>
      <c r="KJW61" s="153"/>
      <c r="KJX61" s="153"/>
      <c r="KJY61" s="153"/>
      <c r="KJZ61" s="155"/>
      <c r="KKA61" s="165"/>
      <c r="KKB61" s="153"/>
      <c r="KKC61" s="154"/>
      <c r="KKD61" s="154"/>
      <c r="KKE61" s="153"/>
      <c r="KKF61" s="153"/>
      <c r="KKG61" s="153"/>
      <c r="KKH61" s="153"/>
      <c r="KKI61" s="153"/>
      <c r="KKJ61" s="153"/>
      <c r="KKK61" s="153"/>
      <c r="KKL61" s="153"/>
      <c r="KKM61" s="155"/>
      <c r="KKN61" s="165"/>
      <c r="KKO61" s="153"/>
      <c r="KKP61" s="154"/>
      <c r="KKQ61" s="154"/>
      <c r="KKR61" s="153"/>
      <c r="KKS61" s="153"/>
      <c r="KKT61" s="153"/>
      <c r="KKU61" s="153"/>
      <c r="KKV61" s="153"/>
      <c r="KKW61" s="153"/>
      <c r="KKX61" s="153"/>
      <c r="KKY61" s="153"/>
      <c r="KKZ61" s="155"/>
      <c r="KLA61" s="165"/>
      <c r="KLB61" s="153"/>
      <c r="KLC61" s="154"/>
      <c r="KLD61" s="154"/>
      <c r="KLE61" s="153"/>
      <c r="KLF61" s="153"/>
      <c r="KLG61" s="153"/>
      <c r="KLH61" s="153"/>
      <c r="KLI61" s="153"/>
      <c r="KLJ61" s="153"/>
      <c r="KLK61" s="153"/>
      <c r="KLL61" s="153"/>
      <c r="KLM61" s="155"/>
      <c r="KLN61" s="165"/>
      <c r="KLO61" s="153"/>
      <c r="KLP61" s="154"/>
      <c r="KLQ61" s="154"/>
      <c r="KLR61" s="153"/>
      <c r="KLS61" s="153"/>
      <c r="KLT61" s="153"/>
      <c r="KLU61" s="153"/>
      <c r="KLV61" s="153"/>
      <c r="KLW61" s="153"/>
      <c r="KLX61" s="153"/>
      <c r="KLY61" s="153"/>
      <c r="KLZ61" s="155"/>
      <c r="KMA61" s="165"/>
      <c r="KMB61" s="153"/>
      <c r="KMC61" s="154"/>
      <c r="KMD61" s="154"/>
      <c r="KME61" s="153"/>
      <c r="KMF61" s="153"/>
      <c r="KMG61" s="153"/>
      <c r="KMH61" s="153"/>
      <c r="KMI61" s="153"/>
      <c r="KMJ61" s="153"/>
      <c r="KMK61" s="153"/>
      <c r="KML61" s="153"/>
      <c r="KMM61" s="155"/>
      <c r="KMN61" s="165"/>
      <c r="KMO61" s="153"/>
      <c r="KMP61" s="154"/>
      <c r="KMQ61" s="154"/>
      <c r="KMR61" s="153"/>
      <c r="KMS61" s="153"/>
      <c r="KMT61" s="153"/>
      <c r="KMU61" s="153"/>
      <c r="KMV61" s="153"/>
      <c r="KMW61" s="153"/>
      <c r="KMX61" s="153"/>
      <c r="KMY61" s="153"/>
      <c r="KMZ61" s="155"/>
      <c r="KNA61" s="165"/>
      <c r="KNB61" s="153"/>
      <c r="KNC61" s="154"/>
      <c r="KND61" s="154"/>
      <c r="KNE61" s="153"/>
      <c r="KNF61" s="153"/>
      <c r="KNG61" s="153"/>
      <c r="KNH61" s="153"/>
      <c r="KNI61" s="153"/>
      <c r="KNJ61" s="153"/>
      <c r="KNK61" s="153"/>
      <c r="KNL61" s="153"/>
      <c r="KNM61" s="155"/>
      <c r="KNN61" s="165"/>
      <c r="KNO61" s="153"/>
      <c r="KNP61" s="154"/>
      <c r="KNQ61" s="154"/>
      <c r="KNR61" s="153"/>
      <c r="KNS61" s="153"/>
      <c r="KNT61" s="153"/>
      <c r="KNU61" s="153"/>
      <c r="KNV61" s="153"/>
      <c r="KNW61" s="153"/>
      <c r="KNX61" s="153"/>
      <c r="KNY61" s="153"/>
      <c r="KNZ61" s="155"/>
      <c r="KOA61" s="165"/>
      <c r="KOB61" s="153"/>
      <c r="KOC61" s="154"/>
      <c r="KOD61" s="154"/>
      <c r="KOE61" s="153"/>
      <c r="KOF61" s="153"/>
      <c r="KOG61" s="153"/>
      <c r="KOH61" s="153"/>
      <c r="KOI61" s="153"/>
      <c r="KOJ61" s="153"/>
      <c r="KOK61" s="153"/>
      <c r="KOL61" s="153"/>
      <c r="KOM61" s="155"/>
      <c r="KON61" s="165"/>
      <c r="KOO61" s="153"/>
      <c r="KOP61" s="154"/>
      <c r="KOQ61" s="154"/>
      <c r="KOR61" s="153"/>
      <c r="KOS61" s="153"/>
      <c r="KOT61" s="153"/>
      <c r="KOU61" s="153"/>
      <c r="KOV61" s="153"/>
      <c r="KOW61" s="153"/>
      <c r="KOX61" s="153"/>
      <c r="KOY61" s="153"/>
      <c r="KOZ61" s="155"/>
      <c r="KPA61" s="165"/>
      <c r="KPB61" s="153"/>
      <c r="KPC61" s="154"/>
      <c r="KPD61" s="154"/>
      <c r="KPE61" s="153"/>
      <c r="KPF61" s="153"/>
      <c r="KPG61" s="153"/>
      <c r="KPH61" s="153"/>
      <c r="KPI61" s="153"/>
      <c r="KPJ61" s="153"/>
      <c r="KPK61" s="153"/>
      <c r="KPL61" s="153"/>
      <c r="KPM61" s="155"/>
      <c r="KPN61" s="165"/>
      <c r="KPO61" s="153"/>
      <c r="KPP61" s="154"/>
      <c r="KPQ61" s="154"/>
      <c r="KPR61" s="153"/>
      <c r="KPS61" s="153"/>
      <c r="KPT61" s="153"/>
      <c r="KPU61" s="153"/>
      <c r="KPV61" s="153"/>
      <c r="KPW61" s="153"/>
      <c r="KPX61" s="153"/>
      <c r="KPY61" s="153"/>
      <c r="KPZ61" s="155"/>
      <c r="KQA61" s="165"/>
      <c r="KQB61" s="153"/>
      <c r="KQC61" s="154"/>
      <c r="KQD61" s="154"/>
      <c r="KQE61" s="153"/>
      <c r="KQF61" s="153"/>
      <c r="KQG61" s="153"/>
      <c r="KQH61" s="153"/>
      <c r="KQI61" s="153"/>
      <c r="KQJ61" s="153"/>
      <c r="KQK61" s="153"/>
      <c r="KQL61" s="153"/>
      <c r="KQM61" s="155"/>
      <c r="KQN61" s="165"/>
      <c r="KQO61" s="153"/>
      <c r="KQP61" s="154"/>
      <c r="KQQ61" s="154"/>
      <c r="KQR61" s="153"/>
      <c r="KQS61" s="153"/>
      <c r="KQT61" s="153"/>
      <c r="KQU61" s="153"/>
      <c r="KQV61" s="153"/>
      <c r="KQW61" s="153"/>
      <c r="KQX61" s="153"/>
      <c r="KQY61" s="153"/>
      <c r="KQZ61" s="155"/>
      <c r="KRA61" s="165"/>
      <c r="KRB61" s="153"/>
      <c r="KRC61" s="154"/>
      <c r="KRD61" s="154"/>
      <c r="KRE61" s="153"/>
      <c r="KRF61" s="153"/>
      <c r="KRG61" s="153"/>
      <c r="KRH61" s="153"/>
      <c r="KRI61" s="153"/>
      <c r="KRJ61" s="153"/>
      <c r="KRK61" s="153"/>
      <c r="KRL61" s="153"/>
      <c r="KRM61" s="155"/>
      <c r="KRN61" s="165"/>
      <c r="KRO61" s="153"/>
      <c r="KRP61" s="154"/>
      <c r="KRQ61" s="154"/>
      <c r="KRR61" s="153"/>
      <c r="KRS61" s="153"/>
      <c r="KRT61" s="153"/>
      <c r="KRU61" s="153"/>
      <c r="KRV61" s="153"/>
      <c r="KRW61" s="153"/>
      <c r="KRX61" s="153"/>
      <c r="KRY61" s="153"/>
      <c r="KRZ61" s="155"/>
      <c r="KSA61" s="165"/>
      <c r="KSB61" s="153"/>
      <c r="KSC61" s="154"/>
      <c r="KSD61" s="154"/>
      <c r="KSE61" s="153"/>
      <c r="KSF61" s="153"/>
      <c r="KSG61" s="153"/>
      <c r="KSH61" s="153"/>
      <c r="KSI61" s="153"/>
      <c r="KSJ61" s="153"/>
      <c r="KSK61" s="153"/>
      <c r="KSL61" s="153"/>
      <c r="KSM61" s="155"/>
      <c r="KSN61" s="165"/>
      <c r="KSO61" s="153"/>
      <c r="KSP61" s="154"/>
      <c r="KSQ61" s="154"/>
      <c r="KSR61" s="153"/>
      <c r="KSS61" s="153"/>
      <c r="KST61" s="153"/>
      <c r="KSU61" s="153"/>
      <c r="KSV61" s="153"/>
      <c r="KSW61" s="153"/>
      <c r="KSX61" s="153"/>
      <c r="KSY61" s="153"/>
      <c r="KSZ61" s="155"/>
      <c r="KTA61" s="165"/>
      <c r="KTB61" s="153"/>
      <c r="KTC61" s="154"/>
      <c r="KTD61" s="154"/>
      <c r="KTE61" s="153"/>
      <c r="KTF61" s="153"/>
      <c r="KTG61" s="153"/>
      <c r="KTH61" s="153"/>
      <c r="KTI61" s="153"/>
      <c r="KTJ61" s="153"/>
      <c r="KTK61" s="153"/>
      <c r="KTL61" s="153"/>
      <c r="KTM61" s="155"/>
      <c r="KTN61" s="165"/>
      <c r="KTO61" s="153"/>
      <c r="KTP61" s="154"/>
      <c r="KTQ61" s="154"/>
      <c r="KTR61" s="153"/>
      <c r="KTS61" s="153"/>
      <c r="KTT61" s="153"/>
      <c r="KTU61" s="153"/>
      <c r="KTV61" s="153"/>
      <c r="KTW61" s="153"/>
      <c r="KTX61" s="153"/>
      <c r="KTY61" s="153"/>
      <c r="KTZ61" s="155"/>
      <c r="KUA61" s="165"/>
      <c r="KUB61" s="153"/>
      <c r="KUC61" s="154"/>
      <c r="KUD61" s="154"/>
      <c r="KUE61" s="153"/>
      <c r="KUF61" s="153"/>
      <c r="KUG61" s="153"/>
      <c r="KUH61" s="153"/>
      <c r="KUI61" s="153"/>
      <c r="KUJ61" s="153"/>
      <c r="KUK61" s="153"/>
      <c r="KUL61" s="153"/>
      <c r="KUM61" s="155"/>
      <c r="KUN61" s="165"/>
      <c r="KUO61" s="153"/>
      <c r="KUP61" s="154"/>
      <c r="KUQ61" s="154"/>
      <c r="KUR61" s="153"/>
      <c r="KUS61" s="153"/>
      <c r="KUT61" s="153"/>
      <c r="KUU61" s="153"/>
      <c r="KUV61" s="153"/>
      <c r="KUW61" s="153"/>
      <c r="KUX61" s="153"/>
      <c r="KUY61" s="153"/>
      <c r="KUZ61" s="155"/>
      <c r="KVA61" s="165"/>
      <c r="KVB61" s="153"/>
      <c r="KVC61" s="154"/>
      <c r="KVD61" s="154"/>
      <c r="KVE61" s="153"/>
      <c r="KVF61" s="153"/>
      <c r="KVG61" s="153"/>
      <c r="KVH61" s="153"/>
      <c r="KVI61" s="153"/>
      <c r="KVJ61" s="153"/>
      <c r="KVK61" s="153"/>
      <c r="KVL61" s="153"/>
      <c r="KVM61" s="155"/>
      <c r="KVN61" s="165"/>
      <c r="KVO61" s="153"/>
      <c r="KVP61" s="154"/>
      <c r="KVQ61" s="154"/>
      <c r="KVR61" s="153"/>
      <c r="KVS61" s="153"/>
      <c r="KVT61" s="153"/>
      <c r="KVU61" s="153"/>
      <c r="KVV61" s="153"/>
      <c r="KVW61" s="153"/>
      <c r="KVX61" s="153"/>
      <c r="KVY61" s="153"/>
      <c r="KVZ61" s="155"/>
      <c r="KWA61" s="165"/>
      <c r="KWB61" s="153"/>
      <c r="KWC61" s="154"/>
      <c r="KWD61" s="154"/>
      <c r="KWE61" s="153"/>
      <c r="KWF61" s="153"/>
      <c r="KWG61" s="153"/>
      <c r="KWH61" s="153"/>
      <c r="KWI61" s="153"/>
      <c r="KWJ61" s="153"/>
      <c r="KWK61" s="153"/>
      <c r="KWL61" s="153"/>
      <c r="KWM61" s="155"/>
      <c r="KWN61" s="165"/>
      <c r="KWO61" s="153"/>
      <c r="KWP61" s="154"/>
      <c r="KWQ61" s="154"/>
      <c r="KWR61" s="153"/>
      <c r="KWS61" s="153"/>
      <c r="KWT61" s="153"/>
      <c r="KWU61" s="153"/>
      <c r="KWV61" s="153"/>
      <c r="KWW61" s="153"/>
      <c r="KWX61" s="153"/>
      <c r="KWY61" s="153"/>
      <c r="KWZ61" s="155"/>
      <c r="KXA61" s="165"/>
      <c r="KXB61" s="153"/>
      <c r="KXC61" s="154"/>
      <c r="KXD61" s="154"/>
      <c r="KXE61" s="153"/>
      <c r="KXF61" s="153"/>
      <c r="KXG61" s="153"/>
      <c r="KXH61" s="153"/>
      <c r="KXI61" s="153"/>
      <c r="KXJ61" s="153"/>
      <c r="KXK61" s="153"/>
      <c r="KXL61" s="153"/>
      <c r="KXM61" s="155"/>
      <c r="KXN61" s="165"/>
      <c r="KXO61" s="153"/>
      <c r="KXP61" s="154"/>
      <c r="KXQ61" s="154"/>
      <c r="KXR61" s="153"/>
      <c r="KXS61" s="153"/>
      <c r="KXT61" s="153"/>
      <c r="KXU61" s="153"/>
      <c r="KXV61" s="153"/>
      <c r="KXW61" s="153"/>
      <c r="KXX61" s="153"/>
      <c r="KXY61" s="153"/>
      <c r="KXZ61" s="155"/>
      <c r="KYA61" s="165"/>
      <c r="KYB61" s="153"/>
      <c r="KYC61" s="154"/>
      <c r="KYD61" s="154"/>
      <c r="KYE61" s="153"/>
      <c r="KYF61" s="153"/>
      <c r="KYG61" s="153"/>
      <c r="KYH61" s="153"/>
      <c r="KYI61" s="153"/>
      <c r="KYJ61" s="153"/>
      <c r="KYK61" s="153"/>
      <c r="KYL61" s="153"/>
      <c r="KYM61" s="155"/>
      <c r="KYN61" s="165"/>
      <c r="KYO61" s="153"/>
      <c r="KYP61" s="154"/>
      <c r="KYQ61" s="154"/>
      <c r="KYR61" s="153"/>
      <c r="KYS61" s="153"/>
      <c r="KYT61" s="153"/>
      <c r="KYU61" s="153"/>
      <c r="KYV61" s="153"/>
      <c r="KYW61" s="153"/>
      <c r="KYX61" s="153"/>
      <c r="KYY61" s="153"/>
      <c r="KYZ61" s="155"/>
      <c r="KZA61" s="165"/>
      <c r="KZB61" s="153"/>
      <c r="KZC61" s="154"/>
      <c r="KZD61" s="154"/>
      <c r="KZE61" s="153"/>
      <c r="KZF61" s="153"/>
      <c r="KZG61" s="153"/>
      <c r="KZH61" s="153"/>
      <c r="KZI61" s="153"/>
      <c r="KZJ61" s="153"/>
      <c r="KZK61" s="153"/>
      <c r="KZL61" s="153"/>
      <c r="KZM61" s="155"/>
      <c r="KZN61" s="165"/>
      <c r="KZO61" s="153"/>
      <c r="KZP61" s="154"/>
      <c r="KZQ61" s="154"/>
      <c r="KZR61" s="153"/>
      <c r="KZS61" s="153"/>
      <c r="KZT61" s="153"/>
      <c r="KZU61" s="153"/>
      <c r="KZV61" s="153"/>
      <c r="KZW61" s="153"/>
      <c r="KZX61" s="153"/>
      <c r="KZY61" s="153"/>
      <c r="KZZ61" s="155"/>
      <c r="LAA61" s="165"/>
      <c r="LAB61" s="153"/>
      <c r="LAC61" s="154"/>
      <c r="LAD61" s="154"/>
      <c r="LAE61" s="153"/>
      <c r="LAF61" s="153"/>
      <c r="LAG61" s="153"/>
      <c r="LAH61" s="153"/>
      <c r="LAI61" s="153"/>
      <c r="LAJ61" s="153"/>
      <c r="LAK61" s="153"/>
      <c r="LAL61" s="153"/>
      <c r="LAM61" s="155"/>
      <c r="LAN61" s="165"/>
      <c r="LAO61" s="153"/>
      <c r="LAP61" s="154"/>
      <c r="LAQ61" s="154"/>
      <c r="LAR61" s="153"/>
      <c r="LAS61" s="153"/>
      <c r="LAT61" s="153"/>
      <c r="LAU61" s="153"/>
      <c r="LAV61" s="153"/>
      <c r="LAW61" s="153"/>
      <c r="LAX61" s="153"/>
      <c r="LAY61" s="153"/>
      <c r="LAZ61" s="155"/>
      <c r="LBA61" s="165"/>
      <c r="LBB61" s="153"/>
      <c r="LBC61" s="154"/>
      <c r="LBD61" s="154"/>
      <c r="LBE61" s="153"/>
      <c r="LBF61" s="153"/>
      <c r="LBG61" s="153"/>
      <c r="LBH61" s="153"/>
      <c r="LBI61" s="153"/>
      <c r="LBJ61" s="153"/>
      <c r="LBK61" s="153"/>
      <c r="LBL61" s="153"/>
      <c r="LBM61" s="155"/>
      <c r="LBN61" s="165"/>
      <c r="LBO61" s="153"/>
      <c r="LBP61" s="154"/>
      <c r="LBQ61" s="154"/>
      <c r="LBR61" s="153"/>
      <c r="LBS61" s="153"/>
      <c r="LBT61" s="153"/>
      <c r="LBU61" s="153"/>
      <c r="LBV61" s="153"/>
      <c r="LBW61" s="153"/>
      <c r="LBX61" s="153"/>
      <c r="LBY61" s="153"/>
      <c r="LBZ61" s="155"/>
      <c r="LCA61" s="165"/>
      <c r="LCB61" s="153"/>
      <c r="LCC61" s="154"/>
      <c r="LCD61" s="154"/>
      <c r="LCE61" s="153"/>
      <c r="LCF61" s="153"/>
      <c r="LCG61" s="153"/>
      <c r="LCH61" s="153"/>
      <c r="LCI61" s="153"/>
      <c r="LCJ61" s="153"/>
      <c r="LCK61" s="153"/>
      <c r="LCL61" s="153"/>
      <c r="LCM61" s="155"/>
      <c r="LCN61" s="165"/>
      <c r="LCO61" s="153"/>
      <c r="LCP61" s="154"/>
      <c r="LCQ61" s="154"/>
      <c r="LCR61" s="153"/>
      <c r="LCS61" s="153"/>
      <c r="LCT61" s="153"/>
      <c r="LCU61" s="153"/>
      <c r="LCV61" s="153"/>
      <c r="LCW61" s="153"/>
      <c r="LCX61" s="153"/>
      <c r="LCY61" s="153"/>
      <c r="LCZ61" s="155"/>
      <c r="LDA61" s="165"/>
      <c r="LDB61" s="153"/>
      <c r="LDC61" s="154"/>
      <c r="LDD61" s="154"/>
      <c r="LDE61" s="153"/>
      <c r="LDF61" s="153"/>
      <c r="LDG61" s="153"/>
      <c r="LDH61" s="153"/>
      <c r="LDI61" s="153"/>
      <c r="LDJ61" s="153"/>
      <c r="LDK61" s="153"/>
      <c r="LDL61" s="153"/>
      <c r="LDM61" s="155"/>
      <c r="LDN61" s="165"/>
      <c r="LDO61" s="153"/>
      <c r="LDP61" s="154"/>
      <c r="LDQ61" s="154"/>
      <c r="LDR61" s="153"/>
      <c r="LDS61" s="153"/>
      <c r="LDT61" s="153"/>
      <c r="LDU61" s="153"/>
      <c r="LDV61" s="153"/>
      <c r="LDW61" s="153"/>
      <c r="LDX61" s="153"/>
      <c r="LDY61" s="153"/>
      <c r="LDZ61" s="155"/>
      <c r="LEA61" s="165"/>
      <c r="LEB61" s="153"/>
      <c r="LEC61" s="154"/>
      <c r="LED61" s="154"/>
      <c r="LEE61" s="153"/>
      <c r="LEF61" s="153"/>
      <c r="LEG61" s="153"/>
      <c r="LEH61" s="153"/>
      <c r="LEI61" s="153"/>
      <c r="LEJ61" s="153"/>
      <c r="LEK61" s="153"/>
      <c r="LEL61" s="153"/>
      <c r="LEM61" s="155"/>
      <c r="LEN61" s="165"/>
      <c r="LEO61" s="153"/>
      <c r="LEP61" s="154"/>
      <c r="LEQ61" s="154"/>
      <c r="LER61" s="153"/>
      <c r="LES61" s="153"/>
      <c r="LET61" s="153"/>
      <c r="LEU61" s="153"/>
      <c r="LEV61" s="153"/>
      <c r="LEW61" s="153"/>
      <c r="LEX61" s="153"/>
      <c r="LEY61" s="153"/>
      <c r="LEZ61" s="155"/>
      <c r="LFA61" s="165"/>
      <c r="LFB61" s="153"/>
      <c r="LFC61" s="154"/>
      <c r="LFD61" s="154"/>
      <c r="LFE61" s="153"/>
      <c r="LFF61" s="153"/>
      <c r="LFG61" s="153"/>
      <c r="LFH61" s="153"/>
      <c r="LFI61" s="153"/>
      <c r="LFJ61" s="153"/>
      <c r="LFK61" s="153"/>
      <c r="LFL61" s="153"/>
      <c r="LFM61" s="155"/>
      <c r="LFN61" s="165"/>
      <c r="LFO61" s="153"/>
      <c r="LFP61" s="154"/>
      <c r="LFQ61" s="154"/>
      <c r="LFR61" s="153"/>
      <c r="LFS61" s="153"/>
      <c r="LFT61" s="153"/>
      <c r="LFU61" s="153"/>
      <c r="LFV61" s="153"/>
      <c r="LFW61" s="153"/>
      <c r="LFX61" s="153"/>
      <c r="LFY61" s="153"/>
      <c r="LFZ61" s="155"/>
      <c r="LGA61" s="165"/>
      <c r="LGB61" s="153"/>
      <c r="LGC61" s="154"/>
      <c r="LGD61" s="154"/>
      <c r="LGE61" s="153"/>
      <c r="LGF61" s="153"/>
      <c r="LGG61" s="153"/>
      <c r="LGH61" s="153"/>
      <c r="LGI61" s="153"/>
      <c r="LGJ61" s="153"/>
      <c r="LGK61" s="153"/>
      <c r="LGL61" s="153"/>
      <c r="LGM61" s="155"/>
      <c r="LGN61" s="165"/>
      <c r="LGO61" s="153"/>
      <c r="LGP61" s="154"/>
      <c r="LGQ61" s="154"/>
      <c r="LGR61" s="153"/>
      <c r="LGS61" s="153"/>
      <c r="LGT61" s="153"/>
      <c r="LGU61" s="153"/>
      <c r="LGV61" s="153"/>
      <c r="LGW61" s="153"/>
      <c r="LGX61" s="153"/>
      <c r="LGY61" s="153"/>
      <c r="LGZ61" s="155"/>
      <c r="LHA61" s="165"/>
      <c r="LHB61" s="153"/>
      <c r="LHC61" s="154"/>
      <c r="LHD61" s="154"/>
      <c r="LHE61" s="153"/>
      <c r="LHF61" s="153"/>
      <c r="LHG61" s="153"/>
      <c r="LHH61" s="153"/>
      <c r="LHI61" s="153"/>
      <c r="LHJ61" s="153"/>
      <c r="LHK61" s="153"/>
      <c r="LHL61" s="153"/>
      <c r="LHM61" s="155"/>
      <c r="LHN61" s="165"/>
      <c r="LHO61" s="153"/>
      <c r="LHP61" s="154"/>
      <c r="LHQ61" s="154"/>
      <c r="LHR61" s="153"/>
      <c r="LHS61" s="153"/>
      <c r="LHT61" s="153"/>
      <c r="LHU61" s="153"/>
      <c r="LHV61" s="153"/>
      <c r="LHW61" s="153"/>
      <c r="LHX61" s="153"/>
      <c r="LHY61" s="153"/>
      <c r="LHZ61" s="155"/>
      <c r="LIA61" s="165"/>
      <c r="LIB61" s="153"/>
      <c r="LIC61" s="154"/>
      <c r="LID61" s="154"/>
      <c r="LIE61" s="153"/>
      <c r="LIF61" s="153"/>
      <c r="LIG61" s="153"/>
      <c r="LIH61" s="153"/>
      <c r="LII61" s="153"/>
      <c r="LIJ61" s="153"/>
      <c r="LIK61" s="153"/>
      <c r="LIL61" s="153"/>
      <c r="LIM61" s="155"/>
      <c r="LIN61" s="165"/>
      <c r="LIO61" s="153"/>
      <c r="LIP61" s="154"/>
      <c r="LIQ61" s="154"/>
      <c r="LIR61" s="153"/>
      <c r="LIS61" s="153"/>
      <c r="LIT61" s="153"/>
      <c r="LIU61" s="153"/>
      <c r="LIV61" s="153"/>
      <c r="LIW61" s="153"/>
      <c r="LIX61" s="153"/>
      <c r="LIY61" s="153"/>
      <c r="LIZ61" s="155"/>
      <c r="LJA61" s="165"/>
      <c r="LJB61" s="153"/>
      <c r="LJC61" s="154"/>
      <c r="LJD61" s="154"/>
      <c r="LJE61" s="153"/>
      <c r="LJF61" s="153"/>
      <c r="LJG61" s="153"/>
      <c r="LJH61" s="153"/>
      <c r="LJI61" s="153"/>
      <c r="LJJ61" s="153"/>
      <c r="LJK61" s="153"/>
      <c r="LJL61" s="153"/>
      <c r="LJM61" s="155"/>
      <c r="LJN61" s="165"/>
      <c r="LJO61" s="153"/>
      <c r="LJP61" s="154"/>
      <c r="LJQ61" s="154"/>
      <c r="LJR61" s="153"/>
      <c r="LJS61" s="153"/>
      <c r="LJT61" s="153"/>
      <c r="LJU61" s="153"/>
      <c r="LJV61" s="153"/>
      <c r="LJW61" s="153"/>
      <c r="LJX61" s="153"/>
      <c r="LJY61" s="153"/>
      <c r="LJZ61" s="155"/>
      <c r="LKA61" s="165"/>
      <c r="LKB61" s="153"/>
      <c r="LKC61" s="154"/>
      <c r="LKD61" s="154"/>
      <c r="LKE61" s="153"/>
      <c r="LKF61" s="153"/>
      <c r="LKG61" s="153"/>
      <c r="LKH61" s="153"/>
      <c r="LKI61" s="153"/>
      <c r="LKJ61" s="153"/>
      <c r="LKK61" s="153"/>
      <c r="LKL61" s="153"/>
      <c r="LKM61" s="155"/>
      <c r="LKN61" s="165"/>
      <c r="LKO61" s="153"/>
      <c r="LKP61" s="154"/>
      <c r="LKQ61" s="154"/>
      <c r="LKR61" s="153"/>
      <c r="LKS61" s="153"/>
      <c r="LKT61" s="153"/>
      <c r="LKU61" s="153"/>
      <c r="LKV61" s="153"/>
      <c r="LKW61" s="153"/>
      <c r="LKX61" s="153"/>
      <c r="LKY61" s="153"/>
      <c r="LKZ61" s="155"/>
      <c r="LLA61" s="165"/>
      <c r="LLB61" s="153"/>
      <c r="LLC61" s="154"/>
      <c r="LLD61" s="154"/>
      <c r="LLE61" s="153"/>
      <c r="LLF61" s="153"/>
      <c r="LLG61" s="153"/>
      <c r="LLH61" s="153"/>
      <c r="LLI61" s="153"/>
      <c r="LLJ61" s="153"/>
      <c r="LLK61" s="153"/>
      <c r="LLL61" s="153"/>
      <c r="LLM61" s="155"/>
      <c r="LLN61" s="165"/>
      <c r="LLO61" s="153"/>
      <c r="LLP61" s="154"/>
      <c r="LLQ61" s="154"/>
      <c r="LLR61" s="153"/>
      <c r="LLS61" s="153"/>
      <c r="LLT61" s="153"/>
      <c r="LLU61" s="153"/>
      <c r="LLV61" s="153"/>
      <c r="LLW61" s="153"/>
      <c r="LLX61" s="153"/>
      <c r="LLY61" s="153"/>
      <c r="LLZ61" s="155"/>
      <c r="LMA61" s="165"/>
      <c r="LMB61" s="153"/>
      <c r="LMC61" s="154"/>
      <c r="LMD61" s="154"/>
      <c r="LME61" s="153"/>
      <c r="LMF61" s="153"/>
      <c r="LMG61" s="153"/>
      <c r="LMH61" s="153"/>
      <c r="LMI61" s="153"/>
      <c r="LMJ61" s="153"/>
      <c r="LMK61" s="153"/>
      <c r="LML61" s="153"/>
      <c r="LMM61" s="155"/>
      <c r="LMN61" s="165"/>
      <c r="LMO61" s="153"/>
      <c r="LMP61" s="154"/>
      <c r="LMQ61" s="154"/>
      <c r="LMR61" s="153"/>
      <c r="LMS61" s="153"/>
      <c r="LMT61" s="153"/>
      <c r="LMU61" s="153"/>
      <c r="LMV61" s="153"/>
      <c r="LMW61" s="153"/>
      <c r="LMX61" s="153"/>
      <c r="LMY61" s="153"/>
      <c r="LMZ61" s="155"/>
      <c r="LNA61" s="165"/>
      <c r="LNB61" s="153"/>
      <c r="LNC61" s="154"/>
      <c r="LND61" s="154"/>
      <c r="LNE61" s="153"/>
      <c r="LNF61" s="153"/>
      <c r="LNG61" s="153"/>
      <c r="LNH61" s="153"/>
      <c r="LNI61" s="153"/>
      <c r="LNJ61" s="153"/>
      <c r="LNK61" s="153"/>
      <c r="LNL61" s="153"/>
      <c r="LNM61" s="155"/>
      <c r="LNN61" s="165"/>
      <c r="LNO61" s="153"/>
      <c r="LNP61" s="154"/>
      <c r="LNQ61" s="154"/>
      <c r="LNR61" s="153"/>
      <c r="LNS61" s="153"/>
      <c r="LNT61" s="153"/>
      <c r="LNU61" s="153"/>
      <c r="LNV61" s="153"/>
      <c r="LNW61" s="153"/>
      <c r="LNX61" s="153"/>
      <c r="LNY61" s="153"/>
      <c r="LNZ61" s="155"/>
      <c r="LOA61" s="165"/>
      <c r="LOB61" s="153"/>
      <c r="LOC61" s="154"/>
      <c r="LOD61" s="154"/>
      <c r="LOE61" s="153"/>
      <c r="LOF61" s="153"/>
      <c r="LOG61" s="153"/>
      <c r="LOH61" s="153"/>
      <c r="LOI61" s="153"/>
      <c r="LOJ61" s="153"/>
      <c r="LOK61" s="153"/>
      <c r="LOL61" s="153"/>
      <c r="LOM61" s="155"/>
      <c r="LON61" s="165"/>
      <c r="LOO61" s="153"/>
      <c r="LOP61" s="154"/>
      <c r="LOQ61" s="154"/>
      <c r="LOR61" s="153"/>
      <c r="LOS61" s="153"/>
      <c r="LOT61" s="153"/>
      <c r="LOU61" s="153"/>
      <c r="LOV61" s="153"/>
      <c r="LOW61" s="153"/>
      <c r="LOX61" s="153"/>
      <c r="LOY61" s="153"/>
      <c r="LOZ61" s="155"/>
      <c r="LPA61" s="165"/>
      <c r="LPB61" s="153"/>
      <c r="LPC61" s="154"/>
      <c r="LPD61" s="154"/>
      <c r="LPE61" s="153"/>
      <c r="LPF61" s="153"/>
      <c r="LPG61" s="153"/>
      <c r="LPH61" s="153"/>
      <c r="LPI61" s="153"/>
      <c r="LPJ61" s="153"/>
      <c r="LPK61" s="153"/>
      <c r="LPL61" s="153"/>
      <c r="LPM61" s="155"/>
      <c r="LPN61" s="165"/>
      <c r="LPO61" s="153"/>
      <c r="LPP61" s="154"/>
      <c r="LPQ61" s="154"/>
      <c r="LPR61" s="153"/>
      <c r="LPS61" s="153"/>
      <c r="LPT61" s="153"/>
      <c r="LPU61" s="153"/>
      <c r="LPV61" s="153"/>
      <c r="LPW61" s="153"/>
      <c r="LPX61" s="153"/>
      <c r="LPY61" s="153"/>
      <c r="LPZ61" s="155"/>
      <c r="LQA61" s="165"/>
      <c r="LQB61" s="153"/>
      <c r="LQC61" s="154"/>
      <c r="LQD61" s="154"/>
      <c r="LQE61" s="153"/>
      <c r="LQF61" s="153"/>
      <c r="LQG61" s="153"/>
      <c r="LQH61" s="153"/>
      <c r="LQI61" s="153"/>
      <c r="LQJ61" s="153"/>
      <c r="LQK61" s="153"/>
      <c r="LQL61" s="153"/>
      <c r="LQM61" s="155"/>
      <c r="LQN61" s="165"/>
      <c r="LQO61" s="153"/>
      <c r="LQP61" s="154"/>
      <c r="LQQ61" s="154"/>
      <c r="LQR61" s="153"/>
      <c r="LQS61" s="153"/>
      <c r="LQT61" s="153"/>
      <c r="LQU61" s="153"/>
      <c r="LQV61" s="153"/>
      <c r="LQW61" s="153"/>
      <c r="LQX61" s="153"/>
      <c r="LQY61" s="153"/>
      <c r="LQZ61" s="155"/>
      <c r="LRA61" s="165"/>
      <c r="LRB61" s="153"/>
      <c r="LRC61" s="154"/>
      <c r="LRD61" s="154"/>
      <c r="LRE61" s="153"/>
      <c r="LRF61" s="153"/>
      <c r="LRG61" s="153"/>
      <c r="LRH61" s="153"/>
      <c r="LRI61" s="153"/>
      <c r="LRJ61" s="153"/>
      <c r="LRK61" s="153"/>
      <c r="LRL61" s="153"/>
      <c r="LRM61" s="155"/>
      <c r="LRN61" s="165"/>
      <c r="LRO61" s="153"/>
      <c r="LRP61" s="154"/>
      <c r="LRQ61" s="154"/>
      <c r="LRR61" s="153"/>
      <c r="LRS61" s="153"/>
      <c r="LRT61" s="153"/>
      <c r="LRU61" s="153"/>
      <c r="LRV61" s="153"/>
      <c r="LRW61" s="153"/>
      <c r="LRX61" s="153"/>
      <c r="LRY61" s="153"/>
      <c r="LRZ61" s="155"/>
      <c r="LSA61" s="165"/>
      <c r="LSB61" s="153"/>
      <c r="LSC61" s="154"/>
      <c r="LSD61" s="154"/>
      <c r="LSE61" s="153"/>
      <c r="LSF61" s="153"/>
      <c r="LSG61" s="153"/>
      <c r="LSH61" s="153"/>
      <c r="LSI61" s="153"/>
      <c r="LSJ61" s="153"/>
      <c r="LSK61" s="153"/>
      <c r="LSL61" s="153"/>
      <c r="LSM61" s="155"/>
      <c r="LSN61" s="165"/>
      <c r="LSO61" s="153"/>
      <c r="LSP61" s="154"/>
      <c r="LSQ61" s="154"/>
      <c r="LSR61" s="153"/>
      <c r="LSS61" s="153"/>
      <c r="LST61" s="153"/>
      <c r="LSU61" s="153"/>
      <c r="LSV61" s="153"/>
      <c r="LSW61" s="153"/>
      <c r="LSX61" s="153"/>
      <c r="LSY61" s="153"/>
      <c r="LSZ61" s="155"/>
      <c r="LTA61" s="165"/>
      <c r="LTB61" s="153"/>
      <c r="LTC61" s="154"/>
      <c r="LTD61" s="154"/>
      <c r="LTE61" s="153"/>
      <c r="LTF61" s="153"/>
      <c r="LTG61" s="153"/>
      <c r="LTH61" s="153"/>
      <c r="LTI61" s="153"/>
      <c r="LTJ61" s="153"/>
      <c r="LTK61" s="153"/>
      <c r="LTL61" s="153"/>
      <c r="LTM61" s="155"/>
      <c r="LTN61" s="165"/>
      <c r="LTO61" s="153"/>
      <c r="LTP61" s="154"/>
      <c r="LTQ61" s="154"/>
      <c r="LTR61" s="153"/>
      <c r="LTS61" s="153"/>
      <c r="LTT61" s="153"/>
      <c r="LTU61" s="153"/>
      <c r="LTV61" s="153"/>
      <c r="LTW61" s="153"/>
      <c r="LTX61" s="153"/>
      <c r="LTY61" s="153"/>
      <c r="LTZ61" s="155"/>
      <c r="LUA61" s="165"/>
      <c r="LUB61" s="153"/>
      <c r="LUC61" s="154"/>
      <c r="LUD61" s="154"/>
      <c r="LUE61" s="153"/>
      <c r="LUF61" s="153"/>
      <c r="LUG61" s="153"/>
      <c r="LUH61" s="153"/>
      <c r="LUI61" s="153"/>
      <c r="LUJ61" s="153"/>
      <c r="LUK61" s="153"/>
      <c r="LUL61" s="153"/>
      <c r="LUM61" s="155"/>
      <c r="LUN61" s="165"/>
      <c r="LUO61" s="153"/>
      <c r="LUP61" s="154"/>
      <c r="LUQ61" s="154"/>
      <c r="LUR61" s="153"/>
      <c r="LUS61" s="153"/>
      <c r="LUT61" s="153"/>
      <c r="LUU61" s="153"/>
      <c r="LUV61" s="153"/>
      <c r="LUW61" s="153"/>
      <c r="LUX61" s="153"/>
      <c r="LUY61" s="153"/>
      <c r="LUZ61" s="155"/>
      <c r="LVA61" s="165"/>
      <c r="LVB61" s="153"/>
      <c r="LVC61" s="154"/>
      <c r="LVD61" s="154"/>
      <c r="LVE61" s="153"/>
      <c r="LVF61" s="153"/>
      <c r="LVG61" s="153"/>
      <c r="LVH61" s="153"/>
      <c r="LVI61" s="153"/>
      <c r="LVJ61" s="153"/>
      <c r="LVK61" s="153"/>
      <c r="LVL61" s="153"/>
      <c r="LVM61" s="155"/>
      <c r="LVN61" s="165"/>
      <c r="LVO61" s="153"/>
      <c r="LVP61" s="154"/>
      <c r="LVQ61" s="154"/>
      <c r="LVR61" s="153"/>
      <c r="LVS61" s="153"/>
      <c r="LVT61" s="153"/>
      <c r="LVU61" s="153"/>
      <c r="LVV61" s="153"/>
      <c r="LVW61" s="153"/>
      <c r="LVX61" s="153"/>
      <c r="LVY61" s="153"/>
      <c r="LVZ61" s="155"/>
      <c r="LWA61" s="165"/>
      <c r="LWB61" s="153"/>
      <c r="LWC61" s="154"/>
      <c r="LWD61" s="154"/>
      <c r="LWE61" s="153"/>
      <c r="LWF61" s="153"/>
      <c r="LWG61" s="153"/>
      <c r="LWH61" s="153"/>
      <c r="LWI61" s="153"/>
      <c r="LWJ61" s="153"/>
      <c r="LWK61" s="153"/>
      <c r="LWL61" s="153"/>
      <c r="LWM61" s="155"/>
      <c r="LWN61" s="165"/>
      <c r="LWO61" s="153"/>
      <c r="LWP61" s="154"/>
      <c r="LWQ61" s="154"/>
      <c r="LWR61" s="153"/>
      <c r="LWS61" s="153"/>
      <c r="LWT61" s="153"/>
      <c r="LWU61" s="153"/>
      <c r="LWV61" s="153"/>
      <c r="LWW61" s="153"/>
      <c r="LWX61" s="153"/>
      <c r="LWY61" s="153"/>
      <c r="LWZ61" s="155"/>
      <c r="LXA61" s="165"/>
      <c r="LXB61" s="153"/>
      <c r="LXC61" s="154"/>
      <c r="LXD61" s="154"/>
      <c r="LXE61" s="153"/>
      <c r="LXF61" s="153"/>
      <c r="LXG61" s="153"/>
      <c r="LXH61" s="153"/>
      <c r="LXI61" s="153"/>
      <c r="LXJ61" s="153"/>
      <c r="LXK61" s="153"/>
      <c r="LXL61" s="153"/>
      <c r="LXM61" s="155"/>
      <c r="LXN61" s="165"/>
      <c r="LXO61" s="153"/>
      <c r="LXP61" s="154"/>
      <c r="LXQ61" s="154"/>
      <c r="LXR61" s="153"/>
      <c r="LXS61" s="153"/>
      <c r="LXT61" s="153"/>
      <c r="LXU61" s="153"/>
      <c r="LXV61" s="153"/>
      <c r="LXW61" s="153"/>
      <c r="LXX61" s="153"/>
      <c r="LXY61" s="153"/>
      <c r="LXZ61" s="155"/>
      <c r="LYA61" s="165"/>
      <c r="LYB61" s="153"/>
      <c r="LYC61" s="154"/>
      <c r="LYD61" s="154"/>
      <c r="LYE61" s="153"/>
      <c r="LYF61" s="153"/>
      <c r="LYG61" s="153"/>
      <c r="LYH61" s="153"/>
      <c r="LYI61" s="153"/>
      <c r="LYJ61" s="153"/>
      <c r="LYK61" s="153"/>
      <c r="LYL61" s="153"/>
      <c r="LYM61" s="155"/>
      <c r="LYN61" s="165"/>
      <c r="LYO61" s="153"/>
      <c r="LYP61" s="154"/>
      <c r="LYQ61" s="154"/>
      <c r="LYR61" s="153"/>
      <c r="LYS61" s="153"/>
      <c r="LYT61" s="153"/>
      <c r="LYU61" s="153"/>
      <c r="LYV61" s="153"/>
      <c r="LYW61" s="153"/>
      <c r="LYX61" s="153"/>
      <c r="LYY61" s="153"/>
      <c r="LYZ61" s="155"/>
      <c r="LZA61" s="165"/>
      <c r="LZB61" s="153"/>
      <c r="LZC61" s="154"/>
      <c r="LZD61" s="154"/>
      <c r="LZE61" s="153"/>
      <c r="LZF61" s="153"/>
      <c r="LZG61" s="153"/>
      <c r="LZH61" s="153"/>
      <c r="LZI61" s="153"/>
      <c r="LZJ61" s="153"/>
      <c r="LZK61" s="153"/>
      <c r="LZL61" s="153"/>
      <c r="LZM61" s="155"/>
      <c r="LZN61" s="165"/>
      <c r="LZO61" s="153"/>
      <c r="LZP61" s="154"/>
      <c r="LZQ61" s="154"/>
      <c r="LZR61" s="153"/>
      <c r="LZS61" s="153"/>
      <c r="LZT61" s="153"/>
      <c r="LZU61" s="153"/>
      <c r="LZV61" s="153"/>
      <c r="LZW61" s="153"/>
      <c r="LZX61" s="153"/>
      <c r="LZY61" s="153"/>
      <c r="LZZ61" s="155"/>
      <c r="MAA61" s="165"/>
      <c r="MAB61" s="153"/>
      <c r="MAC61" s="154"/>
      <c r="MAD61" s="154"/>
      <c r="MAE61" s="153"/>
      <c r="MAF61" s="153"/>
      <c r="MAG61" s="153"/>
      <c r="MAH61" s="153"/>
      <c r="MAI61" s="153"/>
      <c r="MAJ61" s="153"/>
      <c r="MAK61" s="153"/>
      <c r="MAL61" s="153"/>
      <c r="MAM61" s="155"/>
      <c r="MAN61" s="165"/>
      <c r="MAO61" s="153"/>
      <c r="MAP61" s="154"/>
      <c r="MAQ61" s="154"/>
      <c r="MAR61" s="153"/>
      <c r="MAS61" s="153"/>
      <c r="MAT61" s="153"/>
      <c r="MAU61" s="153"/>
      <c r="MAV61" s="153"/>
      <c r="MAW61" s="153"/>
      <c r="MAX61" s="153"/>
      <c r="MAY61" s="153"/>
      <c r="MAZ61" s="155"/>
      <c r="MBA61" s="165"/>
      <c r="MBB61" s="153"/>
      <c r="MBC61" s="154"/>
      <c r="MBD61" s="154"/>
      <c r="MBE61" s="153"/>
      <c r="MBF61" s="153"/>
      <c r="MBG61" s="153"/>
      <c r="MBH61" s="153"/>
      <c r="MBI61" s="153"/>
      <c r="MBJ61" s="153"/>
      <c r="MBK61" s="153"/>
      <c r="MBL61" s="153"/>
      <c r="MBM61" s="155"/>
      <c r="MBN61" s="165"/>
      <c r="MBO61" s="153"/>
      <c r="MBP61" s="154"/>
      <c r="MBQ61" s="154"/>
      <c r="MBR61" s="153"/>
      <c r="MBS61" s="153"/>
      <c r="MBT61" s="153"/>
      <c r="MBU61" s="153"/>
      <c r="MBV61" s="153"/>
      <c r="MBW61" s="153"/>
      <c r="MBX61" s="153"/>
      <c r="MBY61" s="153"/>
      <c r="MBZ61" s="155"/>
      <c r="MCA61" s="165"/>
      <c r="MCB61" s="153"/>
      <c r="MCC61" s="154"/>
      <c r="MCD61" s="154"/>
      <c r="MCE61" s="153"/>
      <c r="MCF61" s="153"/>
      <c r="MCG61" s="153"/>
      <c r="MCH61" s="153"/>
      <c r="MCI61" s="153"/>
      <c r="MCJ61" s="153"/>
      <c r="MCK61" s="153"/>
      <c r="MCL61" s="153"/>
      <c r="MCM61" s="155"/>
      <c r="MCN61" s="165"/>
      <c r="MCO61" s="153"/>
      <c r="MCP61" s="154"/>
      <c r="MCQ61" s="154"/>
      <c r="MCR61" s="153"/>
      <c r="MCS61" s="153"/>
      <c r="MCT61" s="153"/>
      <c r="MCU61" s="153"/>
      <c r="MCV61" s="153"/>
      <c r="MCW61" s="153"/>
      <c r="MCX61" s="153"/>
      <c r="MCY61" s="153"/>
      <c r="MCZ61" s="155"/>
      <c r="MDA61" s="165"/>
      <c r="MDB61" s="153"/>
      <c r="MDC61" s="154"/>
      <c r="MDD61" s="154"/>
      <c r="MDE61" s="153"/>
      <c r="MDF61" s="153"/>
      <c r="MDG61" s="153"/>
      <c r="MDH61" s="153"/>
      <c r="MDI61" s="153"/>
      <c r="MDJ61" s="153"/>
      <c r="MDK61" s="153"/>
      <c r="MDL61" s="153"/>
      <c r="MDM61" s="155"/>
      <c r="MDN61" s="165"/>
      <c r="MDO61" s="153"/>
      <c r="MDP61" s="154"/>
      <c r="MDQ61" s="154"/>
      <c r="MDR61" s="153"/>
      <c r="MDS61" s="153"/>
      <c r="MDT61" s="153"/>
      <c r="MDU61" s="153"/>
      <c r="MDV61" s="153"/>
      <c r="MDW61" s="153"/>
      <c r="MDX61" s="153"/>
      <c r="MDY61" s="153"/>
      <c r="MDZ61" s="155"/>
      <c r="MEA61" s="165"/>
      <c r="MEB61" s="153"/>
      <c r="MEC61" s="154"/>
      <c r="MED61" s="154"/>
      <c r="MEE61" s="153"/>
      <c r="MEF61" s="153"/>
      <c r="MEG61" s="153"/>
      <c r="MEH61" s="153"/>
      <c r="MEI61" s="153"/>
      <c r="MEJ61" s="153"/>
      <c r="MEK61" s="153"/>
      <c r="MEL61" s="153"/>
      <c r="MEM61" s="155"/>
      <c r="MEN61" s="165"/>
      <c r="MEO61" s="153"/>
      <c r="MEP61" s="154"/>
      <c r="MEQ61" s="154"/>
      <c r="MER61" s="153"/>
      <c r="MES61" s="153"/>
      <c r="MET61" s="153"/>
      <c r="MEU61" s="153"/>
      <c r="MEV61" s="153"/>
      <c r="MEW61" s="153"/>
      <c r="MEX61" s="153"/>
      <c r="MEY61" s="153"/>
      <c r="MEZ61" s="155"/>
      <c r="MFA61" s="165"/>
      <c r="MFB61" s="153"/>
      <c r="MFC61" s="154"/>
      <c r="MFD61" s="154"/>
      <c r="MFE61" s="153"/>
      <c r="MFF61" s="153"/>
      <c r="MFG61" s="153"/>
      <c r="MFH61" s="153"/>
      <c r="MFI61" s="153"/>
      <c r="MFJ61" s="153"/>
      <c r="MFK61" s="153"/>
      <c r="MFL61" s="153"/>
      <c r="MFM61" s="155"/>
      <c r="MFN61" s="165"/>
      <c r="MFO61" s="153"/>
      <c r="MFP61" s="154"/>
      <c r="MFQ61" s="154"/>
      <c r="MFR61" s="153"/>
      <c r="MFS61" s="153"/>
      <c r="MFT61" s="153"/>
      <c r="MFU61" s="153"/>
      <c r="MFV61" s="153"/>
      <c r="MFW61" s="153"/>
      <c r="MFX61" s="153"/>
      <c r="MFY61" s="153"/>
      <c r="MFZ61" s="155"/>
      <c r="MGA61" s="165"/>
      <c r="MGB61" s="153"/>
      <c r="MGC61" s="154"/>
      <c r="MGD61" s="154"/>
      <c r="MGE61" s="153"/>
      <c r="MGF61" s="153"/>
      <c r="MGG61" s="153"/>
      <c r="MGH61" s="153"/>
      <c r="MGI61" s="153"/>
      <c r="MGJ61" s="153"/>
      <c r="MGK61" s="153"/>
      <c r="MGL61" s="153"/>
      <c r="MGM61" s="155"/>
      <c r="MGN61" s="165"/>
      <c r="MGO61" s="153"/>
      <c r="MGP61" s="154"/>
      <c r="MGQ61" s="154"/>
      <c r="MGR61" s="153"/>
      <c r="MGS61" s="153"/>
      <c r="MGT61" s="153"/>
      <c r="MGU61" s="153"/>
      <c r="MGV61" s="153"/>
      <c r="MGW61" s="153"/>
      <c r="MGX61" s="153"/>
      <c r="MGY61" s="153"/>
      <c r="MGZ61" s="155"/>
      <c r="MHA61" s="165"/>
      <c r="MHB61" s="153"/>
      <c r="MHC61" s="154"/>
      <c r="MHD61" s="154"/>
      <c r="MHE61" s="153"/>
      <c r="MHF61" s="153"/>
      <c r="MHG61" s="153"/>
      <c r="MHH61" s="153"/>
      <c r="MHI61" s="153"/>
      <c r="MHJ61" s="153"/>
      <c r="MHK61" s="153"/>
      <c r="MHL61" s="153"/>
      <c r="MHM61" s="155"/>
      <c r="MHN61" s="165"/>
      <c r="MHO61" s="153"/>
      <c r="MHP61" s="154"/>
      <c r="MHQ61" s="154"/>
      <c r="MHR61" s="153"/>
      <c r="MHS61" s="153"/>
      <c r="MHT61" s="153"/>
      <c r="MHU61" s="153"/>
      <c r="MHV61" s="153"/>
      <c r="MHW61" s="153"/>
      <c r="MHX61" s="153"/>
      <c r="MHY61" s="153"/>
      <c r="MHZ61" s="155"/>
      <c r="MIA61" s="165"/>
      <c r="MIB61" s="153"/>
      <c r="MIC61" s="154"/>
      <c r="MID61" s="154"/>
      <c r="MIE61" s="153"/>
      <c r="MIF61" s="153"/>
      <c r="MIG61" s="153"/>
      <c r="MIH61" s="153"/>
      <c r="MII61" s="153"/>
      <c r="MIJ61" s="153"/>
      <c r="MIK61" s="153"/>
      <c r="MIL61" s="153"/>
      <c r="MIM61" s="155"/>
      <c r="MIN61" s="165"/>
      <c r="MIO61" s="153"/>
      <c r="MIP61" s="154"/>
      <c r="MIQ61" s="154"/>
      <c r="MIR61" s="153"/>
      <c r="MIS61" s="153"/>
      <c r="MIT61" s="153"/>
      <c r="MIU61" s="153"/>
      <c r="MIV61" s="153"/>
      <c r="MIW61" s="153"/>
      <c r="MIX61" s="153"/>
      <c r="MIY61" s="153"/>
      <c r="MIZ61" s="155"/>
      <c r="MJA61" s="165"/>
      <c r="MJB61" s="153"/>
      <c r="MJC61" s="154"/>
      <c r="MJD61" s="154"/>
      <c r="MJE61" s="153"/>
      <c r="MJF61" s="153"/>
      <c r="MJG61" s="153"/>
      <c r="MJH61" s="153"/>
      <c r="MJI61" s="153"/>
      <c r="MJJ61" s="153"/>
      <c r="MJK61" s="153"/>
      <c r="MJL61" s="153"/>
      <c r="MJM61" s="155"/>
      <c r="MJN61" s="165"/>
      <c r="MJO61" s="153"/>
      <c r="MJP61" s="154"/>
      <c r="MJQ61" s="154"/>
      <c r="MJR61" s="153"/>
      <c r="MJS61" s="153"/>
      <c r="MJT61" s="153"/>
      <c r="MJU61" s="153"/>
      <c r="MJV61" s="153"/>
      <c r="MJW61" s="153"/>
      <c r="MJX61" s="153"/>
      <c r="MJY61" s="153"/>
      <c r="MJZ61" s="155"/>
      <c r="MKA61" s="165"/>
      <c r="MKB61" s="153"/>
      <c r="MKC61" s="154"/>
      <c r="MKD61" s="154"/>
      <c r="MKE61" s="153"/>
      <c r="MKF61" s="153"/>
      <c r="MKG61" s="153"/>
      <c r="MKH61" s="153"/>
      <c r="MKI61" s="153"/>
      <c r="MKJ61" s="153"/>
      <c r="MKK61" s="153"/>
      <c r="MKL61" s="153"/>
      <c r="MKM61" s="155"/>
      <c r="MKN61" s="165"/>
      <c r="MKO61" s="153"/>
      <c r="MKP61" s="154"/>
      <c r="MKQ61" s="154"/>
      <c r="MKR61" s="153"/>
      <c r="MKS61" s="153"/>
      <c r="MKT61" s="153"/>
      <c r="MKU61" s="153"/>
      <c r="MKV61" s="153"/>
      <c r="MKW61" s="153"/>
      <c r="MKX61" s="153"/>
      <c r="MKY61" s="153"/>
      <c r="MKZ61" s="155"/>
      <c r="MLA61" s="165"/>
      <c r="MLB61" s="153"/>
      <c r="MLC61" s="154"/>
      <c r="MLD61" s="154"/>
      <c r="MLE61" s="153"/>
      <c r="MLF61" s="153"/>
      <c r="MLG61" s="153"/>
      <c r="MLH61" s="153"/>
      <c r="MLI61" s="153"/>
      <c r="MLJ61" s="153"/>
      <c r="MLK61" s="153"/>
      <c r="MLL61" s="153"/>
      <c r="MLM61" s="155"/>
      <c r="MLN61" s="165"/>
      <c r="MLO61" s="153"/>
      <c r="MLP61" s="154"/>
      <c r="MLQ61" s="154"/>
      <c r="MLR61" s="153"/>
      <c r="MLS61" s="153"/>
      <c r="MLT61" s="153"/>
      <c r="MLU61" s="153"/>
      <c r="MLV61" s="153"/>
      <c r="MLW61" s="153"/>
      <c r="MLX61" s="153"/>
      <c r="MLY61" s="153"/>
      <c r="MLZ61" s="155"/>
      <c r="MMA61" s="165"/>
      <c r="MMB61" s="153"/>
      <c r="MMC61" s="154"/>
      <c r="MMD61" s="154"/>
      <c r="MME61" s="153"/>
      <c r="MMF61" s="153"/>
      <c r="MMG61" s="153"/>
      <c r="MMH61" s="153"/>
      <c r="MMI61" s="153"/>
      <c r="MMJ61" s="153"/>
      <c r="MMK61" s="153"/>
      <c r="MML61" s="153"/>
      <c r="MMM61" s="155"/>
      <c r="MMN61" s="165"/>
      <c r="MMO61" s="153"/>
      <c r="MMP61" s="154"/>
      <c r="MMQ61" s="154"/>
      <c r="MMR61" s="153"/>
      <c r="MMS61" s="153"/>
      <c r="MMT61" s="153"/>
      <c r="MMU61" s="153"/>
      <c r="MMV61" s="153"/>
      <c r="MMW61" s="153"/>
      <c r="MMX61" s="153"/>
      <c r="MMY61" s="153"/>
      <c r="MMZ61" s="155"/>
      <c r="MNA61" s="165"/>
      <c r="MNB61" s="153"/>
      <c r="MNC61" s="154"/>
      <c r="MND61" s="154"/>
      <c r="MNE61" s="153"/>
      <c r="MNF61" s="153"/>
      <c r="MNG61" s="153"/>
      <c r="MNH61" s="153"/>
      <c r="MNI61" s="153"/>
      <c r="MNJ61" s="153"/>
      <c r="MNK61" s="153"/>
      <c r="MNL61" s="153"/>
      <c r="MNM61" s="155"/>
      <c r="MNN61" s="165"/>
      <c r="MNO61" s="153"/>
      <c r="MNP61" s="154"/>
      <c r="MNQ61" s="154"/>
      <c r="MNR61" s="153"/>
      <c r="MNS61" s="153"/>
      <c r="MNT61" s="153"/>
      <c r="MNU61" s="153"/>
      <c r="MNV61" s="153"/>
      <c r="MNW61" s="153"/>
      <c r="MNX61" s="153"/>
      <c r="MNY61" s="153"/>
      <c r="MNZ61" s="155"/>
      <c r="MOA61" s="165"/>
      <c r="MOB61" s="153"/>
      <c r="MOC61" s="154"/>
      <c r="MOD61" s="154"/>
      <c r="MOE61" s="153"/>
      <c r="MOF61" s="153"/>
      <c r="MOG61" s="153"/>
      <c r="MOH61" s="153"/>
      <c r="MOI61" s="153"/>
      <c r="MOJ61" s="153"/>
      <c r="MOK61" s="153"/>
      <c r="MOL61" s="153"/>
      <c r="MOM61" s="155"/>
      <c r="MON61" s="165"/>
      <c r="MOO61" s="153"/>
      <c r="MOP61" s="154"/>
      <c r="MOQ61" s="154"/>
      <c r="MOR61" s="153"/>
      <c r="MOS61" s="153"/>
      <c r="MOT61" s="153"/>
      <c r="MOU61" s="153"/>
      <c r="MOV61" s="153"/>
      <c r="MOW61" s="153"/>
      <c r="MOX61" s="153"/>
      <c r="MOY61" s="153"/>
      <c r="MOZ61" s="155"/>
      <c r="MPA61" s="165"/>
      <c r="MPB61" s="153"/>
      <c r="MPC61" s="154"/>
      <c r="MPD61" s="154"/>
      <c r="MPE61" s="153"/>
      <c r="MPF61" s="153"/>
      <c r="MPG61" s="153"/>
      <c r="MPH61" s="153"/>
      <c r="MPI61" s="153"/>
      <c r="MPJ61" s="153"/>
      <c r="MPK61" s="153"/>
      <c r="MPL61" s="153"/>
      <c r="MPM61" s="155"/>
      <c r="MPN61" s="165"/>
      <c r="MPO61" s="153"/>
      <c r="MPP61" s="154"/>
      <c r="MPQ61" s="154"/>
      <c r="MPR61" s="153"/>
      <c r="MPS61" s="153"/>
      <c r="MPT61" s="153"/>
      <c r="MPU61" s="153"/>
      <c r="MPV61" s="153"/>
      <c r="MPW61" s="153"/>
      <c r="MPX61" s="153"/>
      <c r="MPY61" s="153"/>
      <c r="MPZ61" s="155"/>
      <c r="MQA61" s="165"/>
      <c r="MQB61" s="153"/>
      <c r="MQC61" s="154"/>
      <c r="MQD61" s="154"/>
      <c r="MQE61" s="153"/>
      <c r="MQF61" s="153"/>
      <c r="MQG61" s="153"/>
      <c r="MQH61" s="153"/>
      <c r="MQI61" s="153"/>
      <c r="MQJ61" s="153"/>
      <c r="MQK61" s="153"/>
      <c r="MQL61" s="153"/>
      <c r="MQM61" s="155"/>
      <c r="MQN61" s="165"/>
      <c r="MQO61" s="153"/>
      <c r="MQP61" s="154"/>
      <c r="MQQ61" s="154"/>
      <c r="MQR61" s="153"/>
      <c r="MQS61" s="153"/>
      <c r="MQT61" s="153"/>
      <c r="MQU61" s="153"/>
      <c r="MQV61" s="153"/>
      <c r="MQW61" s="153"/>
      <c r="MQX61" s="153"/>
      <c r="MQY61" s="153"/>
      <c r="MQZ61" s="155"/>
      <c r="MRA61" s="165"/>
      <c r="MRB61" s="153"/>
      <c r="MRC61" s="154"/>
      <c r="MRD61" s="154"/>
      <c r="MRE61" s="153"/>
      <c r="MRF61" s="153"/>
      <c r="MRG61" s="153"/>
      <c r="MRH61" s="153"/>
      <c r="MRI61" s="153"/>
      <c r="MRJ61" s="153"/>
      <c r="MRK61" s="153"/>
      <c r="MRL61" s="153"/>
      <c r="MRM61" s="155"/>
      <c r="MRN61" s="165"/>
      <c r="MRO61" s="153"/>
      <c r="MRP61" s="154"/>
      <c r="MRQ61" s="154"/>
      <c r="MRR61" s="153"/>
      <c r="MRS61" s="153"/>
      <c r="MRT61" s="153"/>
      <c r="MRU61" s="153"/>
      <c r="MRV61" s="153"/>
      <c r="MRW61" s="153"/>
      <c r="MRX61" s="153"/>
      <c r="MRY61" s="153"/>
      <c r="MRZ61" s="155"/>
      <c r="MSA61" s="165"/>
      <c r="MSB61" s="153"/>
      <c r="MSC61" s="154"/>
      <c r="MSD61" s="154"/>
      <c r="MSE61" s="153"/>
      <c r="MSF61" s="153"/>
      <c r="MSG61" s="153"/>
      <c r="MSH61" s="153"/>
      <c r="MSI61" s="153"/>
      <c r="MSJ61" s="153"/>
      <c r="MSK61" s="153"/>
      <c r="MSL61" s="153"/>
      <c r="MSM61" s="155"/>
      <c r="MSN61" s="165"/>
      <c r="MSO61" s="153"/>
      <c r="MSP61" s="154"/>
      <c r="MSQ61" s="154"/>
      <c r="MSR61" s="153"/>
      <c r="MSS61" s="153"/>
      <c r="MST61" s="153"/>
      <c r="MSU61" s="153"/>
      <c r="MSV61" s="153"/>
      <c r="MSW61" s="153"/>
      <c r="MSX61" s="153"/>
      <c r="MSY61" s="153"/>
      <c r="MSZ61" s="155"/>
      <c r="MTA61" s="165"/>
      <c r="MTB61" s="153"/>
      <c r="MTC61" s="154"/>
      <c r="MTD61" s="154"/>
      <c r="MTE61" s="153"/>
      <c r="MTF61" s="153"/>
      <c r="MTG61" s="153"/>
      <c r="MTH61" s="153"/>
      <c r="MTI61" s="153"/>
      <c r="MTJ61" s="153"/>
      <c r="MTK61" s="153"/>
      <c r="MTL61" s="153"/>
      <c r="MTM61" s="155"/>
      <c r="MTN61" s="165"/>
      <c r="MTO61" s="153"/>
      <c r="MTP61" s="154"/>
      <c r="MTQ61" s="154"/>
      <c r="MTR61" s="153"/>
      <c r="MTS61" s="153"/>
      <c r="MTT61" s="153"/>
      <c r="MTU61" s="153"/>
      <c r="MTV61" s="153"/>
      <c r="MTW61" s="153"/>
      <c r="MTX61" s="153"/>
      <c r="MTY61" s="153"/>
      <c r="MTZ61" s="155"/>
      <c r="MUA61" s="165"/>
      <c r="MUB61" s="153"/>
      <c r="MUC61" s="154"/>
      <c r="MUD61" s="154"/>
      <c r="MUE61" s="153"/>
      <c r="MUF61" s="153"/>
      <c r="MUG61" s="153"/>
      <c r="MUH61" s="153"/>
      <c r="MUI61" s="153"/>
      <c r="MUJ61" s="153"/>
      <c r="MUK61" s="153"/>
      <c r="MUL61" s="153"/>
      <c r="MUM61" s="155"/>
      <c r="MUN61" s="165"/>
      <c r="MUO61" s="153"/>
      <c r="MUP61" s="154"/>
      <c r="MUQ61" s="154"/>
      <c r="MUR61" s="153"/>
      <c r="MUS61" s="153"/>
      <c r="MUT61" s="153"/>
      <c r="MUU61" s="153"/>
      <c r="MUV61" s="153"/>
      <c r="MUW61" s="153"/>
      <c r="MUX61" s="153"/>
      <c r="MUY61" s="153"/>
      <c r="MUZ61" s="155"/>
      <c r="MVA61" s="165"/>
      <c r="MVB61" s="153"/>
      <c r="MVC61" s="154"/>
      <c r="MVD61" s="154"/>
      <c r="MVE61" s="153"/>
      <c r="MVF61" s="153"/>
      <c r="MVG61" s="153"/>
      <c r="MVH61" s="153"/>
      <c r="MVI61" s="153"/>
      <c r="MVJ61" s="153"/>
      <c r="MVK61" s="153"/>
      <c r="MVL61" s="153"/>
      <c r="MVM61" s="155"/>
      <c r="MVN61" s="165"/>
      <c r="MVO61" s="153"/>
      <c r="MVP61" s="154"/>
      <c r="MVQ61" s="154"/>
      <c r="MVR61" s="153"/>
      <c r="MVS61" s="153"/>
      <c r="MVT61" s="153"/>
      <c r="MVU61" s="153"/>
      <c r="MVV61" s="153"/>
      <c r="MVW61" s="153"/>
      <c r="MVX61" s="153"/>
      <c r="MVY61" s="153"/>
      <c r="MVZ61" s="155"/>
      <c r="MWA61" s="165"/>
      <c r="MWB61" s="153"/>
      <c r="MWC61" s="154"/>
      <c r="MWD61" s="154"/>
      <c r="MWE61" s="153"/>
      <c r="MWF61" s="153"/>
      <c r="MWG61" s="153"/>
      <c r="MWH61" s="153"/>
      <c r="MWI61" s="153"/>
      <c r="MWJ61" s="153"/>
      <c r="MWK61" s="153"/>
      <c r="MWL61" s="153"/>
      <c r="MWM61" s="155"/>
      <c r="MWN61" s="165"/>
      <c r="MWO61" s="153"/>
      <c r="MWP61" s="154"/>
      <c r="MWQ61" s="154"/>
      <c r="MWR61" s="153"/>
      <c r="MWS61" s="153"/>
      <c r="MWT61" s="153"/>
      <c r="MWU61" s="153"/>
      <c r="MWV61" s="153"/>
      <c r="MWW61" s="153"/>
      <c r="MWX61" s="153"/>
      <c r="MWY61" s="153"/>
      <c r="MWZ61" s="155"/>
      <c r="MXA61" s="165"/>
      <c r="MXB61" s="153"/>
      <c r="MXC61" s="154"/>
      <c r="MXD61" s="154"/>
      <c r="MXE61" s="153"/>
      <c r="MXF61" s="153"/>
      <c r="MXG61" s="153"/>
      <c r="MXH61" s="153"/>
      <c r="MXI61" s="153"/>
      <c r="MXJ61" s="153"/>
      <c r="MXK61" s="153"/>
      <c r="MXL61" s="153"/>
      <c r="MXM61" s="155"/>
      <c r="MXN61" s="165"/>
      <c r="MXO61" s="153"/>
      <c r="MXP61" s="154"/>
      <c r="MXQ61" s="154"/>
      <c r="MXR61" s="153"/>
      <c r="MXS61" s="153"/>
      <c r="MXT61" s="153"/>
      <c r="MXU61" s="153"/>
      <c r="MXV61" s="153"/>
      <c r="MXW61" s="153"/>
      <c r="MXX61" s="153"/>
      <c r="MXY61" s="153"/>
      <c r="MXZ61" s="155"/>
      <c r="MYA61" s="165"/>
      <c r="MYB61" s="153"/>
      <c r="MYC61" s="154"/>
      <c r="MYD61" s="154"/>
      <c r="MYE61" s="153"/>
      <c r="MYF61" s="153"/>
      <c r="MYG61" s="153"/>
      <c r="MYH61" s="153"/>
      <c r="MYI61" s="153"/>
      <c r="MYJ61" s="153"/>
      <c r="MYK61" s="153"/>
      <c r="MYL61" s="153"/>
      <c r="MYM61" s="155"/>
      <c r="MYN61" s="165"/>
      <c r="MYO61" s="153"/>
      <c r="MYP61" s="154"/>
      <c r="MYQ61" s="154"/>
      <c r="MYR61" s="153"/>
      <c r="MYS61" s="153"/>
      <c r="MYT61" s="153"/>
      <c r="MYU61" s="153"/>
      <c r="MYV61" s="153"/>
      <c r="MYW61" s="153"/>
      <c r="MYX61" s="153"/>
      <c r="MYY61" s="153"/>
      <c r="MYZ61" s="155"/>
      <c r="MZA61" s="165"/>
      <c r="MZB61" s="153"/>
      <c r="MZC61" s="154"/>
      <c r="MZD61" s="154"/>
      <c r="MZE61" s="153"/>
      <c r="MZF61" s="153"/>
      <c r="MZG61" s="153"/>
      <c r="MZH61" s="153"/>
      <c r="MZI61" s="153"/>
      <c r="MZJ61" s="153"/>
      <c r="MZK61" s="153"/>
      <c r="MZL61" s="153"/>
      <c r="MZM61" s="155"/>
      <c r="MZN61" s="165"/>
      <c r="MZO61" s="153"/>
      <c r="MZP61" s="154"/>
      <c r="MZQ61" s="154"/>
      <c r="MZR61" s="153"/>
      <c r="MZS61" s="153"/>
      <c r="MZT61" s="153"/>
      <c r="MZU61" s="153"/>
      <c r="MZV61" s="153"/>
      <c r="MZW61" s="153"/>
      <c r="MZX61" s="153"/>
      <c r="MZY61" s="153"/>
      <c r="MZZ61" s="155"/>
      <c r="NAA61" s="165"/>
      <c r="NAB61" s="153"/>
      <c r="NAC61" s="154"/>
      <c r="NAD61" s="154"/>
      <c r="NAE61" s="153"/>
      <c r="NAF61" s="153"/>
      <c r="NAG61" s="153"/>
      <c r="NAH61" s="153"/>
      <c r="NAI61" s="153"/>
      <c r="NAJ61" s="153"/>
      <c r="NAK61" s="153"/>
      <c r="NAL61" s="153"/>
      <c r="NAM61" s="155"/>
      <c r="NAN61" s="165"/>
      <c r="NAO61" s="153"/>
      <c r="NAP61" s="154"/>
      <c r="NAQ61" s="154"/>
      <c r="NAR61" s="153"/>
      <c r="NAS61" s="153"/>
      <c r="NAT61" s="153"/>
      <c r="NAU61" s="153"/>
      <c r="NAV61" s="153"/>
      <c r="NAW61" s="153"/>
      <c r="NAX61" s="153"/>
      <c r="NAY61" s="153"/>
      <c r="NAZ61" s="155"/>
      <c r="NBA61" s="165"/>
      <c r="NBB61" s="153"/>
      <c r="NBC61" s="154"/>
      <c r="NBD61" s="154"/>
      <c r="NBE61" s="153"/>
      <c r="NBF61" s="153"/>
      <c r="NBG61" s="153"/>
      <c r="NBH61" s="153"/>
      <c r="NBI61" s="153"/>
      <c r="NBJ61" s="153"/>
      <c r="NBK61" s="153"/>
      <c r="NBL61" s="153"/>
      <c r="NBM61" s="155"/>
      <c r="NBN61" s="165"/>
      <c r="NBO61" s="153"/>
      <c r="NBP61" s="154"/>
      <c r="NBQ61" s="154"/>
      <c r="NBR61" s="153"/>
      <c r="NBS61" s="153"/>
      <c r="NBT61" s="153"/>
      <c r="NBU61" s="153"/>
      <c r="NBV61" s="153"/>
      <c r="NBW61" s="153"/>
      <c r="NBX61" s="153"/>
      <c r="NBY61" s="153"/>
      <c r="NBZ61" s="155"/>
      <c r="NCA61" s="165"/>
      <c r="NCB61" s="153"/>
      <c r="NCC61" s="154"/>
      <c r="NCD61" s="154"/>
      <c r="NCE61" s="153"/>
      <c r="NCF61" s="153"/>
      <c r="NCG61" s="153"/>
      <c r="NCH61" s="153"/>
      <c r="NCI61" s="153"/>
      <c r="NCJ61" s="153"/>
      <c r="NCK61" s="153"/>
      <c r="NCL61" s="153"/>
      <c r="NCM61" s="155"/>
      <c r="NCN61" s="165"/>
      <c r="NCO61" s="153"/>
      <c r="NCP61" s="154"/>
      <c r="NCQ61" s="154"/>
      <c r="NCR61" s="153"/>
      <c r="NCS61" s="153"/>
      <c r="NCT61" s="153"/>
      <c r="NCU61" s="153"/>
      <c r="NCV61" s="153"/>
      <c r="NCW61" s="153"/>
      <c r="NCX61" s="153"/>
      <c r="NCY61" s="153"/>
      <c r="NCZ61" s="155"/>
      <c r="NDA61" s="165"/>
      <c r="NDB61" s="153"/>
      <c r="NDC61" s="154"/>
      <c r="NDD61" s="154"/>
      <c r="NDE61" s="153"/>
      <c r="NDF61" s="153"/>
      <c r="NDG61" s="153"/>
      <c r="NDH61" s="153"/>
      <c r="NDI61" s="153"/>
      <c r="NDJ61" s="153"/>
      <c r="NDK61" s="153"/>
      <c r="NDL61" s="153"/>
      <c r="NDM61" s="155"/>
      <c r="NDN61" s="165"/>
      <c r="NDO61" s="153"/>
      <c r="NDP61" s="154"/>
      <c r="NDQ61" s="154"/>
      <c r="NDR61" s="153"/>
      <c r="NDS61" s="153"/>
      <c r="NDT61" s="153"/>
      <c r="NDU61" s="153"/>
      <c r="NDV61" s="153"/>
      <c r="NDW61" s="153"/>
      <c r="NDX61" s="153"/>
      <c r="NDY61" s="153"/>
      <c r="NDZ61" s="155"/>
      <c r="NEA61" s="165"/>
      <c r="NEB61" s="153"/>
      <c r="NEC61" s="154"/>
      <c r="NED61" s="154"/>
      <c r="NEE61" s="153"/>
      <c r="NEF61" s="153"/>
      <c r="NEG61" s="153"/>
      <c r="NEH61" s="153"/>
      <c r="NEI61" s="153"/>
      <c r="NEJ61" s="153"/>
      <c r="NEK61" s="153"/>
      <c r="NEL61" s="153"/>
      <c r="NEM61" s="155"/>
      <c r="NEN61" s="165"/>
      <c r="NEO61" s="153"/>
      <c r="NEP61" s="154"/>
      <c r="NEQ61" s="154"/>
      <c r="NER61" s="153"/>
      <c r="NES61" s="153"/>
      <c r="NET61" s="153"/>
      <c r="NEU61" s="153"/>
      <c r="NEV61" s="153"/>
      <c r="NEW61" s="153"/>
      <c r="NEX61" s="153"/>
      <c r="NEY61" s="153"/>
      <c r="NEZ61" s="155"/>
      <c r="NFA61" s="165"/>
      <c r="NFB61" s="153"/>
      <c r="NFC61" s="154"/>
      <c r="NFD61" s="154"/>
      <c r="NFE61" s="153"/>
      <c r="NFF61" s="153"/>
      <c r="NFG61" s="153"/>
      <c r="NFH61" s="153"/>
      <c r="NFI61" s="153"/>
      <c r="NFJ61" s="153"/>
      <c r="NFK61" s="153"/>
      <c r="NFL61" s="153"/>
      <c r="NFM61" s="155"/>
      <c r="NFN61" s="165"/>
      <c r="NFO61" s="153"/>
      <c r="NFP61" s="154"/>
      <c r="NFQ61" s="154"/>
      <c r="NFR61" s="153"/>
      <c r="NFS61" s="153"/>
      <c r="NFT61" s="153"/>
      <c r="NFU61" s="153"/>
      <c r="NFV61" s="153"/>
      <c r="NFW61" s="153"/>
      <c r="NFX61" s="153"/>
      <c r="NFY61" s="153"/>
      <c r="NFZ61" s="155"/>
      <c r="NGA61" s="165"/>
      <c r="NGB61" s="153"/>
      <c r="NGC61" s="154"/>
      <c r="NGD61" s="154"/>
      <c r="NGE61" s="153"/>
      <c r="NGF61" s="153"/>
      <c r="NGG61" s="153"/>
      <c r="NGH61" s="153"/>
      <c r="NGI61" s="153"/>
      <c r="NGJ61" s="153"/>
      <c r="NGK61" s="153"/>
      <c r="NGL61" s="153"/>
      <c r="NGM61" s="155"/>
      <c r="NGN61" s="165"/>
      <c r="NGO61" s="153"/>
      <c r="NGP61" s="154"/>
      <c r="NGQ61" s="154"/>
      <c r="NGR61" s="153"/>
      <c r="NGS61" s="153"/>
      <c r="NGT61" s="153"/>
      <c r="NGU61" s="153"/>
      <c r="NGV61" s="153"/>
      <c r="NGW61" s="153"/>
      <c r="NGX61" s="153"/>
      <c r="NGY61" s="153"/>
      <c r="NGZ61" s="155"/>
      <c r="NHA61" s="165"/>
      <c r="NHB61" s="153"/>
      <c r="NHC61" s="154"/>
      <c r="NHD61" s="154"/>
      <c r="NHE61" s="153"/>
      <c r="NHF61" s="153"/>
      <c r="NHG61" s="153"/>
      <c r="NHH61" s="153"/>
      <c r="NHI61" s="153"/>
      <c r="NHJ61" s="153"/>
      <c r="NHK61" s="153"/>
      <c r="NHL61" s="153"/>
      <c r="NHM61" s="155"/>
      <c r="NHN61" s="165"/>
      <c r="NHO61" s="153"/>
      <c r="NHP61" s="154"/>
      <c r="NHQ61" s="154"/>
      <c r="NHR61" s="153"/>
      <c r="NHS61" s="153"/>
      <c r="NHT61" s="153"/>
      <c r="NHU61" s="153"/>
      <c r="NHV61" s="153"/>
      <c r="NHW61" s="153"/>
      <c r="NHX61" s="153"/>
      <c r="NHY61" s="153"/>
      <c r="NHZ61" s="155"/>
      <c r="NIA61" s="165"/>
      <c r="NIB61" s="153"/>
      <c r="NIC61" s="154"/>
      <c r="NID61" s="154"/>
      <c r="NIE61" s="153"/>
      <c r="NIF61" s="153"/>
      <c r="NIG61" s="153"/>
      <c r="NIH61" s="153"/>
      <c r="NII61" s="153"/>
      <c r="NIJ61" s="153"/>
      <c r="NIK61" s="153"/>
      <c r="NIL61" s="153"/>
      <c r="NIM61" s="155"/>
      <c r="NIN61" s="165"/>
      <c r="NIO61" s="153"/>
      <c r="NIP61" s="154"/>
      <c r="NIQ61" s="154"/>
      <c r="NIR61" s="153"/>
      <c r="NIS61" s="153"/>
      <c r="NIT61" s="153"/>
      <c r="NIU61" s="153"/>
      <c r="NIV61" s="153"/>
      <c r="NIW61" s="153"/>
      <c r="NIX61" s="153"/>
      <c r="NIY61" s="153"/>
      <c r="NIZ61" s="155"/>
      <c r="NJA61" s="165"/>
      <c r="NJB61" s="153"/>
      <c r="NJC61" s="154"/>
      <c r="NJD61" s="154"/>
      <c r="NJE61" s="153"/>
      <c r="NJF61" s="153"/>
      <c r="NJG61" s="153"/>
      <c r="NJH61" s="153"/>
      <c r="NJI61" s="153"/>
      <c r="NJJ61" s="153"/>
      <c r="NJK61" s="153"/>
      <c r="NJL61" s="153"/>
      <c r="NJM61" s="155"/>
      <c r="NJN61" s="165"/>
      <c r="NJO61" s="153"/>
      <c r="NJP61" s="154"/>
      <c r="NJQ61" s="154"/>
      <c r="NJR61" s="153"/>
      <c r="NJS61" s="153"/>
      <c r="NJT61" s="153"/>
      <c r="NJU61" s="153"/>
      <c r="NJV61" s="153"/>
      <c r="NJW61" s="153"/>
      <c r="NJX61" s="153"/>
      <c r="NJY61" s="153"/>
      <c r="NJZ61" s="155"/>
      <c r="NKA61" s="165"/>
      <c r="NKB61" s="153"/>
      <c r="NKC61" s="154"/>
      <c r="NKD61" s="154"/>
      <c r="NKE61" s="153"/>
      <c r="NKF61" s="153"/>
      <c r="NKG61" s="153"/>
      <c r="NKH61" s="153"/>
      <c r="NKI61" s="153"/>
      <c r="NKJ61" s="153"/>
      <c r="NKK61" s="153"/>
      <c r="NKL61" s="153"/>
      <c r="NKM61" s="155"/>
      <c r="NKN61" s="165"/>
      <c r="NKO61" s="153"/>
      <c r="NKP61" s="154"/>
      <c r="NKQ61" s="154"/>
      <c r="NKR61" s="153"/>
      <c r="NKS61" s="153"/>
      <c r="NKT61" s="153"/>
      <c r="NKU61" s="153"/>
      <c r="NKV61" s="153"/>
      <c r="NKW61" s="153"/>
      <c r="NKX61" s="153"/>
      <c r="NKY61" s="153"/>
      <c r="NKZ61" s="155"/>
      <c r="NLA61" s="165"/>
      <c r="NLB61" s="153"/>
      <c r="NLC61" s="154"/>
      <c r="NLD61" s="154"/>
      <c r="NLE61" s="153"/>
      <c r="NLF61" s="153"/>
      <c r="NLG61" s="153"/>
      <c r="NLH61" s="153"/>
      <c r="NLI61" s="153"/>
      <c r="NLJ61" s="153"/>
      <c r="NLK61" s="153"/>
      <c r="NLL61" s="153"/>
      <c r="NLM61" s="155"/>
      <c r="NLN61" s="165"/>
      <c r="NLO61" s="153"/>
      <c r="NLP61" s="154"/>
      <c r="NLQ61" s="154"/>
      <c r="NLR61" s="153"/>
      <c r="NLS61" s="153"/>
      <c r="NLT61" s="153"/>
      <c r="NLU61" s="153"/>
      <c r="NLV61" s="153"/>
      <c r="NLW61" s="153"/>
      <c r="NLX61" s="153"/>
      <c r="NLY61" s="153"/>
      <c r="NLZ61" s="155"/>
      <c r="NMA61" s="165"/>
      <c r="NMB61" s="153"/>
      <c r="NMC61" s="154"/>
      <c r="NMD61" s="154"/>
      <c r="NME61" s="153"/>
      <c r="NMF61" s="153"/>
      <c r="NMG61" s="153"/>
      <c r="NMH61" s="153"/>
      <c r="NMI61" s="153"/>
      <c r="NMJ61" s="153"/>
      <c r="NMK61" s="153"/>
      <c r="NML61" s="153"/>
      <c r="NMM61" s="155"/>
      <c r="NMN61" s="165"/>
      <c r="NMO61" s="153"/>
      <c r="NMP61" s="154"/>
      <c r="NMQ61" s="154"/>
      <c r="NMR61" s="153"/>
      <c r="NMS61" s="153"/>
      <c r="NMT61" s="153"/>
      <c r="NMU61" s="153"/>
      <c r="NMV61" s="153"/>
      <c r="NMW61" s="153"/>
      <c r="NMX61" s="153"/>
      <c r="NMY61" s="153"/>
      <c r="NMZ61" s="155"/>
      <c r="NNA61" s="165"/>
      <c r="NNB61" s="153"/>
      <c r="NNC61" s="154"/>
      <c r="NND61" s="154"/>
      <c r="NNE61" s="153"/>
      <c r="NNF61" s="153"/>
      <c r="NNG61" s="153"/>
      <c r="NNH61" s="153"/>
      <c r="NNI61" s="153"/>
      <c r="NNJ61" s="153"/>
      <c r="NNK61" s="153"/>
      <c r="NNL61" s="153"/>
      <c r="NNM61" s="155"/>
      <c r="NNN61" s="165"/>
      <c r="NNO61" s="153"/>
      <c r="NNP61" s="154"/>
      <c r="NNQ61" s="154"/>
      <c r="NNR61" s="153"/>
      <c r="NNS61" s="153"/>
      <c r="NNT61" s="153"/>
      <c r="NNU61" s="153"/>
      <c r="NNV61" s="153"/>
      <c r="NNW61" s="153"/>
      <c r="NNX61" s="153"/>
      <c r="NNY61" s="153"/>
      <c r="NNZ61" s="155"/>
      <c r="NOA61" s="165"/>
      <c r="NOB61" s="153"/>
      <c r="NOC61" s="154"/>
      <c r="NOD61" s="154"/>
      <c r="NOE61" s="153"/>
      <c r="NOF61" s="153"/>
      <c r="NOG61" s="153"/>
      <c r="NOH61" s="153"/>
      <c r="NOI61" s="153"/>
      <c r="NOJ61" s="153"/>
      <c r="NOK61" s="153"/>
      <c r="NOL61" s="153"/>
      <c r="NOM61" s="155"/>
      <c r="NON61" s="165"/>
      <c r="NOO61" s="153"/>
      <c r="NOP61" s="154"/>
      <c r="NOQ61" s="154"/>
      <c r="NOR61" s="153"/>
      <c r="NOS61" s="153"/>
      <c r="NOT61" s="153"/>
      <c r="NOU61" s="153"/>
      <c r="NOV61" s="153"/>
      <c r="NOW61" s="153"/>
      <c r="NOX61" s="153"/>
      <c r="NOY61" s="153"/>
      <c r="NOZ61" s="155"/>
      <c r="NPA61" s="165"/>
      <c r="NPB61" s="153"/>
      <c r="NPC61" s="154"/>
      <c r="NPD61" s="154"/>
      <c r="NPE61" s="153"/>
      <c r="NPF61" s="153"/>
      <c r="NPG61" s="153"/>
      <c r="NPH61" s="153"/>
      <c r="NPI61" s="153"/>
      <c r="NPJ61" s="153"/>
      <c r="NPK61" s="153"/>
      <c r="NPL61" s="153"/>
      <c r="NPM61" s="155"/>
      <c r="NPN61" s="165"/>
      <c r="NPO61" s="153"/>
      <c r="NPP61" s="154"/>
      <c r="NPQ61" s="154"/>
      <c r="NPR61" s="153"/>
      <c r="NPS61" s="153"/>
      <c r="NPT61" s="153"/>
      <c r="NPU61" s="153"/>
      <c r="NPV61" s="153"/>
      <c r="NPW61" s="153"/>
      <c r="NPX61" s="153"/>
      <c r="NPY61" s="153"/>
      <c r="NPZ61" s="155"/>
      <c r="NQA61" s="165"/>
      <c r="NQB61" s="153"/>
      <c r="NQC61" s="154"/>
      <c r="NQD61" s="154"/>
      <c r="NQE61" s="153"/>
      <c r="NQF61" s="153"/>
      <c r="NQG61" s="153"/>
      <c r="NQH61" s="153"/>
      <c r="NQI61" s="153"/>
      <c r="NQJ61" s="153"/>
      <c r="NQK61" s="153"/>
      <c r="NQL61" s="153"/>
      <c r="NQM61" s="155"/>
      <c r="NQN61" s="165"/>
      <c r="NQO61" s="153"/>
      <c r="NQP61" s="154"/>
      <c r="NQQ61" s="154"/>
      <c r="NQR61" s="153"/>
      <c r="NQS61" s="153"/>
      <c r="NQT61" s="153"/>
      <c r="NQU61" s="153"/>
      <c r="NQV61" s="153"/>
      <c r="NQW61" s="153"/>
      <c r="NQX61" s="153"/>
      <c r="NQY61" s="153"/>
      <c r="NQZ61" s="155"/>
      <c r="NRA61" s="165"/>
      <c r="NRB61" s="153"/>
      <c r="NRC61" s="154"/>
      <c r="NRD61" s="154"/>
      <c r="NRE61" s="153"/>
      <c r="NRF61" s="153"/>
      <c r="NRG61" s="153"/>
      <c r="NRH61" s="153"/>
      <c r="NRI61" s="153"/>
      <c r="NRJ61" s="153"/>
      <c r="NRK61" s="153"/>
      <c r="NRL61" s="153"/>
      <c r="NRM61" s="155"/>
      <c r="NRN61" s="165"/>
      <c r="NRO61" s="153"/>
      <c r="NRP61" s="154"/>
      <c r="NRQ61" s="154"/>
      <c r="NRR61" s="153"/>
      <c r="NRS61" s="153"/>
      <c r="NRT61" s="153"/>
      <c r="NRU61" s="153"/>
      <c r="NRV61" s="153"/>
      <c r="NRW61" s="153"/>
      <c r="NRX61" s="153"/>
      <c r="NRY61" s="153"/>
      <c r="NRZ61" s="155"/>
      <c r="NSA61" s="165"/>
      <c r="NSB61" s="153"/>
      <c r="NSC61" s="154"/>
      <c r="NSD61" s="154"/>
      <c r="NSE61" s="153"/>
      <c r="NSF61" s="153"/>
      <c r="NSG61" s="153"/>
      <c r="NSH61" s="153"/>
      <c r="NSI61" s="153"/>
      <c r="NSJ61" s="153"/>
      <c r="NSK61" s="153"/>
      <c r="NSL61" s="153"/>
      <c r="NSM61" s="155"/>
      <c r="NSN61" s="165"/>
      <c r="NSO61" s="153"/>
      <c r="NSP61" s="154"/>
      <c r="NSQ61" s="154"/>
      <c r="NSR61" s="153"/>
      <c r="NSS61" s="153"/>
      <c r="NST61" s="153"/>
      <c r="NSU61" s="153"/>
      <c r="NSV61" s="153"/>
      <c r="NSW61" s="153"/>
      <c r="NSX61" s="153"/>
      <c r="NSY61" s="153"/>
      <c r="NSZ61" s="155"/>
      <c r="NTA61" s="165"/>
      <c r="NTB61" s="153"/>
      <c r="NTC61" s="154"/>
      <c r="NTD61" s="154"/>
      <c r="NTE61" s="153"/>
      <c r="NTF61" s="153"/>
      <c r="NTG61" s="153"/>
      <c r="NTH61" s="153"/>
      <c r="NTI61" s="153"/>
      <c r="NTJ61" s="153"/>
      <c r="NTK61" s="153"/>
      <c r="NTL61" s="153"/>
      <c r="NTM61" s="155"/>
      <c r="NTN61" s="165"/>
      <c r="NTO61" s="153"/>
      <c r="NTP61" s="154"/>
      <c r="NTQ61" s="154"/>
      <c r="NTR61" s="153"/>
      <c r="NTS61" s="153"/>
      <c r="NTT61" s="153"/>
      <c r="NTU61" s="153"/>
      <c r="NTV61" s="153"/>
      <c r="NTW61" s="153"/>
      <c r="NTX61" s="153"/>
      <c r="NTY61" s="153"/>
      <c r="NTZ61" s="155"/>
      <c r="NUA61" s="165"/>
      <c r="NUB61" s="153"/>
      <c r="NUC61" s="154"/>
      <c r="NUD61" s="154"/>
      <c r="NUE61" s="153"/>
      <c r="NUF61" s="153"/>
      <c r="NUG61" s="153"/>
      <c r="NUH61" s="153"/>
      <c r="NUI61" s="153"/>
      <c r="NUJ61" s="153"/>
      <c r="NUK61" s="153"/>
      <c r="NUL61" s="153"/>
      <c r="NUM61" s="155"/>
      <c r="NUN61" s="165"/>
      <c r="NUO61" s="153"/>
      <c r="NUP61" s="154"/>
      <c r="NUQ61" s="154"/>
      <c r="NUR61" s="153"/>
      <c r="NUS61" s="153"/>
      <c r="NUT61" s="153"/>
      <c r="NUU61" s="153"/>
      <c r="NUV61" s="153"/>
      <c r="NUW61" s="153"/>
      <c r="NUX61" s="153"/>
      <c r="NUY61" s="153"/>
      <c r="NUZ61" s="155"/>
      <c r="NVA61" s="165"/>
      <c r="NVB61" s="153"/>
      <c r="NVC61" s="154"/>
      <c r="NVD61" s="154"/>
      <c r="NVE61" s="153"/>
      <c r="NVF61" s="153"/>
      <c r="NVG61" s="153"/>
      <c r="NVH61" s="153"/>
      <c r="NVI61" s="153"/>
      <c r="NVJ61" s="153"/>
      <c r="NVK61" s="153"/>
      <c r="NVL61" s="153"/>
      <c r="NVM61" s="155"/>
      <c r="NVN61" s="165"/>
      <c r="NVO61" s="153"/>
      <c r="NVP61" s="154"/>
      <c r="NVQ61" s="154"/>
      <c r="NVR61" s="153"/>
      <c r="NVS61" s="153"/>
      <c r="NVT61" s="153"/>
      <c r="NVU61" s="153"/>
      <c r="NVV61" s="153"/>
      <c r="NVW61" s="153"/>
      <c r="NVX61" s="153"/>
      <c r="NVY61" s="153"/>
      <c r="NVZ61" s="155"/>
      <c r="NWA61" s="165"/>
      <c r="NWB61" s="153"/>
      <c r="NWC61" s="154"/>
      <c r="NWD61" s="154"/>
      <c r="NWE61" s="153"/>
      <c r="NWF61" s="153"/>
      <c r="NWG61" s="153"/>
      <c r="NWH61" s="153"/>
      <c r="NWI61" s="153"/>
      <c r="NWJ61" s="153"/>
      <c r="NWK61" s="153"/>
      <c r="NWL61" s="153"/>
      <c r="NWM61" s="155"/>
      <c r="NWN61" s="165"/>
      <c r="NWO61" s="153"/>
      <c r="NWP61" s="154"/>
      <c r="NWQ61" s="154"/>
      <c r="NWR61" s="153"/>
      <c r="NWS61" s="153"/>
      <c r="NWT61" s="153"/>
      <c r="NWU61" s="153"/>
      <c r="NWV61" s="153"/>
      <c r="NWW61" s="153"/>
      <c r="NWX61" s="153"/>
      <c r="NWY61" s="153"/>
      <c r="NWZ61" s="155"/>
      <c r="NXA61" s="165"/>
      <c r="NXB61" s="153"/>
      <c r="NXC61" s="154"/>
      <c r="NXD61" s="154"/>
      <c r="NXE61" s="153"/>
      <c r="NXF61" s="153"/>
      <c r="NXG61" s="153"/>
      <c r="NXH61" s="153"/>
      <c r="NXI61" s="153"/>
      <c r="NXJ61" s="153"/>
      <c r="NXK61" s="153"/>
      <c r="NXL61" s="153"/>
      <c r="NXM61" s="155"/>
      <c r="NXN61" s="165"/>
      <c r="NXO61" s="153"/>
      <c r="NXP61" s="154"/>
      <c r="NXQ61" s="154"/>
      <c r="NXR61" s="153"/>
      <c r="NXS61" s="153"/>
      <c r="NXT61" s="153"/>
      <c r="NXU61" s="153"/>
      <c r="NXV61" s="153"/>
      <c r="NXW61" s="153"/>
      <c r="NXX61" s="153"/>
      <c r="NXY61" s="153"/>
      <c r="NXZ61" s="155"/>
      <c r="NYA61" s="165"/>
      <c r="NYB61" s="153"/>
      <c r="NYC61" s="154"/>
      <c r="NYD61" s="154"/>
      <c r="NYE61" s="153"/>
      <c r="NYF61" s="153"/>
      <c r="NYG61" s="153"/>
      <c r="NYH61" s="153"/>
      <c r="NYI61" s="153"/>
      <c r="NYJ61" s="153"/>
      <c r="NYK61" s="153"/>
      <c r="NYL61" s="153"/>
      <c r="NYM61" s="155"/>
      <c r="NYN61" s="165"/>
      <c r="NYO61" s="153"/>
      <c r="NYP61" s="154"/>
      <c r="NYQ61" s="154"/>
      <c r="NYR61" s="153"/>
      <c r="NYS61" s="153"/>
      <c r="NYT61" s="153"/>
      <c r="NYU61" s="153"/>
      <c r="NYV61" s="153"/>
      <c r="NYW61" s="153"/>
      <c r="NYX61" s="153"/>
      <c r="NYY61" s="153"/>
      <c r="NYZ61" s="155"/>
      <c r="NZA61" s="165"/>
      <c r="NZB61" s="153"/>
      <c r="NZC61" s="154"/>
      <c r="NZD61" s="154"/>
      <c r="NZE61" s="153"/>
      <c r="NZF61" s="153"/>
      <c r="NZG61" s="153"/>
      <c r="NZH61" s="153"/>
      <c r="NZI61" s="153"/>
      <c r="NZJ61" s="153"/>
      <c r="NZK61" s="153"/>
      <c r="NZL61" s="153"/>
      <c r="NZM61" s="155"/>
      <c r="NZN61" s="165"/>
      <c r="NZO61" s="153"/>
      <c r="NZP61" s="154"/>
      <c r="NZQ61" s="154"/>
      <c r="NZR61" s="153"/>
      <c r="NZS61" s="153"/>
      <c r="NZT61" s="153"/>
      <c r="NZU61" s="153"/>
      <c r="NZV61" s="153"/>
      <c r="NZW61" s="153"/>
      <c r="NZX61" s="153"/>
      <c r="NZY61" s="153"/>
      <c r="NZZ61" s="155"/>
      <c r="OAA61" s="165"/>
      <c r="OAB61" s="153"/>
      <c r="OAC61" s="154"/>
      <c r="OAD61" s="154"/>
      <c r="OAE61" s="153"/>
      <c r="OAF61" s="153"/>
      <c r="OAG61" s="153"/>
      <c r="OAH61" s="153"/>
      <c r="OAI61" s="153"/>
      <c r="OAJ61" s="153"/>
      <c r="OAK61" s="153"/>
      <c r="OAL61" s="153"/>
      <c r="OAM61" s="155"/>
      <c r="OAN61" s="165"/>
      <c r="OAO61" s="153"/>
      <c r="OAP61" s="154"/>
      <c r="OAQ61" s="154"/>
      <c r="OAR61" s="153"/>
      <c r="OAS61" s="153"/>
      <c r="OAT61" s="153"/>
      <c r="OAU61" s="153"/>
      <c r="OAV61" s="153"/>
      <c r="OAW61" s="153"/>
      <c r="OAX61" s="153"/>
      <c r="OAY61" s="153"/>
      <c r="OAZ61" s="155"/>
      <c r="OBA61" s="165"/>
      <c r="OBB61" s="153"/>
      <c r="OBC61" s="154"/>
      <c r="OBD61" s="154"/>
      <c r="OBE61" s="153"/>
      <c r="OBF61" s="153"/>
      <c r="OBG61" s="153"/>
      <c r="OBH61" s="153"/>
      <c r="OBI61" s="153"/>
      <c r="OBJ61" s="153"/>
      <c r="OBK61" s="153"/>
      <c r="OBL61" s="153"/>
      <c r="OBM61" s="155"/>
      <c r="OBN61" s="165"/>
      <c r="OBO61" s="153"/>
      <c r="OBP61" s="154"/>
      <c r="OBQ61" s="154"/>
      <c r="OBR61" s="153"/>
      <c r="OBS61" s="153"/>
      <c r="OBT61" s="153"/>
      <c r="OBU61" s="153"/>
      <c r="OBV61" s="153"/>
      <c r="OBW61" s="153"/>
      <c r="OBX61" s="153"/>
      <c r="OBY61" s="153"/>
      <c r="OBZ61" s="155"/>
      <c r="OCA61" s="165"/>
      <c r="OCB61" s="153"/>
      <c r="OCC61" s="154"/>
      <c r="OCD61" s="154"/>
      <c r="OCE61" s="153"/>
      <c r="OCF61" s="153"/>
      <c r="OCG61" s="153"/>
      <c r="OCH61" s="153"/>
      <c r="OCI61" s="153"/>
      <c r="OCJ61" s="153"/>
      <c r="OCK61" s="153"/>
      <c r="OCL61" s="153"/>
      <c r="OCM61" s="155"/>
      <c r="OCN61" s="165"/>
      <c r="OCO61" s="153"/>
      <c r="OCP61" s="154"/>
      <c r="OCQ61" s="154"/>
      <c r="OCR61" s="153"/>
      <c r="OCS61" s="153"/>
      <c r="OCT61" s="153"/>
      <c r="OCU61" s="153"/>
      <c r="OCV61" s="153"/>
      <c r="OCW61" s="153"/>
      <c r="OCX61" s="153"/>
      <c r="OCY61" s="153"/>
      <c r="OCZ61" s="155"/>
      <c r="ODA61" s="165"/>
      <c r="ODB61" s="153"/>
      <c r="ODC61" s="154"/>
      <c r="ODD61" s="154"/>
      <c r="ODE61" s="153"/>
      <c r="ODF61" s="153"/>
      <c r="ODG61" s="153"/>
      <c r="ODH61" s="153"/>
      <c r="ODI61" s="153"/>
      <c r="ODJ61" s="153"/>
      <c r="ODK61" s="153"/>
      <c r="ODL61" s="153"/>
      <c r="ODM61" s="155"/>
      <c r="ODN61" s="165"/>
      <c r="ODO61" s="153"/>
      <c r="ODP61" s="154"/>
      <c r="ODQ61" s="154"/>
      <c r="ODR61" s="153"/>
      <c r="ODS61" s="153"/>
      <c r="ODT61" s="153"/>
      <c r="ODU61" s="153"/>
      <c r="ODV61" s="153"/>
      <c r="ODW61" s="153"/>
      <c r="ODX61" s="153"/>
      <c r="ODY61" s="153"/>
      <c r="ODZ61" s="155"/>
      <c r="OEA61" s="165"/>
      <c r="OEB61" s="153"/>
      <c r="OEC61" s="154"/>
      <c r="OED61" s="154"/>
      <c r="OEE61" s="153"/>
      <c r="OEF61" s="153"/>
      <c r="OEG61" s="153"/>
      <c r="OEH61" s="153"/>
      <c r="OEI61" s="153"/>
      <c r="OEJ61" s="153"/>
      <c r="OEK61" s="153"/>
      <c r="OEL61" s="153"/>
      <c r="OEM61" s="155"/>
      <c r="OEN61" s="165"/>
      <c r="OEO61" s="153"/>
      <c r="OEP61" s="154"/>
      <c r="OEQ61" s="154"/>
      <c r="OER61" s="153"/>
      <c r="OES61" s="153"/>
      <c r="OET61" s="153"/>
      <c r="OEU61" s="153"/>
      <c r="OEV61" s="153"/>
      <c r="OEW61" s="153"/>
      <c r="OEX61" s="153"/>
      <c r="OEY61" s="153"/>
      <c r="OEZ61" s="155"/>
      <c r="OFA61" s="165"/>
      <c r="OFB61" s="153"/>
      <c r="OFC61" s="154"/>
      <c r="OFD61" s="154"/>
      <c r="OFE61" s="153"/>
      <c r="OFF61" s="153"/>
      <c r="OFG61" s="153"/>
      <c r="OFH61" s="153"/>
      <c r="OFI61" s="153"/>
      <c r="OFJ61" s="153"/>
      <c r="OFK61" s="153"/>
      <c r="OFL61" s="153"/>
      <c r="OFM61" s="155"/>
      <c r="OFN61" s="165"/>
      <c r="OFO61" s="153"/>
      <c r="OFP61" s="154"/>
      <c r="OFQ61" s="154"/>
      <c r="OFR61" s="153"/>
      <c r="OFS61" s="153"/>
      <c r="OFT61" s="153"/>
      <c r="OFU61" s="153"/>
      <c r="OFV61" s="153"/>
      <c r="OFW61" s="153"/>
      <c r="OFX61" s="153"/>
      <c r="OFY61" s="153"/>
      <c r="OFZ61" s="155"/>
      <c r="OGA61" s="165"/>
      <c r="OGB61" s="153"/>
      <c r="OGC61" s="154"/>
      <c r="OGD61" s="154"/>
      <c r="OGE61" s="153"/>
      <c r="OGF61" s="153"/>
      <c r="OGG61" s="153"/>
      <c r="OGH61" s="153"/>
      <c r="OGI61" s="153"/>
      <c r="OGJ61" s="153"/>
      <c r="OGK61" s="153"/>
      <c r="OGL61" s="153"/>
      <c r="OGM61" s="155"/>
      <c r="OGN61" s="165"/>
      <c r="OGO61" s="153"/>
      <c r="OGP61" s="154"/>
      <c r="OGQ61" s="154"/>
      <c r="OGR61" s="153"/>
      <c r="OGS61" s="153"/>
      <c r="OGT61" s="153"/>
      <c r="OGU61" s="153"/>
      <c r="OGV61" s="153"/>
      <c r="OGW61" s="153"/>
      <c r="OGX61" s="153"/>
      <c r="OGY61" s="153"/>
      <c r="OGZ61" s="155"/>
      <c r="OHA61" s="165"/>
      <c r="OHB61" s="153"/>
      <c r="OHC61" s="154"/>
      <c r="OHD61" s="154"/>
      <c r="OHE61" s="153"/>
      <c r="OHF61" s="153"/>
      <c r="OHG61" s="153"/>
      <c r="OHH61" s="153"/>
      <c r="OHI61" s="153"/>
      <c r="OHJ61" s="153"/>
      <c r="OHK61" s="153"/>
      <c r="OHL61" s="153"/>
      <c r="OHM61" s="155"/>
      <c r="OHN61" s="165"/>
      <c r="OHO61" s="153"/>
      <c r="OHP61" s="154"/>
      <c r="OHQ61" s="154"/>
      <c r="OHR61" s="153"/>
      <c r="OHS61" s="153"/>
      <c r="OHT61" s="153"/>
      <c r="OHU61" s="153"/>
      <c r="OHV61" s="153"/>
      <c r="OHW61" s="153"/>
      <c r="OHX61" s="153"/>
      <c r="OHY61" s="153"/>
      <c r="OHZ61" s="155"/>
      <c r="OIA61" s="165"/>
      <c r="OIB61" s="153"/>
      <c r="OIC61" s="154"/>
      <c r="OID61" s="154"/>
      <c r="OIE61" s="153"/>
      <c r="OIF61" s="153"/>
      <c r="OIG61" s="153"/>
      <c r="OIH61" s="153"/>
      <c r="OII61" s="153"/>
      <c r="OIJ61" s="153"/>
      <c r="OIK61" s="153"/>
      <c r="OIL61" s="153"/>
      <c r="OIM61" s="155"/>
      <c r="OIN61" s="165"/>
      <c r="OIO61" s="153"/>
      <c r="OIP61" s="154"/>
      <c r="OIQ61" s="154"/>
      <c r="OIR61" s="153"/>
      <c r="OIS61" s="153"/>
      <c r="OIT61" s="153"/>
      <c r="OIU61" s="153"/>
      <c r="OIV61" s="153"/>
      <c r="OIW61" s="153"/>
      <c r="OIX61" s="153"/>
      <c r="OIY61" s="153"/>
      <c r="OIZ61" s="155"/>
      <c r="OJA61" s="165"/>
      <c r="OJB61" s="153"/>
      <c r="OJC61" s="154"/>
      <c r="OJD61" s="154"/>
      <c r="OJE61" s="153"/>
      <c r="OJF61" s="153"/>
      <c r="OJG61" s="153"/>
      <c r="OJH61" s="153"/>
      <c r="OJI61" s="153"/>
      <c r="OJJ61" s="153"/>
      <c r="OJK61" s="153"/>
      <c r="OJL61" s="153"/>
      <c r="OJM61" s="155"/>
      <c r="OJN61" s="165"/>
      <c r="OJO61" s="153"/>
      <c r="OJP61" s="154"/>
      <c r="OJQ61" s="154"/>
      <c r="OJR61" s="153"/>
      <c r="OJS61" s="153"/>
      <c r="OJT61" s="153"/>
      <c r="OJU61" s="153"/>
      <c r="OJV61" s="153"/>
      <c r="OJW61" s="153"/>
      <c r="OJX61" s="153"/>
      <c r="OJY61" s="153"/>
      <c r="OJZ61" s="155"/>
      <c r="OKA61" s="165"/>
      <c r="OKB61" s="153"/>
      <c r="OKC61" s="154"/>
      <c r="OKD61" s="154"/>
      <c r="OKE61" s="153"/>
      <c r="OKF61" s="153"/>
      <c r="OKG61" s="153"/>
      <c r="OKH61" s="153"/>
      <c r="OKI61" s="153"/>
      <c r="OKJ61" s="153"/>
      <c r="OKK61" s="153"/>
      <c r="OKL61" s="153"/>
      <c r="OKM61" s="155"/>
      <c r="OKN61" s="165"/>
      <c r="OKO61" s="153"/>
      <c r="OKP61" s="154"/>
      <c r="OKQ61" s="154"/>
      <c r="OKR61" s="153"/>
      <c r="OKS61" s="153"/>
      <c r="OKT61" s="153"/>
      <c r="OKU61" s="153"/>
      <c r="OKV61" s="153"/>
      <c r="OKW61" s="153"/>
      <c r="OKX61" s="153"/>
      <c r="OKY61" s="153"/>
      <c r="OKZ61" s="155"/>
      <c r="OLA61" s="165"/>
      <c r="OLB61" s="153"/>
      <c r="OLC61" s="154"/>
      <c r="OLD61" s="154"/>
      <c r="OLE61" s="153"/>
      <c r="OLF61" s="153"/>
      <c r="OLG61" s="153"/>
      <c r="OLH61" s="153"/>
      <c r="OLI61" s="153"/>
      <c r="OLJ61" s="153"/>
      <c r="OLK61" s="153"/>
      <c r="OLL61" s="153"/>
      <c r="OLM61" s="155"/>
      <c r="OLN61" s="165"/>
      <c r="OLO61" s="153"/>
      <c r="OLP61" s="154"/>
      <c r="OLQ61" s="154"/>
      <c r="OLR61" s="153"/>
      <c r="OLS61" s="153"/>
      <c r="OLT61" s="153"/>
      <c r="OLU61" s="153"/>
      <c r="OLV61" s="153"/>
      <c r="OLW61" s="153"/>
      <c r="OLX61" s="153"/>
      <c r="OLY61" s="153"/>
      <c r="OLZ61" s="155"/>
      <c r="OMA61" s="165"/>
      <c r="OMB61" s="153"/>
      <c r="OMC61" s="154"/>
      <c r="OMD61" s="154"/>
      <c r="OME61" s="153"/>
      <c r="OMF61" s="153"/>
      <c r="OMG61" s="153"/>
      <c r="OMH61" s="153"/>
      <c r="OMI61" s="153"/>
      <c r="OMJ61" s="153"/>
      <c r="OMK61" s="153"/>
      <c r="OML61" s="153"/>
      <c r="OMM61" s="155"/>
      <c r="OMN61" s="165"/>
      <c r="OMO61" s="153"/>
      <c r="OMP61" s="154"/>
      <c r="OMQ61" s="154"/>
      <c r="OMR61" s="153"/>
      <c r="OMS61" s="153"/>
      <c r="OMT61" s="153"/>
      <c r="OMU61" s="153"/>
      <c r="OMV61" s="153"/>
      <c r="OMW61" s="153"/>
      <c r="OMX61" s="153"/>
      <c r="OMY61" s="153"/>
      <c r="OMZ61" s="155"/>
      <c r="ONA61" s="165"/>
      <c r="ONB61" s="153"/>
      <c r="ONC61" s="154"/>
      <c r="OND61" s="154"/>
      <c r="ONE61" s="153"/>
      <c r="ONF61" s="153"/>
      <c r="ONG61" s="153"/>
      <c r="ONH61" s="153"/>
      <c r="ONI61" s="153"/>
      <c r="ONJ61" s="153"/>
      <c r="ONK61" s="153"/>
      <c r="ONL61" s="153"/>
      <c r="ONM61" s="155"/>
      <c r="ONN61" s="165"/>
      <c r="ONO61" s="153"/>
      <c r="ONP61" s="154"/>
      <c r="ONQ61" s="154"/>
      <c r="ONR61" s="153"/>
      <c r="ONS61" s="153"/>
      <c r="ONT61" s="153"/>
      <c r="ONU61" s="153"/>
      <c r="ONV61" s="153"/>
      <c r="ONW61" s="153"/>
      <c r="ONX61" s="153"/>
      <c r="ONY61" s="153"/>
      <c r="ONZ61" s="155"/>
      <c r="OOA61" s="165"/>
      <c r="OOB61" s="153"/>
      <c r="OOC61" s="154"/>
      <c r="OOD61" s="154"/>
      <c r="OOE61" s="153"/>
      <c r="OOF61" s="153"/>
      <c r="OOG61" s="153"/>
      <c r="OOH61" s="153"/>
      <c r="OOI61" s="153"/>
      <c r="OOJ61" s="153"/>
      <c r="OOK61" s="153"/>
      <c r="OOL61" s="153"/>
      <c r="OOM61" s="155"/>
      <c r="OON61" s="165"/>
      <c r="OOO61" s="153"/>
      <c r="OOP61" s="154"/>
      <c r="OOQ61" s="154"/>
      <c r="OOR61" s="153"/>
      <c r="OOS61" s="153"/>
      <c r="OOT61" s="153"/>
      <c r="OOU61" s="153"/>
      <c r="OOV61" s="153"/>
      <c r="OOW61" s="153"/>
      <c r="OOX61" s="153"/>
      <c r="OOY61" s="153"/>
      <c r="OOZ61" s="155"/>
      <c r="OPA61" s="165"/>
      <c r="OPB61" s="153"/>
      <c r="OPC61" s="154"/>
      <c r="OPD61" s="154"/>
      <c r="OPE61" s="153"/>
      <c r="OPF61" s="153"/>
      <c r="OPG61" s="153"/>
      <c r="OPH61" s="153"/>
      <c r="OPI61" s="153"/>
      <c r="OPJ61" s="153"/>
      <c r="OPK61" s="153"/>
      <c r="OPL61" s="153"/>
      <c r="OPM61" s="155"/>
      <c r="OPN61" s="165"/>
      <c r="OPO61" s="153"/>
      <c r="OPP61" s="154"/>
      <c r="OPQ61" s="154"/>
      <c r="OPR61" s="153"/>
      <c r="OPS61" s="153"/>
      <c r="OPT61" s="153"/>
      <c r="OPU61" s="153"/>
      <c r="OPV61" s="153"/>
      <c r="OPW61" s="153"/>
      <c r="OPX61" s="153"/>
      <c r="OPY61" s="153"/>
      <c r="OPZ61" s="155"/>
      <c r="OQA61" s="165"/>
      <c r="OQB61" s="153"/>
      <c r="OQC61" s="154"/>
      <c r="OQD61" s="154"/>
      <c r="OQE61" s="153"/>
      <c r="OQF61" s="153"/>
      <c r="OQG61" s="153"/>
      <c r="OQH61" s="153"/>
      <c r="OQI61" s="153"/>
      <c r="OQJ61" s="153"/>
      <c r="OQK61" s="153"/>
      <c r="OQL61" s="153"/>
      <c r="OQM61" s="155"/>
      <c r="OQN61" s="165"/>
      <c r="OQO61" s="153"/>
      <c r="OQP61" s="154"/>
      <c r="OQQ61" s="154"/>
      <c r="OQR61" s="153"/>
      <c r="OQS61" s="153"/>
      <c r="OQT61" s="153"/>
      <c r="OQU61" s="153"/>
      <c r="OQV61" s="153"/>
      <c r="OQW61" s="153"/>
      <c r="OQX61" s="153"/>
      <c r="OQY61" s="153"/>
      <c r="OQZ61" s="155"/>
      <c r="ORA61" s="165"/>
      <c r="ORB61" s="153"/>
      <c r="ORC61" s="154"/>
      <c r="ORD61" s="154"/>
      <c r="ORE61" s="153"/>
      <c r="ORF61" s="153"/>
      <c r="ORG61" s="153"/>
      <c r="ORH61" s="153"/>
      <c r="ORI61" s="153"/>
      <c r="ORJ61" s="153"/>
      <c r="ORK61" s="153"/>
      <c r="ORL61" s="153"/>
      <c r="ORM61" s="155"/>
      <c r="ORN61" s="165"/>
      <c r="ORO61" s="153"/>
      <c r="ORP61" s="154"/>
      <c r="ORQ61" s="154"/>
      <c r="ORR61" s="153"/>
      <c r="ORS61" s="153"/>
      <c r="ORT61" s="153"/>
      <c r="ORU61" s="153"/>
      <c r="ORV61" s="153"/>
      <c r="ORW61" s="153"/>
      <c r="ORX61" s="153"/>
      <c r="ORY61" s="153"/>
      <c r="ORZ61" s="155"/>
      <c r="OSA61" s="165"/>
      <c r="OSB61" s="153"/>
      <c r="OSC61" s="154"/>
      <c r="OSD61" s="154"/>
      <c r="OSE61" s="153"/>
      <c r="OSF61" s="153"/>
      <c r="OSG61" s="153"/>
      <c r="OSH61" s="153"/>
      <c r="OSI61" s="153"/>
      <c r="OSJ61" s="153"/>
      <c r="OSK61" s="153"/>
      <c r="OSL61" s="153"/>
      <c r="OSM61" s="155"/>
      <c r="OSN61" s="165"/>
      <c r="OSO61" s="153"/>
      <c r="OSP61" s="154"/>
      <c r="OSQ61" s="154"/>
      <c r="OSR61" s="153"/>
      <c r="OSS61" s="153"/>
      <c r="OST61" s="153"/>
      <c r="OSU61" s="153"/>
      <c r="OSV61" s="153"/>
      <c r="OSW61" s="153"/>
      <c r="OSX61" s="153"/>
      <c r="OSY61" s="153"/>
      <c r="OSZ61" s="155"/>
      <c r="OTA61" s="165"/>
      <c r="OTB61" s="153"/>
      <c r="OTC61" s="154"/>
      <c r="OTD61" s="154"/>
      <c r="OTE61" s="153"/>
      <c r="OTF61" s="153"/>
      <c r="OTG61" s="153"/>
      <c r="OTH61" s="153"/>
      <c r="OTI61" s="153"/>
      <c r="OTJ61" s="153"/>
      <c r="OTK61" s="153"/>
      <c r="OTL61" s="153"/>
      <c r="OTM61" s="155"/>
      <c r="OTN61" s="165"/>
      <c r="OTO61" s="153"/>
      <c r="OTP61" s="154"/>
      <c r="OTQ61" s="154"/>
      <c r="OTR61" s="153"/>
      <c r="OTS61" s="153"/>
      <c r="OTT61" s="153"/>
      <c r="OTU61" s="153"/>
      <c r="OTV61" s="153"/>
      <c r="OTW61" s="153"/>
      <c r="OTX61" s="153"/>
      <c r="OTY61" s="153"/>
      <c r="OTZ61" s="155"/>
      <c r="OUA61" s="165"/>
      <c r="OUB61" s="153"/>
      <c r="OUC61" s="154"/>
      <c r="OUD61" s="154"/>
      <c r="OUE61" s="153"/>
      <c r="OUF61" s="153"/>
      <c r="OUG61" s="153"/>
      <c r="OUH61" s="153"/>
      <c r="OUI61" s="153"/>
      <c r="OUJ61" s="153"/>
      <c r="OUK61" s="153"/>
      <c r="OUL61" s="153"/>
      <c r="OUM61" s="155"/>
      <c r="OUN61" s="165"/>
      <c r="OUO61" s="153"/>
      <c r="OUP61" s="154"/>
      <c r="OUQ61" s="154"/>
      <c r="OUR61" s="153"/>
      <c r="OUS61" s="153"/>
      <c r="OUT61" s="153"/>
      <c r="OUU61" s="153"/>
      <c r="OUV61" s="153"/>
      <c r="OUW61" s="153"/>
      <c r="OUX61" s="153"/>
      <c r="OUY61" s="153"/>
      <c r="OUZ61" s="155"/>
      <c r="OVA61" s="165"/>
      <c r="OVB61" s="153"/>
      <c r="OVC61" s="154"/>
      <c r="OVD61" s="154"/>
      <c r="OVE61" s="153"/>
      <c r="OVF61" s="153"/>
      <c r="OVG61" s="153"/>
      <c r="OVH61" s="153"/>
      <c r="OVI61" s="153"/>
      <c r="OVJ61" s="153"/>
      <c r="OVK61" s="153"/>
      <c r="OVL61" s="153"/>
      <c r="OVM61" s="155"/>
      <c r="OVN61" s="165"/>
      <c r="OVO61" s="153"/>
      <c r="OVP61" s="154"/>
      <c r="OVQ61" s="154"/>
      <c r="OVR61" s="153"/>
      <c r="OVS61" s="153"/>
      <c r="OVT61" s="153"/>
      <c r="OVU61" s="153"/>
      <c r="OVV61" s="153"/>
      <c r="OVW61" s="153"/>
      <c r="OVX61" s="153"/>
      <c r="OVY61" s="153"/>
      <c r="OVZ61" s="155"/>
      <c r="OWA61" s="165"/>
      <c r="OWB61" s="153"/>
      <c r="OWC61" s="154"/>
      <c r="OWD61" s="154"/>
      <c r="OWE61" s="153"/>
      <c r="OWF61" s="153"/>
      <c r="OWG61" s="153"/>
      <c r="OWH61" s="153"/>
      <c r="OWI61" s="153"/>
      <c r="OWJ61" s="153"/>
      <c r="OWK61" s="153"/>
      <c r="OWL61" s="153"/>
      <c r="OWM61" s="155"/>
      <c r="OWN61" s="165"/>
      <c r="OWO61" s="153"/>
      <c r="OWP61" s="154"/>
      <c r="OWQ61" s="154"/>
      <c r="OWR61" s="153"/>
      <c r="OWS61" s="153"/>
      <c r="OWT61" s="153"/>
      <c r="OWU61" s="153"/>
      <c r="OWV61" s="153"/>
      <c r="OWW61" s="153"/>
      <c r="OWX61" s="153"/>
      <c r="OWY61" s="153"/>
      <c r="OWZ61" s="155"/>
      <c r="OXA61" s="165"/>
      <c r="OXB61" s="153"/>
      <c r="OXC61" s="154"/>
      <c r="OXD61" s="154"/>
      <c r="OXE61" s="153"/>
      <c r="OXF61" s="153"/>
      <c r="OXG61" s="153"/>
      <c r="OXH61" s="153"/>
      <c r="OXI61" s="153"/>
      <c r="OXJ61" s="153"/>
      <c r="OXK61" s="153"/>
      <c r="OXL61" s="153"/>
      <c r="OXM61" s="155"/>
      <c r="OXN61" s="165"/>
      <c r="OXO61" s="153"/>
      <c r="OXP61" s="154"/>
      <c r="OXQ61" s="154"/>
      <c r="OXR61" s="153"/>
      <c r="OXS61" s="153"/>
      <c r="OXT61" s="153"/>
      <c r="OXU61" s="153"/>
      <c r="OXV61" s="153"/>
      <c r="OXW61" s="153"/>
      <c r="OXX61" s="153"/>
      <c r="OXY61" s="153"/>
      <c r="OXZ61" s="155"/>
      <c r="OYA61" s="165"/>
      <c r="OYB61" s="153"/>
      <c r="OYC61" s="154"/>
      <c r="OYD61" s="154"/>
      <c r="OYE61" s="153"/>
      <c r="OYF61" s="153"/>
      <c r="OYG61" s="153"/>
      <c r="OYH61" s="153"/>
      <c r="OYI61" s="153"/>
      <c r="OYJ61" s="153"/>
      <c r="OYK61" s="153"/>
      <c r="OYL61" s="153"/>
      <c r="OYM61" s="155"/>
      <c r="OYN61" s="165"/>
      <c r="OYO61" s="153"/>
      <c r="OYP61" s="154"/>
      <c r="OYQ61" s="154"/>
      <c r="OYR61" s="153"/>
      <c r="OYS61" s="153"/>
      <c r="OYT61" s="153"/>
      <c r="OYU61" s="153"/>
      <c r="OYV61" s="153"/>
      <c r="OYW61" s="153"/>
      <c r="OYX61" s="153"/>
      <c r="OYY61" s="153"/>
      <c r="OYZ61" s="155"/>
      <c r="OZA61" s="165"/>
      <c r="OZB61" s="153"/>
      <c r="OZC61" s="154"/>
      <c r="OZD61" s="154"/>
      <c r="OZE61" s="153"/>
      <c r="OZF61" s="153"/>
      <c r="OZG61" s="153"/>
      <c r="OZH61" s="153"/>
      <c r="OZI61" s="153"/>
      <c r="OZJ61" s="153"/>
      <c r="OZK61" s="153"/>
      <c r="OZL61" s="153"/>
      <c r="OZM61" s="155"/>
      <c r="OZN61" s="165"/>
      <c r="OZO61" s="153"/>
      <c r="OZP61" s="154"/>
      <c r="OZQ61" s="154"/>
      <c r="OZR61" s="153"/>
      <c r="OZS61" s="153"/>
      <c r="OZT61" s="153"/>
      <c r="OZU61" s="153"/>
      <c r="OZV61" s="153"/>
      <c r="OZW61" s="153"/>
      <c r="OZX61" s="153"/>
      <c r="OZY61" s="153"/>
      <c r="OZZ61" s="155"/>
      <c r="PAA61" s="165"/>
      <c r="PAB61" s="153"/>
      <c r="PAC61" s="154"/>
      <c r="PAD61" s="154"/>
      <c r="PAE61" s="153"/>
      <c r="PAF61" s="153"/>
      <c r="PAG61" s="153"/>
      <c r="PAH61" s="153"/>
      <c r="PAI61" s="153"/>
      <c r="PAJ61" s="153"/>
      <c r="PAK61" s="153"/>
      <c r="PAL61" s="153"/>
      <c r="PAM61" s="155"/>
      <c r="PAN61" s="165"/>
      <c r="PAO61" s="153"/>
      <c r="PAP61" s="154"/>
      <c r="PAQ61" s="154"/>
      <c r="PAR61" s="153"/>
      <c r="PAS61" s="153"/>
      <c r="PAT61" s="153"/>
      <c r="PAU61" s="153"/>
      <c r="PAV61" s="153"/>
      <c r="PAW61" s="153"/>
      <c r="PAX61" s="153"/>
      <c r="PAY61" s="153"/>
      <c r="PAZ61" s="155"/>
      <c r="PBA61" s="165"/>
      <c r="PBB61" s="153"/>
      <c r="PBC61" s="154"/>
      <c r="PBD61" s="154"/>
      <c r="PBE61" s="153"/>
      <c r="PBF61" s="153"/>
      <c r="PBG61" s="153"/>
      <c r="PBH61" s="153"/>
      <c r="PBI61" s="153"/>
      <c r="PBJ61" s="153"/>
      <c r="PBK61" s="153"/>
      <c r="PBL61" s="153"/>
      <c r="PBM61" s="155"/>
      <c r="PBN61" s="165"/>
      <c r="PBO61" s="153"/>
      <c r="PBP61" s="154"/>
      <c r="PBQ61" s="154"/>
      <c r="PBR61" s="153"/>
      <c r="PBS61" s="153"/>
      <c r="PBT61" s="153"/>
      <c r="PBU61" s="153"/>
      <c r="PBV61" s="153"/>
      <c r="PBW61" s="153"/>
      <c r="PBX61" s="153"/>
      <c r="PBY61" s="153"/>
      <c r="PBZ61" s="155"/>
      <c r="PCA61" s="165"/>
      <c r="PCB61" s="153"/>
      <c r="PCC61" s="154"/>
      <c r="PCD61" s="154"/>
      <c r="PCE61" s="153"/>
      <c r="PCF61" s="153"/>
      <c r="PCG61" s="153"/>
      <c r="PCH61" s="153"/>
      <c r="PCI61" s="153"/>
      <c r="PCJ61" s="153"/>
      <c r="PCK61" s="153"/>
      <c r="PCL61" s="153"/>
      <c r="PCM61" s="155"/>
      <c r="PCN61" s="165"/>
      <c r="PCO61" s="153"/>
      <c r="PCP61" s="154"/>
      <c r="PCQ61" s="154"/>
      <c r="PCR61" s="153"/>
      <c r="PCS61" s="153"/>
      <c r="PCT61" s="153"/>
      <c r="PCU61" s="153"/>
      <c r="PCV61" s="153"/>
      <c r="PCW61" s="153"/>
      <c r="PCX61" s="153"/>
      <c r="PCY61" s="153"/>
      <c r="PCZ61" s="155"/>
      <c r="PDA61" s="165"/>
      <c r="PDB61" s="153"/>
      <c r="PDC61" s="154"/>
      <c r="PDD61" s="154"/>
      <c r="PDE61" s="153"/>
      <c r="PDF61" s="153"/>
      <c r="PDG61" s="153"/>
      <c r="PDH61" s="153"/>
      <c r="PDI61" s="153"/>
      <c r="PDJ61" s="153"/>
      <c r="PDK61" s="153"/>
      <c r="PDL61" s="153"/>
      <c r="PDM61" s="155"/>
      <c r="PDN61" s="165"/>
      <c r="PDO61" s="153"/>
      <c r="PDP61" s="154"/>
      <c r="PDQ61" s="154"/>
      <c r="PDR61" s="153"/>
      <c r="PDS61" s="153"/>
      <c r="PDT61" s="153"/>
      <c r="PDU61" s="153"/>
      <c r="PDV61" s="153"/>
      <c r="PDW61" s="153"/>
      <c r="PDX61" s="153"/>
      <c r="PDY61" s="153"/>
      <c r="PDZ61" s="155"/>
      <c r="PEA61" s="165"/>
      <c r="PEB61" s="153"/>
      <c r="PEC61" s="154"/>
      <c r="PED61" s="154"/>
      <c r="PEE61" s="153"/>
      <c r="PEF61" s="153"/>
      <c r="PEG61" s="153"/>
      <c r="PEH61" s="153"/>
      <c r="PEI61" s="153"/>
      <c r="PEJ61" s="153"/>
      <c r="PEK61" s="153"/>
      <c r="PEL61" s="153"/>
      <c r="PEM61" s="155"/>
      <c r="PEN61" s="165"/>
      <c r="PEO61" s="153"/>
      <c r="PEP61" s="154"/>
      <c r="PEQ61" s="154"/>
      <c r="PER61" s="153"/>
      <c r="PES61" s="153"/>
      <c r="PET61" s="153"/>
      <c r="PEU61" s="153"/>
      <c r="PEV61" s="153"/>
      <c r="PEW61" s="153"/>
      <c r="PEX61" s="153"/>
      <c r="PEY61" s="153"/>
      <c r="PEZ61" s="155"/>
      <c r="PFA61" s="165"/>
      <c r="PFB61" s="153"/>
      <c r="PFC61" s="154"/>
      <c r="PFD61" s="154"/>
      <c r="PFE61" s="153"/>
      <c r="PFF61" s="153"/>
      <c r="PFG61" s="153"/>
      <c r="PFH61" s="153"/>
      <c r="PFI61" s="153"/>
      <c r="PFJ61" s="153"/>
      <c r="PFK61" s="153"/>
      <c r="PFL61" s="153"/>
      <c r="PFM61" s="155"/>
      <c r="PFN61" s="165"/>
      <c r="PFO61" s="153"/>
      <c r="PFP61" s="154"/>
      <c r="PFQ61" s="154"/>
      <c r="PFR61" s="153"/>
      <c r="PFS61" s="153"/>
      <c r="PFT61" s="153"/>
      <c r="PFU61" s="153"/>
      <c r="PFV61" s="153"/>
      <c r="PFW61" s="153"/>
      <c r="PFX61" s="153"/>
      <c r="PFY61" s="153"/>
      <c r="PFZ61" s="155"/>
      <c r="PGA61" s="165"/>
      <c r="PGB61" s="153"/>
      <c r="PGC61" s="154"/>
      <c r="PGD61" s="154"/>
      <c r="PGE61" s="153"/>
      <c r="PGF61" s="153"/>
      <c r="PGG61" s="153"/>
      <c r="PGH61" s="153"/>
      <c r="PGI61" s="153"/>
      <c r="PGJ61" s="153"/>
      <c r="PGK61" s="153"/>
      <c r="PGL61" s="153"/>
      <c r="PGM61" s="155"/>
      <c r="PGN61" s="165"/>
      <c r="PGO61" s="153"/>
      <c r="PGP61" s="154"/>
      <c r="PGQ61" s="154"/>
      <c r="PGR61" s="153"/>
      <c r="PGS61" s="153"/>
      <c r="PGT61" s="153"/>
      <c r="PGU61" s="153"/>
      <c r="PGV61" s="153"/>
      <c r="PGW61" s="153"/>
      <c r="PGX61" s="153"/>
      <c r="PGY61" s="153"/>
      <c r="PGZ61" s="155"/>
      <c r="PHA61" s="165"/>
      <c r="PHB61" s="153"/>
      <c r="PHC61" s="154"/>
      <c r="PHD61" s="154"/>
      <c r="PHE61" s="153"/>
      <c r="PHF61" s="153"/>
      <c r="PHG61" s="153"/>
      <c r="PHH61" s="153"/>
      <c r="PHI61" s="153"/>
      <c r="PHJ61" s="153"/>
      <c r="PHK61" s="153"/>
      <c r="PHL61" s="153"/>
      <c r="PHM61" s="155"/>
      <c r="PHN61" s="165"/>
      <c r="PHO61" s="153"/>
      <c r="PHP61" s="154"/>
      <c r="PHQ61" s="154"/>
      <c r="PHR61" s="153"/>
      <c r="PHS61" s="153"/>
      <c r="PHT61" s="153"/>
      <c r="PHU61" s="153"/>
      <c r="PHV61" s="153"/>
      <c r="PHW61" s="153"/>
      <c r="PHX61" s="153"/>
      <c r="PHY61" s="153"/>
      <c r="PHZ61" s="155"/>
      <c r="PIA61" s="165"/>
      <c r="PIB61" s="153"/>
      <c r="PIC61" s="154"/>
      <c r="PID61" s="154"/>
      <c r="PIE61" s="153"/>
      <c r="PIF61" s="153"/>
      <c r="PIG61" s="153"/>
      <c r="PIH61" s="153"/>
      <c r="PII61" s="153"/>
      <c r="PIJ61" s="153"/>
      <c r="PIK61" s="153"/>
      <c r="PIL61" s="153"/>
      <c r="PIM61" s="155"/>
      <c r="PIN61" s="165"/>
      <c r="PIO61" s="153"/>
      <c r="PIP61" s="154"/>
      <c r="PIQ61" s="154"/>
      <c r="PIR61" s="153"/>
      <c r="PIS61" s="153"/>
      <c r="PIT61" s="153"/>
      <c r="PIU61" s="153"/>
      <c r="PIV61" s="153"/>
      <c r="PIW61" s="153"/>
      <c r="PIX61" s="153"/>
      <c r="PIY61" s="153"/>
      <c r="PIZ61" s="155"/>
      <c r="PJA61" s="165"/>
      <c r="PJB61" s="153"/>
      <c r="PJC61" s="154"/>
      <c r="PJD61" s="154"/>
      <c r="PJE61" s="153"/>
      <c r="PJF61" s="153"/>
      <c r="PJG61" s="153"/>
      <c r="PJH61" s="153"/>
      <c r="PJI61" s="153"/>
      <c r="PJJ61" s="153"/>
      <c r="PJK61" s="153"/>
      <c r="PJL61" s="153"/>
      <c r="PJM61" s="155"/>
      <c r="PJN61" s="165"/>
      <c r="PJO61" s="153"/>
      <c r="PJP61" s="154"/>
      <c r="PJQ61" s="154"/>
      <c r="PJR61" s="153"/>
      <c r="PJS61" s="153"/>
      <c r="PJT61" s="153"/>
      <c r="PJU61" s="153"/>
      <c r="PJV61" s="153"/>
      <c r="PJW61" s="153"/>
      <c r="PJX61" s="153"/>
      <c r="PJY61" s="153"/>
      <c r="PJZ61" s="155"/>
      <c r="PKA61" s="165"/>
      <c r="PKB61" s="153"/>
      <c r="PKC61" s="154"/>
      <c r="PKD61" s="154"/>
      <c r="PKE61" s="153"/>
      <c r="PKF61" s="153"/>
      <c r="PKG61" s="153"/>
      <c r="PKH61" s="153"/>
      <c r="PKI61" s="153"/>
      <c r="PKJ61" s="153"/>
      <c r="PKK61" s="153"/>
      <c r="PKL61" s="153"/>
      <c r="PKM61" s="155"/>
      <c r="PKN61" s="165"/>
      <c r="PKO61" s="153"/>
      <c r="PKP61" s="154"/>
      <c r="PKQ61" s="154"/>
      <c r="PKR61" s="153"/>
      <c r="PKS61" s="153"/>
      <c r="PKT61" s="153"/>
      <c r="PKU61" s="153"/>
      <c r="PKV61" s="153"/>
      <c r="PKW61" s="153"/>
      <c r="PKX61" s="153"/>
      <c r="PKY61" s="153"/>
      <c r="PKZ61" s="155"/>
      <c r="PLA61" s="165"/>
      <c r="PLB61" s="153"/>
      <c r="PLC61" s="154"/>
      <c r="PLD61" s="154"/>
      <c r="PLE61" s="153"/>
      <c r="PLF61" s="153"/>
      <c r="PLG61" s="153"/>
      <c r="PLH61" s="153"/>
      <c r="PLI61" s="153"/>
      <c r="PLJ61" s="153"/>
      <c r="PLK61" s="153"/>
      <c r="PLL61" s="153"/>
      <c r="PLM61" s="155"/>
      <c r="PLN61" s="165"/>
      <c r="PLO61" s="153"/>
      <c r="PLP61" s="154"/>
      <c r="PLQ61" s="154"/>
      <c r="PLR61" s="153"/>
      <c r="PLS61" s="153"/>
      <c r="PLT61" s="153"/>
      <c r="PLU61" s="153"/>
      <c r="PLV61" s="153"/>
      <c r="PLW61" s="153"/>
      <c r="PLX61" s="153"/>
      <c r="PLY61" s="153"/>
      <c r="PLZ61" s="155"/>
      <c r="PMA61" s="165"/>
      <c r="PMB61" s="153"/>
      <c r="PMC61" s="154"/>
      <c r="PMD61" s="154"/>
      <c r="PME61" s="153"/>
      <c r="PMF61" s="153"/>
      <c r="PMG61" s="153"/>
      <c r="PMH61" s="153"/>
      <c r="PMI61" s="153"/>
      <c r="PMJ61" s="153"/>
      <c r="PMK61" s="153"/>
      <c r="PML61" s="153"/>
      <c r="PMM61" s="155"/>
      <c r="PMN61" s="165"/>
      <c r="PMO61" s="153"/>
      <c r="PMP61" s="154"/>
      <c r="PMQ61" s="154"/>
      <c r="PMR61" s="153"/>
      <c r="PMS61" s="153"/>
      <c r="PMT61" s="153"/>
      <c r="PMU61" s="153"/>
      <c r="PMV61" s="153"/>
      <c r="PMW61" s="153"/>
      <c r="PMX61" s="153"/>
      <c r="PMY61" s="153"/>
      <c r="PMZ61" s="155"/>
      <c r="PNA61" s="165"/>
      <c r="PNB61" s="153"/>
      <c r="PNC61" s="154"/>
      <c r="PND61" s="154"/>
      <c r="PNE61" s="153"/>
      <c r="PNF61" s="153"/>
      <c r="PNG61" s="153"/>
      <c r="PNH61" s="153"/>
      <c r="PNI61" s="153"/>
      <c r="PNJ61" s="153"/>
      <c r="PNK61" s="153"/>
      <c r="PNL61" s="153"/>
      <c r="PNM61" s="155"/>
      <c r="PNN61" s="165"/>
      <c r="PNO61" s="153"/>
      <c r="PNP61" s="154"/>
      <c r="PNQ61" s="154"/>
      <c r="PNR61" s="153"/>
      <c r="PNS61" s="153"/>
      <c r="PNT61" s="153"/>
      <c r="PNU61" s="153"/>
      <c r="PNV61" s="153"/>
      <c r="PNW61" s="153"/>
      <c r="PNX61" s="153"/>
      <c r="PNY61" s="153"/>
      <c r="PNZ61" s="155"/>
      <c r="POA61" s="165"/>
      <c r="POB61" s="153"/>
      <c r="POC61" s="154"/>
      <c r="POD61" s="154"/>
      <c r="POE61" s="153"/>
      <c r="POF61" s="153"/>
      <c r="POG61" s="153"/>
      <c r="POH61" s="153"/>
      <c r="POI61" s="153"/>
      <c r="POJ61" s="153"/>
      <c r="POK61" s="153"/>
      <c r="POL61" s="153"/>
      <c r="POM61" s="155"/>
      <c r="PON61" s="165"/>
      <c r="POO61" s="153"/>
      <c r="POP61" s="154"/>
      <c r="POQ61" s="154"/>
      <c r="POR61" s="153"/>
      <c r="POS61" s="153"/>
      <c r="POT61" s="153"/>
      <c r="POU61" s="153"/>
      <c r="POV61" s="153"/>
      <c r="POW61" s="153"/>
      <c r="POX61" s="153"/>
      <c r="POY61" s="153"/>
      <c r="POZ61" s="155"/>
      <c r="PPA61" s="165"/>
      <c r="PPB61" s="153"/>
      <c r="PPC61" s="154"/>
      <c r="PPD61" s="154"/>
      <c r="PPE61" s="153"/>
      <c r="PPF61" s="153"/>
      <c r="PPG61" s="153"/>
      <c r="PPH61" s="153"/>
      <c r="PPI61" s="153"/>
      <c r="PPJ61" s="153"/>
      <c r="PPK61" s="153"/>
      <c r="PPL61" s="153"/>
      <c r="PPM61" s="155"/>
      <c r="PPN61" s="165"/>
      <c r="PPO61" s="153"/>
      <c r="PPP61" s="154"/>
      <c r="PPQ61" s="154"/>
      <c r="PPR61" s="153"/>
      <c r="PPS61" s="153"/>
      <c r="PPT61" s="153"/>
      <c r="PPU61" s="153"/>
      <c r="PPV61" s="153"/>
      <c r="PPW61" s="153"/>
      <c r="PPX61" s="153"/>
      <c r="PPY61" s="153"/>
      <c r="PPZ61" s="155"/>
      <c r="PQA61" s="165"/>
      <c r="PQB61" s="153"/>
      <c r="PQC61" s="154"/>
      <c r="PQD61" s="154"/>
      <c r="PQE61" s="153"/>
      <c r="PQF61" s="153"/>
      <c r="PQG61" s="153"/>
      <c r="PQH61" s="153"/>
      <c r="PQI61" s="153"/>
      <c r="PQJ61" s="153"/>
      <c r="PQK61" s="153"/>
      <c r="PQL61" s="153"/>
      <c r="PQM61" s="155"/>
      <c r="PQN61" s="165"/>
      <c r="PQO61" s="153"/>
      <c r="PQP61" s="154"/>
      <c r="PQQ61" s="154"/>
      <c r="PQR61" s="153"/>
      <c r="PQS61" s="153"/>
      <c r="PQT61" s="153"/>
      <c r="PQU61" s="153"/>
      <c r="PQV61" s="153"/>
      <c r="PQW61" s="153"/>
      <c r="PQX61" s="153"/>
      <c r="PQY61" s="153"/>
      <c r="PQZ61" s="155"/>
      <c r="PRA61" s="165"/>
      <c r="PRB61" s="153"/>
      <c r="PRC61" s="154"/>
      <c r="PRD61" s="154"/>
      <c r="PRE61" s="153"/>
      <c r="PRF61" s="153"/>
      <c r="PRG61" s="153"/>
      <c r="PRH61" s="153"/>
      <c r="PRI61" s="153"/>
      <c r="PRJ61" s="153"/>
      <c r="PRK61" s="153"/>
      <c r="PRL61" s="153"/>
      <c r="PRM61" s="155"/>
      <c r="PRN61" s="165"/>
      <c r="PRO61" s="153"/>
      <c r="PRP61" s="154"/>
      <c r="PRQ61" s="154"/>
      <c r="PRR61" s="153"/>
      <c r="PRS61" s="153"/>
      <c r="PRT61" s="153"/>
      <c r="PRU61" s="153"/>
      <c r="PRV61" s="153"/>
      <c r="PRW61" s="153"/>
      <c r="PRX61" s="153"/>
      <c r="PRY61" s="153"/>
      <c r="PRZ61" s="155"/>
      <c r="PSA61" s="165"/>
      <c r="PSB61" s="153"/>
      <c r="PSC61" s="154"/>
      <c r="PSD61" s="154"/>
      <c r="PSE61" s="153"/>
      <c r="PSF61" s="153"/>
      <c r="PSG61" s="153"/>
      <c r="PSH61" s="153"/>
      <c r="PSI61" s="153"/>
      <c r="PSJ61" s="153"/>
      <c r="PSK61" s="153"/>
      <c r="PSL61" s="153"/>
      <c r="PSM61" s="155"/>
      <c r="PSN61" s="165"/>
      <c r="PSO61" s="153"/>
      <c r="PSP61" s="154"/>
      <c r="PSQ61" s="154"/>
      <c r="PSR61" s="153"/>
      <c r="PSS61" s="153"/>
      <c r="PST61" s="153"/>
      <c r="PSU61" s="153"/>
      <c r="PSV61" s="153"/>
      <c r="PSW61" s="153"/>
      <c r="PSX61" s="153"/>
      <c r="PSY61" s="153"/>
      <c r="PSZ61" s="155"/>
      <c r="PTA61" s="165"/>
      <c r="PTB61" s="153"/>
      <c r="PTC61" s="154"/>
      <c r="PTD61" s="154"/>
      <c r="PTE61" s="153"/>
      <c r="PTF61" s="153"/>
      <c r="PTG61" s="153"/>
      <c r="PTH61" s="153"/>
      <c r="PTI61" s="153"/>
      <c r="PTJ61" s="153"/>
      <c r="PTK61" s="153"/>
      <c r="PTL61" s="153"/>
      <c r="PTM61" s="155"/>
      <c r="PTN61" s="165"/>
      <c r="PTO61" s="153"/>
      <c r="PTP61" s="154"/>
      <c r="PTQ61" s="154"/>
      <c r="PTR61" s="153"/>
      <c r="PTS61" s="153"/>
      <c r="PTT61" s="153"/>
      <c r="PTU61" s="153"/>
      <c r="PTV61" s="153"/>
      <c r="PTW61" s="153"/>
      <c r="PTX61" s="153"/>
      <c r="PTY61" s="153"/>
      <c r="PTZ61" s="155"/>
      <c r="PUA61" s="165"/>
      <c r="PUB61" s="153"/>
      <c r="PUC61" s="154"/>
      <c r="PUD61" s="154"/>
      <c r="PUE61" s="153"/>
      <c r="PUF61" s="153"/>
      <c r="PUG61" s="153"/>
      <c r="PUH61" s="153"/>
      <c r="PUI61" s="153"/>
      <c r="PUJ61" s="153"/>
      <c r="PUK61" s="153"/>
      <c r="PUL61" s="153"/>
      <c r="PUM61" s="155"/>
      <c r="PUN61" s="165"/>
      <c r="PUO61" s="153"/>
      <c r="PUP61" s="154"/>
      <c r="PUQ61" s="154"/>
      <c r="PUR61" s="153"/>
      <c r="PUS61" s="153"/>
      <c r="PUT61" s="153"/>
      <c r="PUU61" s="153"/>
      <c r="PUV61" s="153"/>
      <c r="PUW61" s="153"/>
      <c r="PUX61" s="153"/>
      <c r="PUY61" s="153"/>
      <c r="PUZ61" s="155"/>
      <c r="PVA61" s="165"/>
      <c r="PVB61" s="153"/>
      <c r="PVC61" s="154"/>
      <c r="PVD61" s="154"/>
      <c r="PVE61" s="153"/>
      <c r="PVF61" s="153"/>
      <c r="PVG61" s="153"/>
      <c r="PVH61" s="153"/>
      <c r="PVI61" s="153"/>
      <c r="PVJ61" s="153"/>
      <c r="PVK61" s="153"/>
      <c r="PVL61" s="153"/>
      <c r="PVM61" s="155"/>
      <c r="PVN61" s="165"/>
      <c r="PVO61" s="153"/>
      <c r="PVP61" s="154"/>
      <c r="PVQ61" s="154"/>
      <c r="PVR61" s="153"/>
      <c r="PVS61" s="153"/>
      <c r="PVT61" s="153"/>
      <c r="PVU61" s="153"/>
      <c r="PVV61" s="153"/>
      <c r="PVW61" s="153"/>
      <c r="PVX61" s="153"/>
      <c r="PVY61" s="153"/>
      <c r="PVZ61" s="155"/>
      <c r="PWA61" s="165"/>
      <c r="PWB61" s="153"/>
      <c r="PWC61" s="154"/>
      <c r="PWD61" s="154"/>
      <c r="PWE61" s="153"/>
      <c r="PWF61" s="153"/>
      <c r="PWG61" s="153"/>
      <c r="PWH61" s="153"/>
      <c r="PWI61" s="153"/>
      <c r="PWJ61" s="153"/>
      <c r="PWK61" s="153"/>
      <c r="PWL61" s="153"/>
      <c r="PWM61" s="155"/>
      <c r="PWN61" s="165"/>
      <c r="PWO61" s="153"/>
      <c r="PWP61" s="154"/>
      <c r="PWQ61" s="154"/>
      <c r="PWR61" s="153"/>
      <c r="PWS61" s="153"/>
      <c r="PWT61" s="153"/>
      <c r="PWU61" s="153"/>
      <c r="PWV61" s="153"/>
      <c r="PWW61" s="153"/>
      <c r="PWX61" s="153"/>
      <c r="PWY61" s="153"/>
      <c r="PWZ61" s="155"/>
      <c r="PXA61" s="165"/>
      <c r="PXB61" s="153"/>
      <c r="PXC61" s="154"/>
      <c r="PXD61" s="154"/>
      <c r="PXE61" s="153"/>
      <c r="PXF61" s="153"/>
      <c r="PXG61" s="153"/>
      <c r="PXH61" s="153"/>
      <c r="PXI61" s="153"/>
      <c r="PXJ61" s="153"/>
      <c r="PXK61" s="153"/>
      <c r="PXL61" s="153"/>
      <c r="PXM61" s="155"/>
      <c r="PXN61" s="165"/>
      <c r="PXO61" s="153"/>
      <c r="PXP61" s="154"/>
      <c r="PXQ61" s="154"/>
      <c r="PXR61" s="153"/>
      <c r="PXS61" s="153"/>
      <c r="PXT61" s="153"/>
      <c r="PXU61" s="153"/>
      <c r="PXV61" s="153"/>
      <c r="PXW61" s="153"/>
      <c r="PXX61" s="153"/>
      <c r="PXY61" s="153"/>
      <c r="PXZ61" s="155"/>
      <c r="PYA61" s="165"/>
      <c r="PYB61" s="153"/>
      <c r="PYC61" s="154"/>
      <c r="PYD61" s="154"/>
      <c r="PYE61" s="153"/>
      <c r="PYF61" s="153"/>
      <c r="PYG61" s="153"/>
      <c r="PYH61" s="153"/>
      <c r="PYI61" s="153"/>
      <c r="PYJ61" s="153"/>
      <c r="PYK61" s="153"/>
      <c r="PYL61" s="153"/>
      <c r="PYM61" s="155"/>
      <c r="PYN61" s="165"/>
      <c r="PYO61" s="153"/>
      <c r="PYP61" s="154"/>
      <c r="PYQ61" s="154"/>
      <c r="PYR61" s="153"/>
      <c r="PYS61" s="153"/>
      <c r="PYT61" s="153"/>
      <c r="PYU61" s="153"/>
      <c r="PYV61" s="153"/>
      <c r="PYW61" s="153"/>
      <c r="PYX61" s="153"/>
      <c r="PYY61" s="153"/>
      <c r="PYZ61" s="155"/>
      <c r="PZA61" s="165"/>
      <c r="PZB61" s="153"/>
      <c r="PZC61" s="154"/>
      <c r="PZD61" s="154"/>
      <c r="PZE61" s="153"/>
      <c r="PZF61" s="153"/>
      <c r="PZG61" s="153"/>
      <c r="PZH61" s="153"/>
      <c r="PZI61" s="153"/>
      <c r="PZJ61" s="153"/>
      <c r="PZK61" s="153"/>
      <c r="PZL61" s="153"/>
      <c r="PZM61" s="155"/>
      <c r="PZN61" s="165"/>
      <c r="PZO61" s="153"/>
      <c r="PZP61" s="154"/>
      <c r="PZQ61" s="154"/>
      <c r="PZR61" s="153"/>
      <c r="PZS61" s="153"/>
      <c r="PZT61" s="153"/>
      <c r="PZU61" s="153"/>
      <c r="PZV61" s="153"/>
      <c r="PZW61" s="153"/>
      <c r="PZX61" s="153"/>
      <c r="PZY61" s="153"/>
      <c r="PZZ61" s="155"/>
      <c r="QAA61" s="165"/>
      <c r="QAB61" s="153"/>
      <c r="QAC61" s="154"/>
      <c r="QAD61" s="154"/>
      <c r="QAE61" s="153"/>
      <c r="QAF61" s="153"/>
      <c r="QAG61" s="153"/>
      <c r="QAH61" s="153"/>
      <c r="QAI61" s="153"/>
      <c r="QAJ61" s="153"/>
      <c r="QAK61" s="153"/>
      <c r="QAL61" s="153"/>
      <c r="QAM61" s="155"/>
      <c r="QAN61" s="165"/>
      <c r="QAO61" s="153"/>
      <c r="QAP61" s="154"/>
      <c r="QAQ61" s="154"/>
      <c r="QAR61" s="153"/>
      <c r="QAS61" s="153"/>
      <c r="QAT61" s="153"/>
      <c r="QAU61" s="153"/>
      <c r="QAV61" s="153"/>
      <c r="QAW61" s="153"/>
      <c r="QAX61" s="153"/>
      <c r="QAY61" s="153"/>
      <c r="QAZ61" s="155"/>
      <c r="QBA61" s="165"/>
      <c r="QBB61" s="153"/>
      <c r="QBC61" s="154"/>
      <c r="QBD61" s="154"/>
      <c r="QBE61" s="153"/>
      <c r="QBF61" s="153"/>
      <c r="QBG61" s="153"/>
      <c r="QBH61" s="153"/>
      <c r="QBI61" s="153"/>
      <c r="QBJ61" s="153"/>
      <c r="QBK61" s="153"/>
      <c r="QBL61" s="153"/>
      <c r="QBM61" s="155"/>
      <c r="QBN61" s="165"/>
      <c r="QBO61" s="153"/>
      <c r="QBP61" s="154"/>
      <c r="QBQ61" s="154"/>
      <c r="QBR61" s="153"/>
      <c r="QBS61" s="153"/>
      <c r="QBT61" s="153"/>
      <c r="QBU61" s="153"/>
      <c r="QBV61" s="153"/>
      <c r="QBW61" s="153"/>
      <c r="QBX61" s="153"/>
      <c r="QBY61" s="153"/>
      <c r="QBZ61" s="155"/>
      <c r="QCA61" s="165"/>
      <c r="QCB61" s="153"/>
      <c r="QCC61" s="154"/>
      <c r="QCD61" s="154"/>
      <c r="QCE61" s="153"/>
      <c r="QCF61" s="153"/>
      <c r="QCG61" s="153"/>
      <c r="QCH61" s="153"/>
      <c r="QCI61" s="153"/>
      <c r="QCJ61" s="153"/>
      <c r="QCK61" s="153"/>
      <c r="QCL61" s="153"/>
      <c r="QCM61" s="155"/>
      <c r="QCN61" s="165"/>
      <c r="QCO61" s="153"/>
      <c r="QCP61" s="154"/>
      <c r="QCQ61" s="154"/>
      <c r="QCR61" s="153"/>
      <c r="QCS61" s="153"/>
      <c r="QCT61" s="153"/>
      <c r="QCU61" s="153"/>
      <c r="QCV61" s="153"/>
      <c r="QCW61" s="153"/>
      <c r="QCX61" s="153"/>
      <c r="QCY61" s="153"/>
      <c r="QCZ61" s="155"/>
      <c r="QDA61" s="165"/>
      <c r="QDB61" s="153"/>
      <c r="QDC61" s="154"/>
      <c r="QDD61" s="154"/>
      <c r="QDE61" s="153"/>
      <c r="QDF61" s="153"/>
      <c r="QDG61" s="153"/>
      <c r="QDH61" s="153"/>
      <c r="QDI61" s="153"/>
      <c r="QDJ61" s="153"/>
      <c r="QDK61" s="153"/>
      <c r="QDL61" s="153"/>
      <c r="QDM61" s="155"/>
      <c r="QDN61" s="165"/>
      <c r="QDO61" s="153"/>
      <c r="QDP61" s="154"/>
      <c r="QDQ61" s="154"/>
      <c r="QDR61" s="153"/>
      <c r="QDS61" s="153"/>
      <c r="QDT61" s="153"/>
      <c r="QDU61" s="153"/>
      <c r="QDV61" s="153"/>
      <c r="QDW61" s="153"/>
      <c r="QDX61" s="153"/>
      <c r="QDY61" s="153"/>
      <c r="QDZ61" s="155"/>
      <c r="QEA61" s="165"/>
      <c r="QEB61" s="153"/>
      <c r="QEC61" s="154"/>
      <c r="QED61" s="154"/>
      <c r="QEE61" s="153"/>
      <c r="QEF61" s="153"/>
      <c r="QEG61" s="153"/>
      <c r="QEH61" s="153"/>
      <c r="QEI61" s="153"/>
      <c r="QEJ61" s="153"/>
      <c r="QEK61" s="153"/>
      <c r="QEL61" s="153"/>
      <c r="QEM61" s="155"/>
      <c r="QEN61" s="165"/>
      <c r="QEO61" s="153"/>
      <c r="QEP61" s="154"/>
      <c r="QEQ61" s="154"/>
      <c r="QER61" s="153"/>
      <c r="QES61" s="153"/>
      <c r="QET61" s="153"/>
      <c r="QEU61" s="153"/>
      <c r="QEV61" s="153"/>
      <c r="QEW61" s="153"/>
      <c r="QEX61" s="153"/>
      <c r="QEY61" s="153"/>
      <c r="QEZ61" s="155"/>
      <c r="QFA61" s="165"/>
      <c r="QFB61" s="153"/>
      <c r="QFC61" s="154"/>
      <c r="QFD61" s="154"/>
      <c r="QFE61" s="153"/>
      <c r="QFF61" s="153"/>
      <c r="QFG61" s="153"/>
      <c r="QFH61" s="153"/>
      <c r="QFI61" s="153"/>
      <c r="QFJ61" s="153"/>
      <c r="QFK61" s="153"/>
      <c r="QFL61" s="153"/>
      <c r="QFM61" s="155"/>
      <c r="QFN61" s="165"/>
      <c r="QFO61" s="153"/>
      <c r="QFP61" s="154"/>
      <c r="QFQ61" s="154"/>
      <c r="QFR61" s="153"/>
      <c r="QFS61" s="153"/>
      <c r="QFT61" s="153"/>
      <c r="QFU61" s="153"/>
      <c r="QFV61" s="153"/>
      <c r="QFW61" s="153"/>
      <c r="QFX61" s="153"/>
      <c r="QFY61" s="153"/>
      <c r="QFZ61" s="155"/>
      <c r="QGA61" s="165"/>
      <c r="QGB61" s="153"/>
      <c r="QGC61" s="154"/>
      <c r="QGD61" s="154"/>
      <c r="QGE61" s="153"/>
      <c r="QGF61" s="153"/>
      <c r="QGG61" s="153"/>
      <c r="QGH61" s="153"/>
      <c r="QGI61" s="153"/>
      <c r="QGJ61" s="153"/>
      <c r="QGK61" s="153"/>
      <c r="QGL61" s="153"/>
      <c r="QGM61" s="155"/>
      <c r="QGN61" s="165"/>
      <c r="QGO61" s="153"/>
      <c r="QGP61" s="154"/>
      <c r="QGQ61" s="154"/>
      <c r="QGR61" s="153"/>
      <c r="QGS61" s="153"/>
      <c r="QGT61" s="153"/>
      <c r="QGU61" s="153"/>
      <c r="QGV61" s="153"/>
      <c r="QGW61" s="153"/>
      <c r="QGX61" s="153"/>
      <c r="QGY61" s="153"/>
      <c r="QGZ61" s="155"/>
      <c r="QHA61" s="165"/>
      <c r="QHB61" s="153"/>
      <c r="QHC61" s="154"/>
      <c r="QHD61" s="154"/>
      <c r="QHE61" s="153"/>
      <c r="QHF61" s="153"/>
      <c r="QHG61" s="153"/>
      <c r="QHH61" s="153"/>
      <c r="QHI61" s="153"/>
      <c r="QHJ61" s="153"/>
      <c r="QHK61" s="153"/>
      <c r="QHL61" s="153"/>
      <c r="QHM61" s="155"/>
      <c r="QHN61" s="165"/>
      <c r="QHO61" s="153"/>
      <c r="QHP61" s="154"/>
      <c r="QHQ61" s="154"/>
      <c r="QHR61" s="153"/>
      <c r="QHS61" s="153"/>
      <c r="QHT61" s="153"/>
      <c r="QHU61" s="153"/>
      <c r="QHV61" s="153"/>
      <c r="QHW61" s="153"/>
      <c r="QHX61" s="153"/>
      <c r="QHY61" s="153"/>
      <c r="QHZ61" s="155"/>
      <c r="QIA61" s="165"/>
      <c r="QIB61" s="153"/>
      <c r="QIC61" s="154"/>
      <c r="QID61" s="154"/>
      <c r="QIE61" s="153"/>
      <c r="QIF61" s="153"/>
      <c r="QIG61" s="153"/>
      <c r="QIH61" s="153"/>
      <c r="QII61" s="153"/>
      <c r="QIJ61" s="153"/>
      <c r="QIK61" s="153"/>
      <c r="QIL61" s="153"/>
      <c r="QIM61" s="155"/>
      <c r="QIN61" s="165"/>
      <c r="QIO61" s="153"/>
      <c r="QIP61" s="154"/>
      <c r="QIQ61" s="154"/>
      <c r="QIR61" s="153"/>
      <c r="QIS61" s="153"/>
      <c r="QIT61" s="153"/>
      <c r="QIU61" s="153"/>
      <c r="QIV61" s="153"/>
      <c r="QIW61" s="153"/>
      <c r="QIX61" s="153"/>
      <c r="QIY61" s="153"/>
      <c r="QIZ61" s="155"/>
      <c r="QJA61" s="165"/>
      <c r="QJB61" s="153"/>
      <c r="QJC61" s="154"/>
      <c r="QJD61" s="154"/>
      <c r="QJE61" s="153"/>
      <c r="QJF61" s="153"/>
      <c r="QJG61" s="153"/>
      <c r="QJH61" s="153"/>
      <c r="QJI61" s="153"/>
      <c r="QJJ61" s="153"/>
      <c r="QJK61" s="153"/>
      <c r="QJL61" s="153"/>
      <c r="QJM61" s="155"/>
      <c r="QJN61" s="165"/>
      <c r="QJO61" s="153"/>
      <c r="QJP61" s="154"/>
      <c r="QJQ61" s="154"/>
      <c r="QJR61" s="153"/>
      <c r="QJS61" s="153"/>
      <c r="QJT61" s="153"/>
      <c r="QJU61" s="153"/>
      <c r="QJV61" s="153"/>
      <c r="QJW61" s="153"/>
      <c r="QJX61" s="153"/>
      <c r="QJY61" s="153"/>
      <c r="QJZ61" s="155"/>
      <c r="QKA61" s="165"/>
      <c r="QKB61" s="153"/>
      <c r="QKC61" s="154"/>
      <c r="QKD61" s="154"/>
      <c r="QKE61" s="153"/>
      <c r="QKF61" s="153"/>
      <c r="QKG61" s="153"/>
      <c r="QKH61" s="153"/>
      <c r="QKI61" s="153"/>
      <c r="QKJ61" s="153"/>
      <c r="QKK61" s="153"/>
      <c r="QKL61" s="153"/>
      <c r="QKM61" s="155"/>
      <c r="QKN61" s="165"/>
      <c r="QKO61" s="153"/>
      <c r="QKP61" s="154"/>
      <c r="QKQ61" s="154"/>
      <c r="QKR61" s="153"/>
      <c r="QKS61" s="153"/>
      <c r="QKT61" s="153"/>
      <c r="QKU61" s="153"/>
      <c r="QKV61" s="153"/>
      <c r="QKW61" s="153"/>
      <c r="QKX61" s="153"/>
      <c r="QKY61" s="153"/>
      <c r="QKZ61" s="155"/>
      <c r="QLA61" s="165"/>
      <c r="QLB61" s="153"/>
      <c r="QLC61" s="154"/>
      <c r="QLD61" s="154"/>
      <c r="QLE61" s="153"/>
      <c r="QLF61" s="153"/>
      <c r="QLG61" s="153"/>
      <c r="QLH61" s="153"/>
      <c r="QLI61" s="153"/>
      <c r="QLJ61" s="153"/>
      <c r="QLK61" s="153"/>
      <c r="QLL61" s="153"/>
      <c r="QLM61" s="155"/>
      <c r="QLN61" s="165"/>
      <c r="QLO61" s="153"/>
      <c r="QLP61" s="154"/>
      <c r="QLQ61" s="154"/>
      <c r="QLR61" s="153"/>
      <c r="QLS61" s="153"/>
      <c r="QLT61" s="153"/>
      <c r="QLU61" s="153"/>
      <c r="QLV61" s="153"/>
      <c r="QLW61" s="153"/>
      <c r="QLX61" s="153"/>
      <c r="QLY61" s="153"/>
      <c r="QLZ61" s="155"/>
      <c r="QMA61" s="165"/>
      <c r="QMB61" s="153"/>
      <c r="QMC61" s="154"/>
      <c r="QMD61" s="154"/>
      <c r="QME61" s="153"/>
      <c r="QMF61" s="153"/>
      <c r="QMG61" s="153"/>
      <c r="QMH61" s="153"/>
      <c r="QMI61" s="153"/>
      <c r="QMJ61" s="153"/>
      <c r="QMK61" s="153"/>
      <c r="QML61" s="153"/>
      <c r="QMM61" s="155"/>
      <c r="QMN61" s="165"/>
      <c r="QMO61" s="153"/>
      <c r="QMP61" s="154"/>
      <c r="QMQ61" s="154"/>
      <c r="QMR61" s="153"/>
      <c r="QMS61" s="153"/>
      <c r="QMT61" s="153"/>
      <c r="QMU61" s="153"/>
      <c r="QMV61" s="153"/>
      <c r="QMW61" s="153"/>
      <c r="QMX61" s="153"/>
      <c r="QMY61" s="153"/>
      <c r="QMZ61" s="155"/>
      <c r="QNA61" s="165"/>
      <c r="QNB61" s="153"/>
      <c r="QNC61" s="154"/>
      <c r="QND61" s="154"/>
      <c r="QNE61" s="153"/>
      <c r="QNF61" s="153"/>
      <c r="QNG61" s="153"/>
      <c r="QNH61" s="153"/>
      <c r="QNI61" s="153"/>
      <c r="QNJ61" s="153"/>
      <c r="QNK61" s="153"/>
      <c r="QNL61" s="153"/>
      <c r="QNM61" s="155"/>
      <c r="QNN61" s="165"/>
      <c r="QNO61" s="153"/>
      <c r="QNP61" s="154"/>
      <c r="QNQ61" s="154"/>
      <c r="QNR61" s="153"/>
      <c r="QNS61" s="153"/>
      <c r="QNT61" s="153"/>
      <c r="QNU61" s="153"/>
      <c r="QNV61" s="153"/>
      <c r="QNW61" s="153"/>
      <c r="QNX61" s="153"/>
      <c r="QNY61" s="153"/>
      <c r="QNZ61" s="155"/>
      <c r="QOA61" s="165"/>
      <c r="QOB61" s="153"/>
      <c r="QOC61" s="154"/>
      <c r="QOD61" s="154"/>
      <c r="QOE61" s="153"/>
      <c r="QOF61" s="153"/>
      <c r="QOG61" s="153"/>
      <c r="QOH61" s="153"/>
      <c r="QOI61" s="153"/>
      <c r="QOJ61" s="153"/>
      <c r="QOK61" s="153"/>
      <c r="QOL61" s="153"/>
      <c r="QOM61" s="155"/>
      <c r="QON61" s="165"/>
      <c r="QOO61" s="153"/>
      <c r="QOP61" s="154"/>
      <c r="QOQ61" s="154"/>
      <c r="QOR61" s="153"/>
      <c r="QOS61" s="153"/>
      <c r="QOT61" s="153"/>
      <c r="QOU61" s="153"/>
      <c r="QOV61" s="153"/>
      <c r="QOW61" s="153"/>
      <c r="QOX61" s="153"/>
      <c r="QOY61" s="153"/>
      <c r="QOZ61" s="155"/>
      <c r="QPA61" s="165"/>
      <c r="QPB61" s="153"/>
      <c r="QPC61" s="154"/>
      <c r="QPD61" s="154"/>
      <c r="QPE61" s="153"/>
      <c r="QPF61" s="153"/>
      <c r="QPG61" s="153"/>
      <c r="QPH61" s="153"/>
      <c r="QPI61" s="153"/>
      <c r="QPJ61" s="153"/>
      <c r="QPK61" s="153"/>
      <c r="QPL61" s="153"/>
      <c r="QPM61" s="155"/>
      <c r="QPN61" s="165"/>
      <c r="QPO61" s="153"/>
      <c r="QPP61" s="154"/>
      <c r="QPQ61" s="154"/>
      <c r="QPR61" s="153"/>
      <c r="QPS61" s="153"/>
      <c r="QPT61" s="153"/>
      <c r="QPU61" s="153"/>
      <c r="QPV61" s="153"/>
      <c r="QPW61" s="153"/>
      <c r="QPX61" s="153"/>
      <c r="QPY61" s="153"/>
      <c r="QPZ61" s="155"/>
      <c r="QQA61" s="165"/>
      <c r="QQB61" s="153"/>
      <c r="QQC61" s="154"/>
      <c r="QQD61" s="154"/>
      <c r="QQE61" s="153"/>
      <c r="QQF61" s="153"/>
      <c r="QQG61" s="153"/>
      <c r="QQH61" s="153"/>
      <c r="QQI61" s="153"/>
      <c r="QQJ61" s="153"/>
      <c r="QQK61" s="153"/>
      <c r="QQL61" s="153"/>
      <c r="QQM61" s="155"/>
      <c r="QQN61" s="165"/>
      <c r="QQO61" s="153"/>
      <c r="QQP61" s="154"/>
      <c r="QQQ61" s="154"/>
      <c r="QQR61" s="153"/>
      <c r="QQS61" s="153"/>
      <c r="QQT61" s="153"/>
      <c r="QQU61" s="153"/>
      <c r="QQV61" s="153"/>
      <c r="QQW61" s="153"/>
      <c r="QQX61" s="153"/>
      <c r="QQY61" s="153"/>
      <c r="QQZ61" s="155"/>
      <c r="QRA61" s="165"/>
      <c r="QRB61" s="153"/>
      <c r="QRC61" s="154"/>
      <c r="QRD61" s="154"/>
      <c r="QRE61" s="153"/>
      <c r="QRF61" s="153"/>
      <c r="QRG61" s="153"/>
      <c r="QRH61" s="153"/>
      <c r="QRI61" s="153"/>
      <c r="QRJ61" s="153"/>
      <c r="QRK61" s="153"/>
      <c r="QRL61" s="153"/>
      <c r="QRM61" s="155"/>
      <c r="QRN61" s="165"/>
      <c r="QRO61" s="153"/>
      <c r="QRP61" s="154"/>
      <c r="QRQ61" s="154"/>
      <c r="QRR61" s="153"/>
      <c r="QRS61" s="153"/>
      <c r="QRT61" s="153"/>
      <c r="QRU61" s="153"/>
      <c r="QRV61" s="153"/>
      <c r="QRW61" s="153"/>
      <c r="QRX61" s="153"/>
      <c r="QRY61" s="153"/>
      <c r="QRZ61" s="155"/>
      <c r="QSA61" s="165"/>
      <c r="QSB61" s="153"/>
      <c r="QSC61" s="154"/>
      <c r="QSD61" s="154"/>
      <c r="QSE61" s="153"/>
      <c r="QSF61" s="153"/>
      <c r="QSG61" s="153"/>
      <c r="QSH61" s="153"/>
      <c r="QSI61" s="153"/>
      <c r="QSJ61" s="153"/>
      <c r="QSK61" s="153"/>
      <c r="QSL61" s="153"/>
      <c r="QSM61" s="155"/>
      <c r="QSN61" s="165"/>
      <c r="QSO61" s="153"/>
      <c r="QSP61" s="154"/>
      <c r="QSQ61" s="154"/>
      <c r="QSR61" s="153"/>
      <c r="QSS61" s="153"/>
      <c r="QST61" s="153"/>
      <c r="QSU61" s="153"/>
      <c r="QSV61" s="153"/>
      <c r="QSW61" s="153"/>
      <c r="QSX61" s="153"/>
      <c r="QSY61" s="153"/>
      <c r="QSZ61" s="155"/>
      <c r="QTA61" s="165"/>
      <c r="QTB61" s="153"/>
      <c r="QTC61" s="154"/>
      <c r="QTD61" s="154"/>
      <c r="QTE61" s="153"/>
      <c r="QTF61" s="153"/>
      <c r="QTG61" s="153"/>
      <c r="QTH61" s="153"/>
      <c r="QTI61" s="153"/>
      <c r="QTJ61" s="153"/>
      <c r="QTK61" s="153"/>
      <c r="QTL61" s="153"/>
      <c r="QTM61" s="155"/>
      <c r="QTN61" s="165"/>
      <c r="QTO61" s="153"/>
      <c r="QTP61" s="154"/>
      <c r="QTQ61" s="154"/>
      <c r="QTR61" s="153"/>
      <c r="QTS61" s="153"/>
      <c r="QTT61" s="153"/>
      <c r="QTU61" s="153"/>
      <c r="QTV61" s="153"/>
      <c r="QTW61" s="153"/>
      <c r="QTX61" s="153"/>
      <c r="QTY61" s="153"/>
      <c r="QTZ61" s="155"/>
      <c r="QUA61" s="165"/>
      <c r="QUB61" s="153"/>
      <c r="QUC61" s="154"/>
      <c r="QUD61" s="154"/>
      <c r="QUE61" s="153"/>
      <c r="QUF61" s="153"/>
      <c r="QUG61" s="153"/>
      <c r="QUH61" s="153"/>
      <c r="QUI61" s="153"/>
      <c r="QUJ61" s="153"/>
      <c r="QUK61" s="153"/>
      <c r="QUL61" s="153"/>
      <c r="QUM61" s="155"/>
      <c r="QUN61" s="165"/>
      <c r="QUO61" s="153"/>
      <c r="QUP61" s="154"/>
      <c r="QUQ61" s="154"/>
      <c r="QUR61" s="153"/>
      <c r="QUS61" s="153"/>
      <c r="QUT61" s="153"/>
      <c r="QUU61" s="153"/>
      <c r="QUV61" s="153"/>
      <c r="QUW61" s="153"/>
      <c r="QUX61" s="153"/>
      <c r="QUY61" s="153"/>
      <c r="QUZ61" s="155"/>
      <c r="QVA61" s="165"/>
      <c r="QVB61" s="153"/>
      <c r="QVC61" s="154"/>
      <c r="QVD61" s="154"/>
      <c r="QVE61" s="153"/>
      <c r="QVF61" s="153"/>
      <c r="QVG61" s="153"/>
      <c r="QVH61" s="153"/>
      <c r="QVI61" s="153"/>
      <c r="QVJ61" s="153"/>
      <c r="QVK61" s="153"/>
      <c r="QVL61" s="153"/>
      <c r="QVM61" s="155"/>
      <c r="QVN61" s="165"/>
      <c r="QVO61" s="153"/>
      <c r="QVP61" s="154"/>
      <c r="QVQ61" s="154"/>
      <c r="QVR61" s="153"/>
      <c r="QVS61" s="153"/>
      <c r="QVT61" s="153"/>
      <c r="QVU61" s="153"/>
      <c r="QVV61" s="153"/>
      <c r="QVW61" s="153"/>
      <c r="QVX61" s="153"/>
      <c r="QVY61" s="153"/>
      <c r="QVZ61" s="155"/>
      <c r="QWA61" s="165"/>
      <c r="QWB61" s="153"/>
      <c r="QWC61" s="154"/>
      <c r="QWD61" s="154"/>
      <c r="QWE61" s="153"/>
      <c r="QWF61" s="153"/>
      <c r="QWG61" s="153"/>
      <c r="QWH61" s="153"/>
      <c r="QWI61" s="153"/>
      <c r="QWJ61" s="153"/>
      <c r="QWK61" s="153"/>
      <c r="QWL61" s="153"/>
      <c r="QWM61" s="155"/>
      <c r="QWN61" s="165"/>
      <c r="QWO61" s="153"/>
      <c r="QWP61" s="154"/>
      <c r="QWQ61" s="154"/>
      <c r="QWR61" s="153"/>
      <c r="QWS61" s="153"/>
      <c r="QWT61" s="153"/>
      <c r="QWU61" s="153"/>
      <c r="QWV61" s="153"/>
      <c r="QWW61" s="153"/>
      <c r="QWX61" s="153"/>
      <c r="QWY61" s="153"/>
      <c r="QWZ61" s="155"/>
      <c r="QXA61" s="165"/>
      <c r="QXB61" s="153"/>
      <c r="QXC61" s="154"/>
      <c r="QXD61" s="154"/>
      <c r="QXE61" s="153"/>
      <c r="QXF61" s="153"/>
      <c r="QXG61" s="153"/>
      <c r="QXH61" s="153"/>
      <c r="QXI61" s="153"/>
      <c r="QXJ61" s="153"/>
      <c r="QXK61" s="153"/>
      <c r="QXL61" s="153"/>
      <c r="QXM61" s="155"/>
      <c r="QXN61" s="165"/>
      <c r="QXO61" s="153"/>
      <c r="QXP61" s="154"/>
      <c r="QXQ61" s="154"/>
      <c r="QXR61" s="153"/>
      <c r="QXS61" s="153"/>
      <c r="QXT61" s="153"/>
      <c r="QXU61" s="153"/>
      <c r="QXV61" s="153"/>
      <c r="QXW61" s="153"/>
      <c r="QXX61" s="153"/>
      <c r="QXY61" s="153"/>
      <c r="QXZ61" s="155"/>
      <c r="QYA61" s="165"/>
      <c r="QYB61" s="153"/>
      <c r="QYC61" s="154"/>
      <c r="QYD61" s="154"/>
      <c r="QYE61" s="153"/>
      <c r="QYF61" s="153"/>
      <c r="QYG61" s="153"/>
      <c r="QYH61" s="153"/>
      <c r="QYI61" s="153"/>
      <c r="QYJ61" s="153"/>
      <c r="QYK61" s="153"/>
      <c r="QYL61" s="153"/>
      <c r="QYM61" s="155"/>
      <c r="QYN61" s="165"/>
      <c r="QYO61" s="153"/>
      <c r="QYP61" s="154"/>
      <c r="QYQ61" s="154"/>
      <c r="QYR61" s="153"/>
      <c r="QYS61" s="153"/>
      <c r="QYT61" s="153"/>
      <c r="QYU61" s="153"/>
      <c r="QYV61" s="153"/>
      <c r="QYW61" s="153"/>
      <c r="QYX61" s="153"/>
      <c r="QYY61" s="153"/>
      <c r="QYZ61" s="155"/>
      <c r="QZA61" s="165"/>
      <c r="QZB61" s="153"/>
      <c r="QZC61" s="154"/>
      <c r="QZD61" s="154"/>
      <c r="QZE61" s="153"/>
      <c r="QZF61" s="153"/>
      <c r="QZG61" s="153"/>
      <c r="QZH61" s="153"/>
      <c r="QZI61" s="153"/>
      <c r="QZJ61" s="153"/>
      <c r="QZK61" s="153"/>
      <c r="QZL61" s="153"/>
      <c r="QZM61" s="155"/>
      <c r="QZN61" s="165"/>
      <c r="QZO61" s="153"/>
      <c r="QZP61" s="154"/>
      <c r="QZQ61" s="154"/>
      <c r="QZR61" s="153"/>
      <c r="QZS61" s="153"/>
      <c r="QZT61" s="153"/>
      <c r="QZU61" s="153"/>
      <c r="QZV61" s="153"/>
      <c r="QZW61" s="153"/>
      <c r="QZX61" s="153"/>
      <c r="QZY61" s="153"/>
      <c r="QZZ61" s="155"/>
      <c r="RAA61" s="165"/>
      <c r="RAB61" s="153"/>
      <c r="RAC61" s="154"/>
      <c r="RAD61" s="154"/>
      <c r="RAE61" s="153"/>
      <c r="RAF61" s="153"/>
      <c r="RAG61" s="153"/>
      <c r="RAH61" s="153"/>
      <c r="RAI61" s="153"/>
      <c r="RAJ61" s="153"/>
      <c r="RAK61" s="153"/>
      <c r="RAL61" s="153"/>
      <c r="RAM61" s="155"/>
      <c r="RAN61" s="165"/>
      <c r="RAO61" s="153"/>
      <c r="RAP61" s="154"/>
      <c r="RAQ61" s="154"/>
      <c r="RAR61" s="153"/>
      <c r="RAS61" s="153"/>
      <c r="RAT61" s="153"/>
      <c r="RAU61" s="153"/>
      <c r="RAV61" s="153"/>
      <c r="RAW61" s="153"/>
      <c r="RAX61" s="153"/>
      <c r="RAY61" s="153"/>
      <c r="RAZ61" s="155"/>
      <c r="RBA61" s="165"/>
      <c r="RBB61" s="153"/>
      <c r="RBC61" s="154"/>
      <c r="RBD61" s="154"/>
      <c r="RBE61" s="153"/>
      <c r="RBF61" s="153"/>
      <c r="RBG61" s="153"/>
      <c r="RBH61" s="153"/>
      <c r="RBI61" s="153"/>
      <c r="RBJ61" s="153"/>
      <c r="RBK61" s="153"/>
      <c r="RBL61" s="153"/>
      <c r="RBM61" s="155"/>
      <c r="RBN61" s="165"/>
      <c r="RBO61" s="153"/>
      <c r="RBP61" s="154"/>
      <c r="RBQ61" s="154"/>
      <c r="RBR61" s="153"/>
      <c r="RBS61" s="153"/>
      <c r="RBT61" s="153"/>
      <c r="RBU61" s="153"/>
      <c r="RBV61" s="153"/>
      <c r="RBW61" s="153"/>
      <c r="RBX61" s="153"/>
      <c r="RBY61" s="153"/>
      <c r="RBZ61" s="155"/>
      <c r="RCA61" s="165"/>
      <c r="RCB61" s="153"/>
      <c r="RCC61" s="154"/>
      <c r="RCD61" s="154"/>
      <c r="RCE61" s="153"/>
      <c r="RCF61" s="153"/>
      <c r="RCG61" s="153"/>
      <c r="RCH61" s="153"/>
      <c r="RCI61" s="153"/>
      <c r="RCJ61" s="153"/>
      <c r="RCK61" s="153"/>
      <c r="RCL61" s="153"/>
      <c r="RCM61" s="155"/>
      <c r="RCN61" s="165"/>
      <c r="RCO61" s="153"/>
      <c r="RCP61" s="154"/>
      <c r="RCQ61" s="154"/>
      <c r="RCR61" s="153"/>
      <c r="RCS61" s="153"/>
      <c r="RCT61" s="153"/>
      <c r="RCU61" s="153"/>
      <c r="RCV61" s="153"/>
      <c r="RCW61" s="153"/>
      <c r="RCX61" s="153"/>
      <c r="RCY61" s="153"/>
      <c r="RCZ61" s="155"/>
      <c r="RDA61" s="165"/>
      <c r="RDB61" s="153"/>
      <c r="RDC61" s="154"/>
      <c r="RDD61" s="154"/>
      <c r="RDE61" s="153"/>
      <c r="RDF61" s="153"/>
      <c r="RDG61" s="153"/>
      <c r="RDH61" s="153"/>
      <c r="RDI61" s="153"/>
      <c r="RDJ61" s="153"/>
      <c r="RDK61" s="153"/>
      <c r="RDL61" s="153"/>
      <c r="RDM61" s="155"/>
      <c r="RDN61" s="165"/>
      <c r="RDO61" s="153"/>
      <c r="RDP61" s="154"/>
      <c r="RDQ61" s="154"/>
      <c r="RDR61" s="153"/>
      <c r="RDS61" s="153"/>
      <c r="RDT61" s="153"/>
      <c r="RDU61" s="153"/>
      <c r="RDV61" s="153"/>
      <c r="RDW61" s="153"/>
      <c r="RDX61" s="153"/>
      <c r="RDY61" s="153"/>
      <c r="RDZ61" s="155"/>
      <c r="REA61" s="165"/>
      <c r="REB61" s="153"/>
      <c r="REC61" s="154"/>
      <c r="RED61" s="154"/>
      <c r="REE61" s="153"/>
      <c r="REF61" s="153"/>
      <c r="REG61" s="153"/>
      <c r="REH61" s="153"/>
      <c r="REI61" s="153"/>
      <c r="REJ61" s="153"/>
      <c r="REK61" s="153"/>
      <c r="REL61" s="153"/>
      <c r="REM61" s="155"/>
      <c r="REN61" s="165"/>
      <c r="REO61" s="153"/>
      <c r="REP61" s="154"/>
      <c r="REQ61" s="154"/>
      <c r="RER61" s="153"/>
      <c r="RES61" s="153"/>
      <c r="RET61" s="153"/>
      <c r="REU61" s="153"/>
      <c r="REV61" s="153"/>
      <c r="REW61" s="153"/>
      <c r="REX61" s="153"/>
      <c r="REY61" s="153"/>
      <c r="REZ61" s="155"/>
      <c r="RFA61" s="165"/>
      <c r="RFB61" s="153"/>
      <c r="RFC61" s="154"/>
      <c r="RFD61" s="154"/>
      <c r="RFE61" s="153"/>
      <c r="RFF61" s="153"/>
      <c r="RFG61" s="153"/>
      <c r="RFH61" s="153"/>
      <c r="RFI61" s="153"/>
      <c r="RFJ61" s="153"/>
      <c r="RFK61" s="153"/>
      <c r="RFL61" s="153"/>
      <c r="RFM61" s="155"/>
      <c r="RFN61" s="165"/>
      <c r="RFO61" s="153"/>
      <c r="RFP61" s="154"/>
      <c r="RFQ61" s="154"/>
      <c r="RFR61" s="153"/>
      <c r="RFS61" s="153"/>
      <c r="RFT61" s="153"/>
      <c r="RFU61" s="153"/>
      <c r="RFV61" s="153"/>
      <c r="RFW61" s="153"/>
      <c r="RFX61" s="153"/>
      <c r="RFY61" s="153"/>
      <c r="RFZ61" s="155"/>
      <c r="RGA61" s="165"/>
      <c r="RGB61" s="153"/>
      <c r="RGC61" s="154"/>
      <c r="RGD61" s="154"/>
      <c r="RGE61" s="153"/>
      <c r="RGF61" s="153"/>
      <c r="RGG61" s="153"/>
      <c r="RGH61" s="153"/>
      <c r="RGI61" s="153"/>
      <c r="RGJ61" s="153"/>
      <c r="RGK61" s="153"/>
      <c r="RGL61" s="153"/>
      <c r="RGM61" s="155"/>
      <c r="RGN61" s="165"/>
      <c r="RGO61" s="153"/>
      <c r="RGP61" s="154"/>
      <c r="RGQ61" s="154"/>
      <c r="RGR61" s="153"/>
      <c r="RGS61" s="153"/>
      <c r="RGT61" s="153"/>
      <c r="RGU61" s="153"/>
      <c r="RGV61" s="153"/>
      <c r="RGW61" s="153"/>
      <c r="RGX61" s="153"/>
      <c r="RGY61" s="153"/>
      <c r="RGZ61" s="155"/>
      <c r="RHA61" s="165"/>
      <c r="RHB61" s="153"/>
      <c r="RHC61" s="154"/>
      <c r="RHD61" s="154"/>
      <c r="RHE61" s="153"/>
      <c r="RHF61" s="153"/>
      <c r="RHG61" s="153"/>
      <c r="RHH61" s="153"/>
      <c r="RHI61" s="153"/>
      <c r="RHJ61" s="153"/>
      <c r="RHK61" s="153"/>
      <c r="RHL61" s="153"/>
      <c r="RHM61" s="155"/>
      <c r="RHN61" s="165"/>
      <c r="RHO61" s="153"/>
      <c r="RHP61" s="154"/>
      <c r="RHQ61" s="154"/>
      <c r="RHR61" s="153"/>
      <c r="RHS61" s="153"/>
      <c r="RHT61" s="153"/>
      <c r="RHU61" s="153"/>
      <c r="RHV61" s="153"/>
      <c r="RHW61" s="153"/>
      <c r="RHX61" s="153"/>
      <c r="RHY61" s="153"/>
      <c r="RHZ61" s="155"/>
      <c r="RIA61" s="165"/>
      <c r="RIB61" s="153"/>
      <c r="RIC61" s="154"/>
      <c r="RID61" s="154"/>
      <c r="RIE61" s="153"/>
      <c r="RIF61" s="153"/>
      <c r="RIG61" s="153"/>
      <c r="RIH61" s="153"/>
      <c r="RII61" s="153"/>
      <c r="RIJ61" s="153"/>
      <c r="RIK61" s="153"/>
      <c r="RIL61" s="153"/>
      <c r="RIM61" s="155"/>
      <c r="RIN61" s="165"/>
      <c r="RIO61" s="153"/>
      <c r="RIP61" s="154"/>
      <c r="RIQ61" s="154"/>
      <c r="RIR61" s="153"/>
      <c r="RIS61" s="153"/>
      <c r="RIT61" s="153"/>
      <c r="RIU61" s="153"/>
      <c r="RIV61" s="153"/>
      <c r="RIW61" s="153"/>
      <c r="RIX61" s="153"/>
      <c r="RIY61" s="153"/>
      <c r="RIZ61" s="155"/>
      <c r="RJA61" s="165"/>
      <c r="RJB61" s="153"/>
      <c r="RJC61" s="154"/>
      <c r="RJD61" s="154"/>
      <c r="RJE61" s="153"/>
      <c r="RJF61" s="153"/>
      <c r="RJG61" s="153"/>
      <c r="RJH61" s="153"/>
      <c r="RJI61" s="153"/>
      <c r="RJJ61" s="153"/>
      <c r="RJK61" s="153"/>
      <c r="RJL61" s="153"/>
      <c r="RJM61" s="155"/>
      <c r="RJN61" s="165"/>
      <c r="RJO61" s="153"/>
      <c r="RJP61" s="154"/>
      <c r="RJQ61" s="154"/>
      <c r="RJR61" s="153"/>
      <c r="RJS61" s="153"/>
      <c r="RJT61" s="153"/>
      <c r="RJU61" s="153"/>
      <c r="RJV61" s="153"/>
      <c r="RJW61" s="153"/>
      <c r="RJX61" s="153"/>
      <c r="RJY61" s="153"/>
      <c r="RJZ61" s="155"/>
      <c r="RKA61" s="165"/>
      <c r="RKB61" s="153"/>
      <c r="RKC61" s="154"/>
      <c r="RKD61" s="154"/>
      <c r="RKE61" s="153"/>
      <c r="RKF61" s="153"/>
      <c r="RKG61" s="153"/>
      <c r="RKH61" s="153"/>
      <c r="RKI61" s="153"/>
      <c r="RKJ61" s="153"/>
      <c r="RKK61" s="153"/>
      <c r="RKL61" s="153"/>
      <c r="RKM61" s="155"/>
      <c r="RKN61" s="165"/>
      <c r="RKO61" s="153"/>
      <c r="RKP61" s="154"/>
      <c r="RKQ61" s="154"/>
      <c r="RKR61" s="153"/>
      <c r="RKS61" s="153"/>
      <c r="RKT61" s="153"/>
      <c r="RKU61" s="153"/>
      <c r="RKV61" s="153"/>
      <c r="RKW61" s="153"/>
      <c r="RKX61" s="153"/>
      <c r="RKY61" s="153"/>
      <c r="RKZ61" s="155"/>
      <c r="RLA61" s="165"/>
      <c r="RLB61" s="153"/>
      <c r="RLC61" s="154"/>
      <c r="RLD61" s="154"/>
      <c r="RLE61" s="153"/>
      <c r="RLF61" s="153"/>
      <c r="RLG61" s="153"/>
      <c r="RLH61" s="153"/>
      <c r="RLI61" s="153"/>
      <c r="RLJ61" s="153"/>
      <c r="RLK61" s="153"/>
      <c r="RLL61" s="153"/>
      <c r="RLM61" s="155"/>
      <c r="RLN61" s="165"/>
      <c r="RLO61" s="153"/>
      <c r="RLP61" s="154"/>
      <c r="RLQ61" s="154"/>
      <c r="RLR61" s="153"/>
      <c r="RLS61" s="153"/>
      <c r="RLT61" s="153"/>
      <c r="RLU61" s="153"/>
      <c r="RLV61" s="153"/>
      <c r="RLW61" s="153"/>
      <c r="RLX61" s="153"/>
      <c r="RLY61" s="153"/>
      <c r="RLZ61" s="155"/>
      <c r="RMA61" s="165"/>
      <c r="RMB61" s="153"/>
      <c r="RMC61" s="154"/>
      <c r="RMD61" s="154"/>
      <c r="RME61" s="153"/>
      <c r="RMF61" s="153"/>
      <c r="RMG61" s="153"/>
      <c r="RMH61" s="153"/>
      <c r="RMI61" s="153"/>
      <c r="RMJ61" s="153"/>
      <c r="RMK61" s="153"/>
      <c r="RML61" s="153"/>
      <c r="RMM61" s="155"/>
      <c r="RMN61" s="165"/>
      <c r="RMO61" s="153"/>
      <c r="RMP61" s="154"/>
      <c r="RMQ61" s="154"/>
      <c r="RMR61" s="153"/>
      <c r="RMS61" s="153"/>
      <c r="RMT61" s="153"/>
      <c r="RMU61" s="153"/>
      <c r="RMV61" s="153"/>
      <c r="RMW61" s="153"/>
      <c r="RMX61" s="153"/>
      <c r="RMY61" s="153"/>
      <c r="RMZ61" s="155"/>
      <c r="RNA61" s="165"/>
      <c r="RNB61" s="153"/>
      <c r="RNC61" s="154"/>
      <c r="RND61" s="154"/>
      <c r="RNE61" s="153"/>
      <c r="RNF61" s="153"/>
      <c r="RNG61" s="153"/>
      <c r="RNH61" s="153"/>
      <c r="RNI61" s="153"/>
      <c r="RNJ61" s="153"/>
      <c r="RNK61" s="153"/>
      <c r="RNL61" s="153"/>
      <c r="RNM61" s="155"/>
      <c r="RNN61" s="165"/>
      <c r="RNO61" s="153"/>
      <c r="RNP61" s="154"/>
      <c r="RNQ61" s="154"/>
      <c r="RNR61" s="153"/>
      <c r="RNS61" s="153"/>
      <c r="RNT61" s="153"/>
      <c r="RNU61" s="153"/>
      <c r="RNV61" s="153"/>
      <c r="RNW61" s="153"/>
      <c r="RNX61" s="153"/>
      <c r="RNY61" s="153"/>
      <c r="RNZ61" s="155"/>
      <c r="ROA61" s="165"/>
      <c r="ROB61" s="153"/>
      <c r="ROC61" s="154"/>
      <c r="ROD61" s="154"/>
      <c r="ROE61" s="153"/>
      <c r="ROF61" s="153"/>
      <c r="ROG61" s="153"/>
      <c r="ROH61" s="153"/>
      <c r="ROI61" s="153"/>
      <c r="ROJ61" s="153"/>
      <c r="ROK61" s="153"/>
      <c r="ROL61" s="153"/>
      <c r="ROM61" s="155"/>
      <c r="RON61" s="165"/>
      <c r="ROO61" s="153"/>
      <c r="ROP61" s="154"/>
      <c r="ROQ61" s="154"/>
      <c r="ROR61" s="153"/>
      <c r="ROS61" s="153"/>
      <c r="ROT61" s="153"/>
      <c r="ROU61" s="153"/>
      <c r="ROV61" s="153"/>
      <c r="ROW61" s="153"/>
      <c r="ROX61" s="153"/>
      <c r="ROY61" s="153"/>
      <c r="ROZ61" s="155"/>
      <c r="RPA61" s="165"/>
      <c r="RPB61" s="153"/>
      <c r="RPC61" s="154"/>
      <c r="RPD61" s="154"/>
      <c r="RPE61" s="153"/>
      <c r="RPF61" s="153"/>
      <c r="RPG61" s="153"/>
      <c r="RPH61" s="153"/>
      <c r="RPI61" s="153"/>
      <c r="RPJ61" s="153"/>
      <c r="RPK61" s="153"/>
      <c r="RPL61" s="153"/>
      <c r="RPM61" s="155"/>
      <c r="RPN61" s="165"/>
      <c r="RPO61" s="153"/>
      <c r="RPP61" s="154"/>
      <c r="RPQ61" s="154"/>
      <c r="RPR61" s="153"/>
      <c r="RPS61" s="153"/>
      <c r="RPT61" s="153"/>
      <c r="RPU61" s="153"/>
      <c r="RPV61" s="153"/>
      <c r="RPW61" s="153"/>
      <c r="RPX61" s="153"/>
      <c r="RPY61" s="153"/>
      <c r="RPZ61" s="155"/>
      <c r="RQA61" s="165"/>
      <c r="RQB61" s="153"/>
      <c r="RQC61" s="154"/>
      <c r="RQD61" s="154"/>
      <c r="RQE61" s="153"/>
      <c r="RQF61" s="153"/>
      <c r="RQG61" s="153"/>
      <c r="RQH61" s="153"/>
      <c r="RQI61" s="153"/>
      <c r="RQJ61" s="153"/>
      <c r="RQK61" s="153"/>
      <c r="RQL61" s="153"/>
      <c r="RQM61" s="155"/>
      <c r="RQN61" s="165"/>
      <c r="RQO61" s="153"/>
      <c r="RQP61" s="154"/>
      <c r="RQQ61" s="154"/>
      <c r="RQR61" s="153"/>
      <c r="RQS61" s="153"/>
      <c r="RQT61" s="153"/>
      <c r="RQU61" s="153"/>
      <c r="RQV61" s="153"/>
      <c r="RQW61" s="153"/>
      <c r="RQX61" s="153"/>
      <c r="RQY61" s="153"/>
      <c r="RQZ61" s="155"/>
      <c r="RRA61" s="165"/>
      <c r="RRB61" s="153"/>
      <c r="RRC61" s="154"/>
      <c r="RRD61" s="154"/>
      <c r="RRE61" s="153"/>
      <c r="RRF61" s="153"/>
      <c r="RRG61" s="153"/>
      <c r="RRH61" s="153"/>
      <c r="RRI61" s="153"/>
      <c r="RRJ61" s="153"/>
      <c r="RRK61" s="153"/>
      <c r="RRL61" s="153"/>
      <c r="RRM61" s="155"/>
      <c r="RRN61" s="165"/>
      <c r="RRO61" s="153"/>
      <c r="RRP61" s="154"/>
      <c r="RRQ61" s="154"/>
      <c r="RRR61" s="153"/>
      <c r="RRS61" s="153"/>
      <c r="RRT61" s="153"/>
      <c r="RRU61" s="153"/>
      <c r="RRV61" s="153"/>
      <c r="RRW61" s="153"/>
      <c r="RRX61" s="153"/>
      <c r="RRY61" s="153"/>
      <c r="RRZ61" s="155"/>
      <c r="RSA61" s="165"/>
      <c r="RSB61" s="153"/>
      <c r="RSC61" s="154"/>
      <c r="RSD61" s="154"/>
      <c r="RSE61" s="153"/>
      <c r="RSF61" s="153"/>
      <c r="RSG61" s="153"/>
      <c r="RSH61" s="153"/>
      <c r="RSI61" s="153"/>
      <c r="RSJ61" s="153"/>
      <c r="RSK61" s="153"/>
      <c r="RSL61" s="153"/>
      <c r="RSM61" s="155"/>
      <c r="RSN61" s="165"/>
      <c r="RSO61" s="153"/>
      <c r="RSP61" s="154"/>
      <c r="RSQ61" s="154"/>
      <c r="RSR61" s="153"/>
      <c r="RSS61" s="153"/>
      <c r="RST61" s="153"/>
      <c r="RSU61" s="153"/>
      <c r="RSV61" s="153"/>
      <c r="RSW61" s="153"/>
      <c r="RSX61" s="153"/>
      <c r="RSY61" s="153"/>
      <c r="RSZ61" s="155"/>
      <c r="RTA61" s="165"/>
      <c r="RTB61" s="153"/>
      <c r="RTC61" s="154"/>
      <c r="RTD61" s="154"/>
      <c r="RTE61" s="153"/>
      <c r="RTF61" s="153"/>
      <c r="RTG61" s="153"/>
      <c r="RTH61" s="153"/>
      <c r="RTI61" s="153"/>
      <c r="RTJ61" s="153"/>
      <c r="RTK61" s="153"/>
      <c r="RTL61" s="153"/>
      <c r="RTM61" s="155"/>
      <c r="RTN61" s="165"/>
      <c r="RTO61" s="153"/>
      <c r="RTP61" s="154"/>
      <c r="RTQ61" s="154"/>
      <c r="RTR61" s="153"/>
      <c r="RTS61" s="153"/>
      <c r="RTT61" s="153"/>
      <c r="RTU61" s="153"/>
      <c r="RTV61" s="153"/>
      <c r="RTW61" s="153"/>
      <c r="RTX61" s="153"/>
      <c r="RTY61" s="153"/>
      <c r="RTZ61" s="155"/>
      <c r="RUA61" s="165"/>
      <c r="RUB61" s="153"/>
      <c r="RUC61" s="154"/>
      <c r="RUD61" s="154"/>
      <c r="RUE61" s="153"/>
      <c r="RUF61" s="153"/>
      <c r="RUG61" s="153"/>
      <c r="RUH61" s="153"/>
      <c r="RUI61" s="153"/>
      <c r="RUJ61" s="153"/>
      <c r="RUK61" s="153"/>
      <c r="RUL61" s="153"/>
      <c r="RUM61" s="155"/>
      <c r="RUN61" s="165"/>
      <c r="RUO61" s="153"/>
      <c r="RUP61" s="154"/>
      <c r="RUQ61" s="154"/>
      <c r="RUR61" s="153"/>
      <c r="RUS61" s="153"/>
      <c r="RUT61" s="153"/>
      <c r="RUU61" s="153"/>
      <c r="RUV61" s="153"/>
      <c r="RUW61" s="153"/>
      <c r="RUX61" s="153"/>
      <c r="RUY61" s="153"/>
      <c r="RUZ61" s="155"/>
      <c r="RVA61" s="165"/>
      <c r="RVB61" s="153"/>
      <c r="RVC61" s="154"/>
      <c r="RVD61" s="154"/>
      <c r="RVE61" s="153"/>
      <c r="RVF61" s="153"/>
      <c r="RVG61" s="153"/>
      <c r="RVH61" s="153"/>
      <c r="RVI61" s="153"/>
      <c r="RVJ61" s="153"/>
      <c r="RVK61" s="153"/>
      <c r="RVL61" s="153"/>
      <c r="RVM61" s="155"/>
      <c r="RVN61" s="165"/>
      <c r="RVO61" s="153"/>
      <c r="RVP61" s="154"/>
      <c r="RVQ61" s="154"/>
      <c r="RVR61" s="153"/>
      <c r="RVS61" s="153"/>
      <c r="RVT61" s="153"/>
      <c r="RVU61" s="153"/>
      <c r="RVV61" s="153"/>
      <c r="RVW61" s="153"/>
      <c r="RVX61" s="153"/>
      <c r="RVY61" s="153"/>
      <c r="RVZ61" s="155"/>
      <c r="RWA61" s="165"/>
      <c r="RWB61" s="153"/>
      <c r="RWC61" s="154"/>
      <c r="RWD61" s="154"/>
      <c r="RWE61" s="153"/>
      <c r="RWF61" s="153"/>
      <c r="RWG61" s="153"/>
      <c r="RWH61" s="153"/>
      <c r="RWI61" s="153"/>
      <c r="RWJ61" s="153"/>
      <c r="RWK61" s="153"/>
      <c r="RWL61" s="153"/>
      <c r="RWM61" s="155"/>
      <c r="RWN61" s="165"/>
      <c r="RWO61" s="153"/>
      <c r="RWP61" s="154"/>
      <c r="RWQ61" s="154"/>
      <c r="RWR61" s="153"/>
      <c r="RWS61" s="153"/>
      <c r="RWT61" s="153"/>
      <c r="RWU61" s="153"/>
      <c r="RWV61" s="153"/>
      <c r="RWW61" s="153"/>
      <c r="RWX61" s="153"/>
      <c r="RWY61" s="153"/>
      <c r="RWZ61" s="155"/>
      <c r="RXA61" s="165"/>
      <c r="RXB61" s="153"/>
      <c r="RXC61" s="154"/>
      <c r="RXD61" s="154"/>
      <c r="RXE61" s="153"/>
      <c r="RXF61" s="153"/>
      <c r="RXG61" s="153"/>
      <c r="RXH61" s="153"/>
      <c r="RXI61" s="153"/>
      <c r="RXJ61" s="153"/>
      <c r="RXK61" s="153"/>
      <c r="RXL61" s="153"/>
      <c r="RXM61" s="155"/>
      <c r="RXN61" s="165"/>
      <c r="RXO61" s="153"/>
      <c r="RXP61" s="154"/>
      <c r="RXQ61" s="154"/>
      <c r="RXR61" s="153"/>
      <c r="RXS61" s="153"/>
      <c r="RXT61" s="153"/>
      <c r="RXU61" s="153"/>
      <c r="RXV61" s="153"/>
      <c r="RXW61" s="153"/>
      <c r="RXX61" s="153"/>
      <c r="RXY61" s="153"/>
      <c r="RXZ61" s="155"/>
      <c r="RYA61" s="165"/>
      <c r="RYB61" s="153"/>
      <c r="RYC61" s="154"/>
      <c r="RYD61" s="154"/>
      <c r="RYE61" s="153"/>
      <c r="RYF61" s="153"/>
      <c r="RYG61" s="153"/>
      <c r="RYH61" s="153"/>
      <c r="RYI61" s="153"/>
      <c r="RYJ61" s="153"/>
      <c r="RYK61" s="153"/>
      <c r="RYL61" s="153"/>
      <c r="RYM61" s="155"/>
      <c r="RYN61" s="165"/>
      <c r="RYO61" s="153"/>
      <c r="RYP61" s="154"/>
      <c r="RYQ61" s="154"/>
      <c r="RYR61" s="153"/>
      <c r="RYS61" s="153"/>
      <c r="RYT61" s="153"/>
      <c r="RYU61" s="153"/>
      <c r="RYV61" s="153"/>
      <c r="RYW61" s="153"/>
      <c r="RYX61" s="153"/>
      <c r="RYY61" s="153"/>
      <c r="RYZ61" s="155"/>
      <c r="RZA61" s="165"/>
      <c r="RZB61" s="153"/>
      <c r="RZC61" s="154"/>
      <c r="RZD61" s="154"/>
      <c r="RZE61" s="153"/>
      <c r="RZF61" s="153"/>
      <c r="RZG61" s="153"/>
      <c r="RZH61" s="153"/>
      <c r="RZI61" s="153"/>
      <c r="RZJ61" s="153"/>
      <c r="RZK61" s="153"/>
      <c r="RZL61" s="153"/>
      <c r="RZM61" s="155"/>
      <c r="RZN61" s="165"/>
      <c r="RZO61" s="153"/>
      <c r="RZP61" s="154"/>
      <c r="RZQ61" s="154"/>
      <c r="RZR61" s="153"/>
      <c r="RZS61" s="153"/>
      <c r="RZT61" s="153"/>
      <c r="RZU61" s="153"/>
      <c r="RZV61" s="153"/>
      <c r="RZW61" s="153"/>
      <c r="RZX61" s="153"/>
      <c r="RZY61" s="153"/>
      <c r="RZZ61" s="155"/>
      <c r="SAA61" s="165"/>
      <c r="SAB61" s="153"/>
      <c r="SAC61" s="154"/>
      <c r="SAD61" s="154"/>
      <c r="SAE61" s="153"/>
      <c r="SAF61" s="153"/>
      <c r="SAG61" s="153"/>
      <c r="SAH61" s="153"/>
      <c r="SAI61" s="153"/>
      <c r="SAJ61" s="153"/>
      <c r="SAK61" s="153"/>
      <c r="SAL61" s="153"/>
      <c r="SAM61" s="155"/>
      <c r="SAN61" s="165"/>
      <c r="SAO61" s="153"/>
      <c r="SAP61" s="154"/>
      <c r="SAQ61" s="154"/>
      <c r="SAR61" s="153"/>
      <c r="SAS61" s="153"/>
      <c r="SAT61" s="153"/>
      <c r="SAU61" s="153"/>
      <c r="SAV61" s="153"/>
      <c r="SAW61" s="153"/>
      <c r="SAX61" s="153"/>
      <c r="SAY61" s="153"/>
      <c r="SAZ61" s="155"/>
      <c r="SBA61" s="165"/>
      <c r="SBB61" s="153"/>
      <c r="SBC61" s="154"/>
      <c r="SBD61" s="154"/>
      <c r="SBE61" s="153"/>
      <c r="SBF61" s="153"/>
      <c r="SBG61" s="153"/>
      <c r="SBH61" s="153"/>
      <c r="SBI61" s="153"/>
      <c r="SBJ61" s="153"/>
      <c r="SBK61" s="153"/>
      <c r="SBL61" s="153"/>
      <c r="SBM61" s="155"/>
      <c r="SBN61" s="165"/>
      <c r="SBO61" s="153"/>
      <c r="SBP61" s="154"/>
      <c r="SBQ61" s="154"/>
      <c r="SBR61" s="153"/>
      <c r="SBS61" s="153"/>
      <c r="SBT61" s="153"/>
      <c r="SBU61" s="153"/>
      <c r="SBV61" s="153"/>
      <c r="SBW61" s="153"/>
      <c r="SBX61" s="153"/>
      <c r="SBY61" s="153"/>
      <c r="SBZ61" s="155"/>
      <c r="SCA61" s="165"/>
      <c r="SCB61" s="153"/>
      <c r="SCC61" s="154"/>
      <c r="SCD61" s="154"/>
      <c r="SCE61" s="153"/>
      <c r="SCF61" s="153"/>
      <c r="SCG61" s="153"/>
      <c r="SCH61" s="153"/>
      <c r="SCI61" s="153"/>
      <c r="SCJ61" s="153"/>
      <c r="SCK61" s="153"/>
      <c r="SCL61" s="153"/>
      <c r="SCM61" s="155"/>
      <c r="SCN61" s="165"/>
      <c r="SCO61" s="153"/>
      <c r="SCP61" s="154"/>
      <c r="SCQ61" s="154"/>
      <c r="SCR61" s="153"/>
      <c r="SCS61" s="153"/>
      <c r="SCT61" s="153"/>
      <c r="SCU61" s="153"/>
      <c r="SCV61" s="153"/>
      <c r="SCW61" s="153"/>
      <c r="SCX61" s="153"/>
      <c r="SCY61" s="153"/>
      <c r="SCZ61" s="155"/>
      <c r="SDA61" s="165"/>
      <c r="SDB61" s="153"/>
      <c r="SDC61" s="154"/>
      <c r="SDD61" s="154"/>
      <c r="SDE61" s="153"/>
      <c r="SDF61" s="153"/>
      <c r="SDG61" s="153"/>
      <c r="SDH61" s="153"/>
      <c r="SDI61" s="153"/>
      <c r="SDJ61" s="153"/>
      <c r="SDK61" s="153"/>
      <c r="SDL61" s="153"/>
      <c r="SDM61" s="155"/>
      <c r="SDN61" s="165"/>
      <c r="SDO61" s="153"/>
      <c r="SDP61" s="154"/>
      <c r="SDQ61" s="154"/>
      <c r="SDR61" s="153"/>
      <c r="SDS61" s="153"/>
      <c r="SDT61" s="153"/>
      <c r="SDU61" s="153"/>
      <c r="SDV61" s="153"/>
      <c r="SDW61" s="153"/>
      <c r="SDX61" s="153"/>
      <c r="SDY61" s="153"/>
      <c r="SDZ61" s="155"/>
      <c r="SEA61" s="165"/>
      <c r="SEB61" s="153"/>
      <c r="SEC61" s="154"/>
      <c r="SED61" s="154"/>
      <c r="SEE61" s="153"/>
      <c r="SEF61" s="153"/>
      <c r="SEG61" s="153"/>
      <c r="SEH61" s="153"/>
      <c r="SEI61" s="153"/>
      <c r="SEJ61" s="153"/>
      <c r="SEK61" s="153"/>
      <c r="SEL61" s="153"/>
      <c r="SEM61" s="155"/>
      <c r="SEN61" s="165"/>
      <c r="SEO61" s="153"/>
      <c r="SEP61" s="154"/>
      <c r="SEQ61" s="154"/>
      <c r="SER61" s="153"/>
      <c r="SES61" s="153"/>
      <c r="SET61" s="153"/>
      <c r="SEU61" s="153"/>
      <c r="SEV61" s="153"/>
      <c r="SEW61" s="153"/>
      <c r="SEX61" s="153"/>
      <c r="SEY61" s="153"/>
      <c r="SEZ61" s="155"/>
      <c r="SFA61" s="165"/>
      <c r="SFB61" s="153"/>
      <c r="SFC61" s="154"/>
      <c r="SFD61" s="154"/>
      <c r="SFE61" s="153"/>
      <c r="SFF61" s="153"/>
      <c r="SFG61" s="153"/>
      <c r="SFH61" s="153"/>
      <c r="SFI61" s="153"/>
      <c r="SFJ61" s="153"/>
      <c r="SFK61" s="153"/>
      <c r="SFL61" s="153"/>
      <c r="SFM61" s="155"/>
      <c r="SFN61" s="165"/>
      <c r="SFO61" s="153"/>
      <c r="SFP61" s="154"/>
      <c r="SFQ61" s="154"/>
      <c r="SFR61" s="153"/>
      <c r="SFS61" s="153"/>
      <c r="SFT61" s="153"/>
      <c r="SFU61" s="153"/>
      <c r="SFV61" s="153"/>
      <c r="SFW61" s="153"/>
      <c r="SFX61" s="153"/>
      <c r="SFY61" s="153"/>
      <c r="SFZ61" s="155"/>
      <c r="SGA61" s="165"/>
      <c r="SGB61" s="153"/>
      <c r="SGC61" s="154"/>
      <c r="SGD61" s="154"/>
      <c r="SGE61" s="153"/>
      <c r="SGF61" s="153"/>
      <c r="SGG61" s="153"/>
      <c r="SGH61" s="153"/>
      <c r="SGI61" s="153"/>
      <c r="SGJ61" s="153"/>
      <c r="SGK61" s="153"/>
      <c r="SGL61" s="153"/>
      <c r="SGM61" s="155"/>
      <c r="SGN61" s="165"/>
      <c r="SGO61" s="153"/>
      <c r="SGP61" s="154"/>
      <c r="SGQ61" s="154"/>
      <c r="SGR61" s="153"/>
      <c r="SGS61" s="153"/>
      <c r="SGT61" s="153"/>
      <c r="SGU61" s="153"/>
      <c r="SGV61" s="153"/>
      <c r="SGW61" s="153"/>
      <c r="SGX61" s="153"/>
      <c r="SGY61" s="153"/>
      <c r="SGZ61" s="155"/>
      <c r="SHA61" s="165"/>
      <c r="SHB61" s="153"/>
      <c r="SHC61" s="154"/>
      <c r="SHD61" s="154"/>
      <c r="SHE61" s="153"/>
      <c r="SHF61" s="153"/>
      <c r="SHG61" s="153"/>
      <c r="SHH61" s="153"/>
      <c r="SHI61" s="153"/>
      <c r="SHJ61" s="153"/>
      <c r="SHK61" s="153"/>
      <c r="SHL61" s="153"/>
      <c r="SHM61" s="155"/>
      <c r="SHN61" s="165"/>
      <c r="SHO61" s="153"/>
      <c r="SHP61" s="154"/>
      <c r="SHQ61" s="154"/>
      <c r="SHR61" s="153"/>
      <c r="SHS61" s="153"/>
      <c r="SHT61" s="153"/>
      <c r="SHU61" s="153"/>
      <c r="SHV61" s="153"/>
      <c r="SHW61" s="153"/>
      <c r="SHX61" s="153"/>
      <c r="SHY61" s="153"/>
      <c r="SHZ61" s="155"/>
      <c r="SIA61" s="165"/>
      <c r="SIB61" s="153"/>
      <c r="SIC61" s="154"/>
      <c r="SID61" s="154"/>
      <c r="SIE61" s="153"/>
      <c r="SIF61" s="153"/>
      <c r="SIG61" s="153"/>
      <c r="SIH61" s="153"/>
      <c r="SII61" s="153"/>
      <c r="SIJ61" s="153"/>
      <c r="SIK61" s="153"/>
      <c r="SIL61" s="153"/>
      <c r="SIM61" s="155"/>
      <c r="SIN61" s="165"/>
      <c r="SIO61" s="153"/>
      <c r="SIP61" s="154"/>
      <c r="SIQ61" s="154"/>
      <c r="SIR61" s="153"/>
      <c r="SIS61" s="153"/>
      <c r="SIT61" s="153"/>
      <c r="SIU61" s="153"/>
      <c r="SIV61" s="153"/>
      <c r="SIW61" s="153"/>
      <c r="SIX61" s="153"/>
      <c r="SIY61" s="153"/>
      <c r="SIZ61" s="155"/>
      <c r="SJA61" s="165"/>
      <c r="SJB61" s="153"/>
      <c r="SJC61" s="154"/>
      <c r="SJD61" s="154"/>
      <c r="SJE61" s="153"/>
      <c r="SJF61" s="153"/>
      <c r="SJG61" s="153"/>
      <c r="SJH61" s="153"/>
      <c r="SJI61" s="153"/>
      <c r="SJJ61" s="153"/>
      <c r="SJK61" s="153"/>
      <c r="SJL61" s="153"/>
      <c r="SJM61" s="155"/>
      <c r="SJN61" s="165"/>
      <c r="SJO61" s="153"/>
      <c r="SJP61" s="154"/>
      <c r="SJQ61" s="154"/>
      <c r="SJR61" s="153"/>
      <c r="SJS61" s="153"/>
      <c r="SJT61" s="153"/>
      <c r="SJU61" s="153"/>
      <c r="SJV61" s="153"/>
      <c r="SJW61" s="153"/>
      <c r="SJX61" s="153"/>
      <c r="SJY61" s="153"/>
      <c r="SJZ61" s="155"/>
      <c r="SKA61" s="165"/>
      <c r="SKB61" s="153"/>
      <c r="SKC61" s="154"/>
      <c r="SKD61" s="154"/>
      <c r="SKE61" s="153"/>
      <c r="SKF61" s="153"/>
      <c r="SKG61" s="153"/>
      <c r="SKH61" s="153"/>
      <c r="SKI61" s="153"/>
      <c r="SKJ61" s="153"/>
      <c r="SKK61" s="153"/>
      <c r="SKL61" s="153"/>
      <c r="SKM61" s="155"/>
      <c r="SKN61" s="165"/>
      <c r="SKO61" s="153"/>
      <c r="SKP61" s="154"/>
      <c r="SKQ61" s="154"/>
      <c r="SKR61" s="153"/>
      <c r="SKS61" s="153"/>
      <c r="SKT61" s="153"/>
      <c r="SKU61" s="153"/>
      <c r="SKV61" s="153"/>
      <c r="SKW61" s="153"/>
      <c r="SKX61" s="153"/>
      <c r="SKY61" s="153"/>
      <c r="SKZ61" s="155"/>
      <c r="SLA61" s="165"/>
      <c r="SLB61" s="153"/>
      <c r="SLC61" s="154"/>
      <c r="SLD61" s="154"/>
      <c r="SLE61" s="153"/>
      <c r="SLF61" s="153"/>
      <c r="SLG61" s="153"/>
      <c r="SLH61" s="153"/>
      <c r="SLI61" s="153"/>
      <c r="SLJ61" s="153"/>
      <c r="SLK61" s="153"/>
      <c r="SLL61" s="153"/>
      <c r="SLM61" s="155"/>
      <c r="SLN61" s="165"/>
      <c r="SLO61" s="153"/>
      <c r="SLP61" s="154"/>
      <c r="SLQ61" s="154"/>
      <c r="SLR61" s="153"/>
      <c r="SLS61" s="153"/>
      <c r="SLT61" s="153"/>
      <c r="SLU61" s="153"/>
      <c r="SLV61" s="153"/>
      <c r="SLW61" s="153"/>
      <c r="SLX61" s="153"/>
      <c r="SLY61" s="153"/>
      <c r="SLZ61" s="155"/>
      <c r="SMA61" s="165"/>
      <c r="SMB61" s="153"/>
      <c r="SMC61" s="154"/>
      <c r="SMD61" s="154"/>
      <c r="SME61" s="153"/>
      <c r="SMF61" s="153"/>
      <c r="SMG61" s="153"/>
      <c r="SMH61" s="153"/>
      <c r="SMI61" s="153"/>
      <c r="SMJ61" s="153"/>
      <c r="SMK61" s="153"/>
      <c r="SML61" s="153"/>
      <c r="SMM61" s="155"/>
      <c r="SMN61" s="165"/>
      <c r="SMO61" s="153"/>
      <c r="SMP61" s="154"/>
      <c r="SMQ61" s="154"/>
      <c r="SMR61" s="153"/>
      <c r="SMS61" s="153"/>
      <c r="SMT61" s="153"/>
      <c r="SMU61" s="153"/>
      <c r="SMV61" s="153"/>
      <c r="SMW61" s="153"/>
      <c r="SMX61" s="153"/>
      <c r="SMY61" s="153"/>
      <c r="SMZ61" s="155"/>
      <c r="SNA61" s="165"/>
      <c r="SNB61" s="153"/>
      <c r="SNC61" s="154"/>
      <c r="SND61" s="154"/>
      <c r="SNE61" s="153"/>
      <c r="SNF61" s="153"/>
      <c r="SNG61" s="153"/>
      <c r="SNH61" s="153"/>
      <c r="SNI61" s="153"/>
      <c r="SNJ61" s="153"/>
      <c r="SNK61" s="153"/>
      <c r="SNL61" s="153"/>
      <c r="SNM61" s="155"/>
      <c r="SNN61" s="165"/>
      <c r="SNO61" s="153"/>
      <c r="SNP61" s="154"/>
      <c r="SNQ61" s="154"/>
      <c r="SNR61" s="153"/>
      <c r="SNS61" s="153"/>
      <c r="SNT61" s="153"/>
      <c r="SNU61" s="153"/>
      <c r="SNV61" s="153"/>
      <c r="SNW61" s="153"/>
      <c r="SNX61" s="153"/>
      <c r="SNY61" s="153"/>
      <c r="SNZ61" s="155"/>
      <c r="SOA61" s="165"/>
      <c r="SOB61" s="153"/>
      <c r="SOC61" s="154"/>
      <c r="SOD61" s="154"/>
      <c r="SOE61" s="153"/>
      <c r="SOF61" s="153"/>
      <c r="SOG61" s="153"/>
      <c r="SOH61" s="153"/>
      <c r="SOI61" s="153"/>
      <c r="SOJ61" s="153"/>
      <c r="SOK61" s="153"/>
      <c r="SOL61" s="153"/>
      <c r="SOM61" s="155"/>
      <c r="SON61" s="165"/>
      <c r="SOO61" s="153"/>
      <c r="SOP61" s="154"/>
      <c r="SOQ61" s="154"/>
      <c r="SOR61" s="153"/>
      <c r="SOS61" s="153"/>
      <c r="SOT61" s="153"/>
      <c r="SOU61" s="153"/>
      <c r="SOV61" s="153"/>
      <c r="SOW61" s="153"/>
      <c r="SOX61" s="153"/>
      <c r="SOY61" s="153"/>
      <c r="SOZ61" s="155"/>
      <c r="SPA61" s="165"/>
      <c r="SPB61" s="153"/>
      <c r="SPC61" s="154"/>
      <c r="SPD61" s="154"/>
      <c r="SPE61" s="153"/>
      <c r="SPF61" s="153"/>
      <c r="SPG61" s="153"/>
      <c r="SPH61" s="153"/>
      <c r="SPI61" s="153"/>
      <c r="SPJ61" s="153"/>
      <c r="SPK61" s="153"/>
      <c r="SPL61" s="153"/>
      <c r="SPM61" s="155"/>
      <c r="SPN61" s="165"/>
      <c r="SPO61" s="153"/>
      <c r="SPP61" s="154"/>
      <c r="SPQ61" s="154"/>
      <c r="SPR61" s="153"/>
      <c r="SPS61" s="153"/>
      <c r="SPT61" s="153"/>
      <c r="SPU61" s="153"/>
      <c r="SPV61" s="153"/>
      <c r="SPW61" s="153"/>
      <c r="SPX61" s="153"/>
      <c r="SPY61" s="153"/>
      <c r="SPZ61" s="155"/>
      <c r="SQA61" s="165"/>
      <c r="SQB61" s="153"/>
      <c r="SQC61" s="154"/>
      <c r="SQD61" s="154"/>
      <c r="SQE61" s="153"/>
      <c r="SQF61" s="153"/>
      <c r="SQG61" s="153"/>
      <c r="SQH61" s="153"/>
      <c r="SQI61" s="153"/>
      <c r="SQJ61" s="153"/>
      <c r="SQK61" s="153"/>
      <c r="SQL61" s="153"/>
      <c r="SQM61" s="155"/>
      <c r="SQN61" s="165"/>
      <c r="SQO61" s="153"/>
      <c r="SQP61" s="154"/>
      <c r="SQQ61" s="154"/>
      <c r="SQR61" s="153"/>
      <c r="SQS61" s="153"/>
      <c r="SQT61" s="153"/>
      <c r="SQU61" s="153"/>
      <c r="SQV61" s="153"/>
      <c r="SQW61" s="153"/>
      <c r="SQX61" s="153"/>
      <c r="SQY61" s="153"/>
      <c r="SQZ61" s="155"/>
      <c r="SRA61" s="165"/>
      <c r="SRB61" s="153"/>
      <c r="SRC61" s="154"/>
      <c r="SRD61" s="154"/>
      <c r="SRE61" s="153"/>
      <c r="SRF61" s="153"/>
      <c r="SRG61" s="153"/>
      <c r="SRH61" s="153"/>
      <c r="SRI61" s="153"/>
      <c r="SRJ61" s="153"/>
      <c r="SRK61" s="153"/>
      <c r="SRL61" s="153"/>
      <c r="SRM61" s="155"/>
      <c r="SRN61" s="165"/>
      <c r="SRO61" s="153"/>
      <c r="SRP61" s="154"/>
      <c r="SRQ61" s="154"/>
      <c r="SRR61" s="153"/>
      <c r="SRS61" s="153"/>
      <c r="SRT61" s="153"/>
      <c r="SRU61" s="153"/>
      <c r="SRV61" s="153"/>
      <c r="SRW61" s="153"/>
      <c r="SRX61" s="153"/>
      <c r="SRY61" s="153"/>
      <c r="SRZ61" s="155"/>
      <c r="SSA61" s="165"/>
      <c r="SSB61" s="153"/>
      <c r="SSC61" s="154"/>
      <c r="SSD61" s="154"/>
      <c r="SSE61" s="153"/>
      <c r="SSF61" s="153"/>
      <c r="SSG61" s="153"/>
      <c r="SSH61" s="153"/>
      <c r="SSI61" s="153"/>
      <c r="SSJ61" s="153"/>
      <c r="SSK61" s="153"/>
      <c r="SSL61" s="153"/>
      <c r="SSM61" s="155"/>
      <c r="SSN61" s="165"/>
      <c r="SSO61" s="153"/>
      <c r="SSP61" s="154"/>
      <c r="SSQ61" s="154"/>
      <c r="SSR61" s="153"/>
      <c r="SSS61" s="153"/>
      <c r="SST61" s="153"/>
      <c r="SSU61" s="153"/>
      <c r="SSV61" s="153"/>
      <c r="SSW61" s="153"/>
      <c r="SSX61" s="153"/>
      <c r="SSY61" s="153"/>
      <c r="SSZ61" s="155"/>
      <c r="STA61" s="165"/>
      <c r="STB61" s="153"/>
      <c r="STC61" s="154"/>
      <c r="STD61" s="154"/>
      <c r="STE61" s="153"/>
      <c r="STF61" s="153"/>
      <c r="STG61" s="153"/>
      <c r="STH61" s="153"/>
      <c r="STI61" s="153"/>
      <c r="STJ61" s="153"/>
      <c r="STK61" s="153"/>
      <c r="STL61" s="153"/>
      <c r="STM61" s="155"/>
      <c r="STN61" s="165"/>
      <c r="STO61" s="153"/>
      <c r="STP61" s="154"/>
      <c r="STQ61" s="154"/>
      <c r="STR61" s="153"/>
      <c r="STS61" s="153"/>
      <c r="STT61" s="153"/>
      <c r="STU61" s="153"/>
      <c r="STV61" s="153"/>
      <c r="STW61" s="153"/>
      <c r="STX61" s="153"/>
      <c r="STY61" s="153"/>
      <c r="STZ61" s="155"/>
      <c r="SUA61" s="165"/>
      <c r="SUB61" s="153"/>
      <c r="SUC61" s="154"/>
      <c r="SUD61" s="154"/>
      <c r="SUE61" s="153"/>
      <c r="SUF61" s="153"/>
      <c r="SUG61" s="153"/>
      <c r="SUH61" s="153"/>
      <c r="SUI61" s="153"/>
      <c r="SUJ61" s="153"/>
      <c r="SUK61" s="153"/>
      <c r="SUL61" s="153"/>
      <c r="SUM61" s="155"/>
      <c r="SUN61" s="165"/>
      <c r="SUO61" s="153"/>
      <c r="SUP61" s="154"/>
      <c r="SUQ61" s="154"/>
      <c r="SUR61" s="153"/>
      <c r="SUS61" s="153"/>
      <c r="SUT61" s="153"/>
      <c r="SUU61" s="153"/>
      <c r="SUV61" s="153"/>
      <c r="SUW61" s="153"/>
      <c r="SUX61" s="153"/>
      <c r="SUY61" s="153"/>
      <c r="SUZ61" s="155"/>
      <c r="SVA61" s="165"/>
      <c r="SVB61" s="153"/>
      <c r="SVC61" s="154"/>
      <c r="SVD61" s="154"/>
      <c r="SVE61" s="153"/>
      <c r="SVF61" s="153"/>
      <c r="SVG61" s="153"/>
      <c r="SVH61" s="153"/>
      <c r="SVI61" s="153"/>
      <c r="SVJ61" s="153"/>
      <c r="SVK61" s="153"/>
      <c r="SVL61" s="153"/>
      <c r="SVM61" s="155"/>
      <c r="SVN61" s="165"/>
      <c r="SVO61" s="153"/>
      <c r="SVP61" s="154"/>
      <c r="SVQ61" s="154"/>
      <c r="SVR61" s="153"/>
      <c r="SVS61" s="153"/>
      <c r="SVT61" s="153"/>
      <c r="SVU61" s="153"/>
      <c r="SVV61" s="153"/>
      <c r="SVW61" s="153"/>
      <c r="SVX61" s="153"/>
      <c r="SVY61" s="153"/>
      <c r="SVZ61" s="155"/>
      <c r="SWA61" s="165"/>
      <c r="SWB61" s="153"/>
      <c r="SWC61" s="154"/>
      <c r="SWD61" s="154"/>
      <c r="SWE61" s="153"/>
      <c r="SWF61" s="153"/>
      <c r="SWG61" s="153"/>
      <c r="SWH61" s="153"/>
      <c r="SWI61" s="153"/>
      <c r="SWJ61" s="153"/>
      <c r="SWK61" s="153"/>
      <c r="SWL61" s="153"/>
      <c r="SWM61" s="155"/>
      <c r="SWN61" s="165"/>
      <c r="SWO61" s="153"/>
      <c r="SWP61" s="154"/>
      <c r="SWQ61" s="154"/>
      <c r="SWR61" s="153"/>
      <c r="SWS61" s="153"/>
      <c r="SWT61" s="153"/>
      <c r="SWU61" s="153"/>
      <c r="SWV61" s="153"/>
      <c r="SWW61" s="153"/>
      <c r="SWX61" s="153"/>
      <c r="SWY61" s="153"/>
      <c r="SWZ61" s="155"/>
      <c r="SXA61" s="165"/>
      <c r="SXB61" s="153"/>
      <c r="SXC61" s="154"/>
      <c r="SXD61" s="154"/>
      <c r="SXE61" s="153"/>
      <c r="SXF61" s="153"/>
      <c r="SXG61" s="153"/>
      <c r="SXH61" s="153"/>
      <c r="SXI61" s="153"/>
      <c r="SXJ61" s="153"/>
      <c r="SXK61" s="153"/>
      <c r="SXL61" s="153"/>
      <c r="SXM61" s="155"/>
      <c r="SXN61" s="165"/>
      <c r="SXO61" s="153"/>
      <c r="SXP61" s="154"/>
      <c r="SXQ61" s="154"/>
      <c r="SXR61" s="153"/>
      <c r="SXS61" s="153"/>
      <c r="SXT61" s="153"/>
      <c r="SXU61" s="153"/>
      <c r="SXV61" s="153"/>
      <c r="SXW61" s="153"/>
      <c r="SXX61" s="153"/>
      <c r="SXY61" s="153"/>
      <c r="SXZ61" s="155"/>
      <c r="SYA61" s="165"/>
      <c r="SYB61" s="153"/>
      <c r="SYC61" s="154"/>
      <c r="SYD61" s="154"/>
      <c r="SYE61" s="153"/>
      <c r="SYF61" s="153"/>
      <c r="SYG61" s="153"/>
      <c r="SYH61" s="153"/>
      <c r="SYI61" s="153"/>
      <c r="SYJ61" s="153"/>
      <c r="SYK61" s="153"/>
      <c r="SYL61" s="153"/>
      <c r="SYM61" s="155"/>
      <c r="SYN61" s="165"/>
      <c r="SYO61" s="153"/>
      <c r="SYP61" s="154"/>
      <c r="SYQ61" s="154"/>
      <c r="SYR61" s="153"/>
      <c r="SYS61" s="153"/>
      <c r="SYT61" s="153"/>
      <c r="SYU61" s="153"/>
      <c r="SYV61" s="153"/>
      <c r="SYW61" s="153"/>
      <c r="SYX61" s="153"/>
      <c r="SYY61" s="153"/>
      <c r="SYZ61" s="155"/>
      <c r="SZA61" s="165"/>
      <c r="SZB61" s="153"/>
      <c r="SZC61" s="154"/>
      <c r="SZD61" s="154"/>
      <c r="SZE61" s="153"/>
      <c r="SZF61" s="153"/>
      <c r="SZG61" s="153"/>
      <c r="SZH61" s="153"/>
      <c r="SZI61" s="153"/>
      <c r="SZJ61" s="153"/>
      <c r="SZK61" s="153"/>
      <c r="SZL61" s="153"/>
      <c r="SZM61" s="155"/>
      <c r="SZN61" s="165"/>
      <c r="SZO61" s="153"/>
      <c r="SZP61" s="154"/>
      <c r="SZQ61" s="154"/>
      <c r="SZR61" s="153"/>
      <c r="SZS61" s="153"/>
      <c r="SZT61" s="153"/>
      <c r="SZU61" s="153"/>
      <c r="SZV61" s="153"/>
      <c r="SZW61" s="153"/>
      <c r="SZX61" s="153"/>
      <c r="SZY61" s="153"/>
      <c r="SZZ61" s="155"/>
      <c r="TAA61" s="165"/>
      <c r="TAB61" s="153"/>
      <c r="TAC61" s="154"/>
      <c r="TAD61" s="154"/>
      <c r="TAE61" s="153"/>
      <c r="TAF61" s="153"/>
      <c r="TAG61" s="153"/>
      <c r="TAH61" s="153"/>
      <c r="TAI61" s="153"/>
      <c r="TAJ61" s="153"/>
      <c r="TAK61" s="153"/>
      <c r="TAL61" s="153"/>
      <c r="TAM61" s="155"/>
      <c r="TAN61" s="165"/>
      <c r="TAO61" s="153"/>
      <c r="TAP61" s="154"/>
      <c r="TAQ61" s="154"/>
      <c r="TAR61" s="153"/>
      <c r="TAS61" s="153"/>
      <c r="TAT61" s="153"/>
      <c r="TAU61" s="153"/>
      <c r="TAV61" s="153"/>
      <c r="TAW61" s="153"/>
      <c r="TAX61" s="153"/>
      <c r="TAY61" s="153"/>
      <c r="TAZ61" s="155"/>
      <c r="TBA61" s="165"/>
      <c r="TBB61" s="153"/>
      <c r="TBC61" s="154"/>
      <c r="TBD61" s="154"/>
      <c r="TBE61" s="153"/>
      <c r="TBF61" s="153"/>
      <c r="TBG61" s="153"/>
      <c r="TBH61" s="153"/>
      <c r="TBI61" s="153"/>
      <c r="TBJ61" s="153"/>
      <c r="TBK61" s="153"/>
      <c r="TBL61" s="153"/>
      <c r="TBM61" s="155"/>
      <c r="TBN61" s="165"/>
      <c r="TBO61" s="153"/>
      <c r="TBP61" s="154"/>
      <c r="TBQ61" s="154"/>
      <c r="TBR61" s="153"/>
      <c r="TBS61" s="153"/>
      <c r="TBT61" s="153"/>
      <c r="TBU61" s="153"/>
      <c r="TBV61" s="153"/>
      <c r="TBW61" s="153"/>
      <c r="TBX61" s="153"/>
      <c r="TBY61" s="153"/>
      <c r="TBZ61" s="155"/>
      <c r="TCA61" s="165"/>
      <c r="TCB61" s="153"/>
      <c r="TCC61" s="154"/>
      <c r="TCD61" s="154"/>
      <c r="TCE61" s="153"/>
      <c r="TCF61" s="153"/>
      <c r="TCG61" s="153"/>
      <c r="TCH61" s="153"/>
      <c r="TCI61" s="153"/>
      <c r="TCJ61" s="153"/>
      <c r="TCK61" s="153"/>
      <c r="TCL61" s="153"/>
      <c r="TCM61" s="155"/>
      <c r="TCN61" s="165"/>
      <c r="TCO61" s="153"/>
      <c r="TCP61" s="154"/>
      <c r="TCQ61" s="154"/>
      <c r="TCR61" s="153"/>
      <c r="TCS61" s="153"/>
      <c r="TCT61" s="153"/>
      <c r="TCU61" s="153"/>
      <c r="TCV61" s="153"/>
      <c r="TCW61" s="153"/>
      <c r="TCX61" s="153"/>
      <c r="TCY61" s="153"/>
      <c r="TCZ61" s="155"/>
      <c r="TDA61" s="165"/>
      <c r="TDB61" s="153"/>
      <c r="TDC61" s="154"/>
      <c r="TDD61" s="154"/>
      <c r="TDE61" s="153"/>
      <c r="TDF61" s="153"/>
      <c r="TDG61" s="153"/>
      <c r="TDH61" s="153"/>
      <c r="TDI61" s="153"/>
      <c r="TDJ61" s="153"/>
      <c r="TDK61" s="153"/>
      <c r="TDL61" s="153"/>
      <c r="TDM61" s="155"/>
      <c r="TDN61" s="165"/>
      <c r="TDO61" s="153"/>
      <c r="TDP61" s="154"/>
      <c r="TDQ61" s="154"/>
      <c r="TDR61" s="153"/>
      <c r="TDS61" s="153"/>
      <c r="TDT61" s="153"/>
      <c r="TDU61" s="153"/>
      <c r="TDV61" s="153"/>
      <c r="TDW61" s="153"/>
      <c r="TDX61" s="153"/>
      <c r="TDY61" s="153"/>
      <c r="TDZ61" s="155"/>
      <c r="TEA61" s="165"/>
      <c r="TEB61" s="153"/>
      <c r="TEC61" s="154"/>
      <c r="TED61" s="154"/>
      <c r="TEE61" s="153"/>
      <c r="TEF61" s="153"/>
      <c r="TEG61" s="153"/>
      <c r="TEH61" s="153"/>
      <c r="TEI61" s="153"/>
      <c r="TEJ61" s="153"/>
      <c r="TEK61" s="153"/>
      <c r="TEL61" s="153"/>
      <c r="TEM61" s="155"/>
      <c r="TEN61" s="165"/>
      <c r="TEO61" s="153"/>
      <c r="TEP61" s="154"/>
      <c r="TEQ61" s="154"/>
      <c r="TER61" s="153"/>
      <c r="TES61" s="153"/>
      <c r="TET61" s="153"/>
      <c r="TEU61" s="153"/>
      <c r="TEV61" s="153"/>
      <c r="TEW61" s="153"/>
      <c r="TEX61" s="153"/>
      <c r="TEY61" s="153"/>
      <c r="TEZ61" s="155"/>
      <c r="TFA61" s="165"/>
      <c r="TFB61" s="153"/>
      <c r="TFC61" s="154"/>
      <c r="TFD61" s="154"/>
      <c r="TFE61" s="153"/>
      <c r="TFF61" s="153"/>
      <c r="TFG61" s="153"/>
      <c r="TFH61" s="153"/>
      <c r="TFI61" s="153"/>
      <c r="TFJ61" s="153"/>
      <c r="TFK61" s="153"/>
      <c r="TFL61" s="153"/>
      <c r="TFM61" s="155"/>
      <c r="TFN61" s="165"/>
      <c r="TFO61" s="153"/>
      <c r="TFP61" s="154"/>
      <c r="TFQ61" s="154"/>
      <c r="TFR61" s="153"/>
      <c r="TFS61" s="153"/>
      <c r="TFT61" s="153"/>
      <c r="TFU61" s="153"/>
      <c r="TFV61" s="153"/>
      <c r="TFW61" s="153"/>
      <c r="TFX61" s="153"/>
      <c r="TFY61" s="153"/>
      <c r="TFZ61" s="155"/>
      <c r="TGA61" s="165"/>
      <c r="TGB61" s="153"/>
      <c r="TGC61" s="154"/>
      <c r="TGD61" s="154"/>
      <c r="TGE61" s="153"/>
      <c r="TGF61" s="153"/>
      <c r="TGG61" s="153"/>
      <c r="TGH61" s="153"/>
      <c r="TGI61" s="153"/>
      <c r="TGJ61" s="153"/>
      <c r="TGK61" s="153"/>
      <c r="TGL61" s="153"/>
      <c r="TGM61" s="155"/>
      <c r="TGN61" s="165"/>
      <c r="TGO61" s="153"/>
      <c r="TGP61" s="154"/>
      <c r="TGQ61" s="154"/>
      <c r="TGR61" s="153"/>
      <c r="TGS61" s="153"/>
      <c r="TGT61" s="153"/>
      <c r="TGU61" s="153"/>
      <c r="TGV61" s="153"/>
      <c r="TGW61" s="153"/>
      <c r="TGX61" s="153"/>
      <c r="TGY61" s="153"/>
      <c r="TGZ61" s="155"/>
      <c r="THA61" s="165"/>
      <c r="THB61" s="153"/>
      <c r="THC61" s="154"/>
      <c r="THD61" s="154"/>
      <c r="THE61" s="153"/>
      <c r="THF61" s="153"/>
      <c r="THG61" s="153"/>
      <c r="THH61" s="153"/>
      <c r="THI61" s="153"/>
      <c r="THJ61" s="153"/>
      <c r="THK61" s="153"/>
      <c r="THL61" s="153"/>
      <c r="THM61" s="155"/>
      <c r="THN61" s="165"/>
      <c r="THO61" s="153"/>
      <c r="THP61" s="154"/>
      <c r="THQ61" s="154"/>
      <c r="THR61" s="153"/>
      <c r="THS61" s="153"/>
      <c r="THT61" s="153"/>
      <c r="THU61" s="153"/>
      <c r="THV61" s="153"/>
      <c r="THW61" s="153"/>
      <c r="THX61" s="153"/>
      <c r="THY61" s="153"/>
      <c r="THZ61" s="155"/>
      <c r="TIA61" s="165"/>
      <c r="TIB61" s="153"/>
      <c r="TIC61" s="154"/>
      <c r="TID61" s="154"/>
      <c r="TIE61" s="153"/>
      <c r="TIF61" s="153"/>
      <c r="TIG61" s="153"/>
      <c r="TIH61" s="153"/>
      <c r="TII61" s="153"/>
      <c r="TIJ61" s="153"/>
      <c r="TIK61" s="153"/>
      <c r="TIL61" s="153"/>
      <c r="TIM61" s="155"/>
      <c r="TIN61" s="165"/>
      <c r="TIO61" s="153"/>
      <c r="TIP61" s="154"/>
      <c r="TIQ61" s="154"/>
      <c r="TIR61" s="153"/>
      <c r="TIS61" s="153"/>
      <c r="TIT61" s="153"/>
      <c r="TIU61" s="153"/>
      <c r="TIV61" s="153"/>
      <c r="TIW61" s="153"/>
      <c r="TIX61" s="153"/>
      <c r="TIY61" s="153"/>
      <c r="TIZ61" s="155"/>
      <c r="TJA61" s="165"/>
      <c r="TJB61" s="153"/>
      <c r="TJC61" s="154"/>
      <c r="TJD61" s="154"/>
      <c r="TJE61" s="153"/>
      <c r="TJF61" s="153"/>
      <c r="TJG61" s="153"/>
      <c r="TJH61" s="153"/>
      <c r="TJI61" s="153"/>
      <c r="TJJ61" s="153"/>
      <c r="TJK61" s="153"/>
      <c r="TJL61" s="153"/>
      <c r="TJM61" s="155"/>
      <c r="TJN61" s="165"/>
      <c r="TJO61" s="153"/>
      <c r="TJP61" s="154"/>
      <c r="TJQ61" s="154"/>
      <c r="TJR61" s="153"/>
      <c r="TJS61" s="153"/>
      <c r="TJT61" s="153"/>
      <c r="TJU61" s="153"/>
      <c r="TJV61" s="153"/>
      <c r="TJW61" s="153"/>
      <c r="TJX61" s="153"/>
      <c r="TJY61" s="153"/>
      <c r="TJZ61" s="155"/>
      <c r="TKA61" s="165"/>
      <c r="TKB61" s="153"/>
      <c r="TKC61" s="154"/>
      <c r="TKD61" s="154"/>
      <c r="TKE61" s="153"/>
      <c r="TKF61" s="153"/>
      <c r="TKG61" s="153"/>
      <c r="TKH61" s="153"/>
      <c r="TKI61" s="153"/>
      <c r="TKJ61" s="153"/>
      <c r="TKK61" s="153"/>
      <c r="TKL61" s="153"/>
      <c r="TKM61" s="155"/>
      <c r="TKN61" s="165"/>
      <c r="TKO61" s="153"/>
      <c r="TKP61" s="154"/>
      <c r="TKQ61" s="154"/>
      <c r="TKR61" s="153"/>
      <c r="TKS61" s="153"/>
      <c r="TKT61" s="153"/>
      <c r="TKU61" s="153"/>
      <c r="TKV61" s="153"/>
      <c r="TKW61" s="153"/>
      <c r="TKX61" s="153"/>
      <c r="TKY61" s="153"/>
      <c r="TKZ61" s="155"/>
      <c r="TLA61" s="165"/>
      <c r="TLB61" s="153"/>
      <c r="TLC61" s="154"/>
      <c r="TLD61" s="154"/>
      <c r="TLE61" s="153"/>
      <c r="TLF61" s="153"/>
      <c r="TLG61" s="153"/>
      <c r="TLH61" s="153"/>
      <c r="TLI61" s="153"/>
      <c r="TLJ61" s="153"/>
      <c r="TLK61" s="153"/>
      <c r="TLL61" s="153"/>
      <c r="TLM61" s="155"/>
      <c r="TLN61" s="165"/>
      <c r="TLO61" s="153"/>
      <c r="TLP61" s="154"/>
      <c r="TLQ61" s="154"/>
      <c r="TLR61" s="153"/>
      <c r="TLS61" s="153"/>
      <c r="TLT61" s="153"/>
      <c r="TLU61" s="153"/>
      <c r="TLV61" s="153"/>
      <c r="TLW61" s="153"/>
      <c r="TLX61" s="153"/>
      <c r="TLY61" s="153"/>
      <c r="TLZ61" s="155"/>
      <c r="TMA61" s="165"/>
      <c r="TMB61" s="153"/>
      <c r="TMC61" s="154"/>
      <c r="TMD61" s="154"/>
      <c r="TME61" s="153"/>
      <c r="TMF61" s="153"/>
      <c r="TMG61" s="153"/>
      <c r="TMH61" s="153"/>
      <c r="TMI61" s="153"/>
      <c r="TMJ61" s="153"/>
      <c r="TMK61" s="153"/>
      <c r="TML61" s="153"/>
      <c r="TMM61" s="155"/>
      <c r="TMN61" s="165"/>
      <c r="TMO61" s="153"/>
      <c r="TMP61" s="154"/>
      <c r="TMQ61" s="154"/>
      <c r="TMR61" s="153"/>
      <c r="TMS61" s="153"/>
      <c r="TMT61" s="153"/>
      <c r="TMU61" s="153"/>
      <c r="TMV61" s="153"/>
      <c r="TMW61" s="153"/>
      <c r="TMX61" s="153"/>
      <c r="TMY61" s="153"/>
      <c r="TMZ61" s="155"/>
      <c r="TNA61" s="165"/>
      <c r="TNB61" s="153"/>
      <c r="TNC61" s="154"/>
      <c r="TND61" s="154"/>
      <c r="TNE61" s="153"/>
      <c r="TNF61" s="153"/>
      <c r="TNG61" s="153"/>
      <c r="TNH61" s="153"/>
      <c r="TNI61" s="153"/>
      <c r="TNJ61" s="153"/>
      <c r="TNK61" s="153"/>
      <c r="TNL61" s="153"/>
      <c r="TNM61" s="155"/>
      <c r="TNN61" s="165"/>
      <c r="TNO61" s="153"/>
      <c r="TNP61" s="154"/>
      <c r="TNQ61" s="154"/>
      <c r="TNR61" s="153"/>
      <c r="TNS61" s="153"/>
      <c r="TNT61" s="153"/>
      <c r="TNU61" s="153"/>
      <c r="TNV61" s="153"/>
      <c r="TNW61" s="153"/>
      <c r="TNX61" s="153"/>
      <c r="TNY61" s="153"/>
      <c r="TNZ61" s="155"/>
      <c r="TOA61" s="165"/>
      <c r="TOB61" s="153"/>
      <c r="TOC61" s="154"/>
      <c r="TOD61" s="154"/>
      <c r="TOE61" s="153"/>
      <c r="TOF61" s="153"/>
      <c r="TOG61" s="153"/>
      <c r="TOH61" s="153"/>
      <c r="TOI61" s="153"/>
      <c r="TOJ61" s="153"/>
      <c r="TOK61" s="153"/>
      <c r="TOL61" s="153"/>
      <c r="TOM61" s="155"/>
      <c r="TON61" s="165"/>
      <c r="TOO61" s="153"/>
      <c r="TOP61" s="154"/>
      <c r="TOQ61" s="154"/>
      <c r="TOR61" s="153"/>
      <c r="TOS61" s="153"/>
      <c r="TOT61" s="153"/>
      <c r="TOU61" s="153"/>
      <c r="TOV61" s="153"/>
      <c r="TOW61" s="153"/>
      <c r="TOX61" s="153"/>
      <c r="TOY61" s="153"/>
      <c r="TOZ61" s="155"/>
      <c r="TPA61" s="165"/>
      <c r="TPB61" s="153"/>
      <c r="TPC61" s="154"/>
      <c r="TPD61" s="154"/>
      <c r="TPE61" s="153"/>
      <c r="TPF61" s="153"/>
      <c r="TPG61" s="153"/>
      <c r="TPH61" s="153"/>
      <c r="TPI61" s="153"/>
      <c r="TPJ61" s="153"/>
      <c r="TPK61" s="153"/>
      <c r="TPL61" s="153"/>
      <c r="TPM61" s="155"/>
      <c r="TPN61" s="165"/>
      <c r="TPO61" s="153"/>
      <c r="TPP61" s="154"/>
      <c r="TPQ61" s="154"/>
      <c r="TPR61" s="153"/>
      <c r="TPS61" s="153"/>
      <c r="TPT61" s="153"/>
      <c r="TPU61" s="153"/>
      <c r="TPV61" s="153"/>
      <c r="TPW61" s="153"/>
      <c r="TPX61" s="153"/>
      <c r="TPY61" s="153"/>
      <c r="TPZ61" s="155"/>
      <c r="TQA61" s="165"/>
      <c r="TQB61" s="153"/>
      <c r="TQC61" s="154"/>
      <c r="TQD61" s="154"/>
      <c r="TQE61" s="153"/>
      <c r="TQF61" s="153"/>
      <c r="TQG61" s="153"/>
      <c r="TQH61" s="153"/>
      <c r="TQI61" s="153"/>
      <c r="TQJ61" s="153"/>
      <c r="TQK61" s="153"/>
      <c r="TQL61" s="153"/>
      <c r="TQM61" s="155"/>
      <c r="TQN61" s="165"/>
      <c r="TQO61" s="153"/>
      <c r="TQP61" s="154"/>
      <c r="TQQ61" s="154"/>
      <c r="TQR61" s="153"/>
      <c r="TQS61" s="153"/>
      <c r="TQT61" s="153"/>
      <c r="TQU61" s="153"/>
      <c r="TQV61" s="153"/>
      <c r="TQW61" s="153"/>
      <c r="TQX61" s="153"/>
      <c r="TQY61" s="153"/>
      <c r="TQZ61" s="155"/>
      <c r="TRA61" s="165"/>
      <c r="TRB61" s="153"/>
      <c r="TRC61" s="154"/>
      <c r="TRD61" s="154"/>
      <c r="TRE61" s="153"/>
      <c r="TRF61" s="153"/>
      <c r="TRG61" s="153"/>
      <c r="TRH61" s="153"/>
      <c r="TRI61" s="153"/>
      <c r="TRJ61" s="153"/>
      <c r="TRK61" s="153"/>
      <c r="TRL61" s="153"/>
      <c r="TRM61" s="155"/>
      <c r="TRN61" s="165"/>
      <c r="TRO61" s="153"/>
      <c r="TRP61" s="154"/>
      <c r="TRQ61" s="154"/>
      <c r="TRR61" s="153"/>
      <c r="TRS61" s="153"/>
      <c r="TRT61" s="153"/>
      <c r="TRU61" s="153"/>
      <c r="TRV61" s="153"/>
      <c r="TRW61" s="153"/>
      <c r="TRX61" s="153"/>
      <c r="TRY61" s="153"/>
      <c r="TRZ61" s="155"/>
      <c r="TSA61" s="165"/>
      <c r="TSB61" s="153"/>
      <c r="TSC61" s="154"/>
      <c r="TSD61" s="154"/>
      <c r="TSE61" s="153"/>
      <c r="TSF61" s="153"/>
      <c r="TSG61" s="153"/>
      <c r="TSH61" s="153"/>
      <c r="TSI61" s="153"/>
      <c r="TSJ61" s="153"/>
      <c r="TSK61" s="153"/>
      <c r="TSL61" s="153"/>
      <c r="TSM61" s="155"/>
      <c r="TSN61" s="165"/>
      <c r="TSO61" s="153"/>
      <c r="TSP61" s="154"/>
      <c r="TSQ61" s="154"/>
      <c r="TSR61" s="153"/>
      <c r="TSS61" s="153"/>
      <c r="TST61" s="153"/>
      <c r="TSU61" s="153"/>
      <c r="TSV61" s="153"/>
      <c r="TSW61" s="153"/>
      <c r="TSX61" s="153"/>
      <c r="TSY61" s="153"/>
      <c r="TSZ61" s="155"/>
      <c r="TTA61" s="165"/>
      <c r="TTB61" s="153"/>
      <c r="TTC61" s="154"/>
      <c r="TTD61" s="154"/>
      <c r="TTE61" s="153"/>
      <c r="TTF61" s="153"/>
      <c r="TTG61" s="153"/>
      <c r="TTH61" s="153"/>
      <c r="TTI61" s="153"/>
      <c r="TTJ61" s="153"/>
      <c r="TTK61" s="153"/>
      <c r="TTL61" s="153"/>
      <c r="TTM61" s="155"/>
      <c r="TTN61" s="165"/>
      <c r="TTO61" s="153"/>
      <c r="TTP61" s="154"/>
      <c r="TTQ61" s="154"/>
      <c r="TTR61" s="153"/>
      <c r="TTS61" s="153"/>
      <c r="TTT61" s="153"/>
      <c r="TTU61" s="153"/>
      <c r="TTV61" s="153"/>
      <c r="TTW61" s="153"/>
      <c r="TTX61" s="153"/>
      <c r="TTY61" s="153"/>
      <c r="TTZ61" s="155"/>
      <c r="TUA61" s="165"/>
      <c r="TUB61" s="153"/>
      <c r="TUC61" s="154"/>
      <c r="TUD61" s="154"/>
      <c r="TUE61" s="153"/>
      <c r="TUF61" s="153"/>
      <c r="TUG61" s="153"/>
      <c r="TUH61" s="153"/>
      <c r="TUI61" s="153"/>
      <c r="TUJ61" s="153"/>
      <c r="TUK61" s="153"/>
      <c r="TUL61" s="153"/>
      <c r="TUM61" s="155"/>
      <c r="TUN61" s="165"/>
      <c r="TUO61" s="153"/>
      <c r="TUP61" s="154"/>
      <c r="TUQ61" s="154"/>
      <c r="TUR61" s="153"/>
      <c r="TUS61" s="153"/>
      <c r="TUT61" s="153"/>
      <c r="TUU61" s="153"/>
      <c r="TUV61" s="153"/>
      <c r="TUW61" s="153"/>
      <c r="TUX61" s="153"/>
      <c r="TUY61" s="153"/>
      <c r="TUZ61" s="155"/>
      <c r="TVA61" s="165"/>
      <c r="TVB61" s="153"/>
      <c r="TVC61" s="154"/>
      <c r="TVD61" s="154"/>
      <c r="TVE61" s="153"/>
      <c r="TVF61" s="153"/>
      <c r="TVG61" s="153"/>
      <c r="TVH61" s="153"/>
      <c r="TVI61" s="153"/>
      <c r="TVJ61" s="153"/>
      <c r="TVK61" s="153"/>
      <c r="TVL61" s="153"/>
      <c r="TVM61" s="155"/>
      <c r="TVN61" s="165"/>
      <c r="TVO61" s="153"/>
      <c r="TVP61" s="154"/>
      <c r="TVQ61" s="154"/>
      <c r="TVR61" s="153"/>
      <c r="TVS61" s="153"/>
      <c r="TVT61" s="153"/>
      <c r="TVU61" s="153"/>
      <c r="TVV61" s="153"/>
      <c r="TVW61" s="153"/>
      <c r="TVX61" s="153"/>
      <c r="TVY61" s="153"/>
      <c r="TVZ61" s="155"/>
      <c r="TWA61" s="165"/>
      <c r="TWB61" s="153"/>
      <c r="TWC61" s="154"/>
      <c r="TWD61" s="154"/>
      <c r="TWE61" s="153"/>
      <c r="TWF61" s="153"/>
      <c r="TWG61" s="153"/>
      <c r="TWH61" s="153"/>
      <c r="TWI61" s="153"/>
      <c r="TWJ61" s="153"/>
      <c r="TWK61" s="153"/>
      <c r="TWL61" s="153"/>
      <c r="TWM61" s="155"/>
      <c r="TWN61" s="165"/>
      <c r="TWO61" s="153"/>
      <c r="TWP61" s="154"/>
      <c r="TWQ61" s="154"/>
      <c r="TWR61" s="153"/>
      <c r="TWS61" s="153"/>
      <c r="TWT61" s="153"/>
      <c r="TWU61" s="153"/>
      <c r="TWV61" s="153"/>
      <c r="TWW61" s="153"/>
      <c r="TWX61" s="153"/>
      <c r="TWY61" s="153"/>
      <c r="TWZ61" s="155"/>
      <c r="TXA61" s="165"/>
      <c r="TXB61" s="153"/>
      <c r="TXC61" s="154"/>
      <c r="TXD61" s="154"/>
      <c r="TXE61" s="153"/>
      <c r="TXF61" s="153"/>
      <c r="TXG61" s="153"/>
      <c r="TXH61" s="153"/>
      <c r="TXI61" s="153"/>
      <c r="TXJ61" s="153"/>
      <c r="TXK61" s="153"/>
      <c r="TXL61" s="153"/>
      <c r="TXM61" s="155"/>
      <c r="TXN61" s="165"/>
      <c r="TXO61" s="153"/>
      <c r="TXP61" s="154"/>
      <c r="TXQ61" s="154"/>
      <c r="TXR61" s="153"/>
      <c r="TXS61" s="153"/>
      <c r="TXT61" s="153"/>
      <c r="TXU61" s="153"/>
      <c r="TXV61" s="153"/>
      <c r="TXW61" s="153"/>
      <c r="TXX61" s="153"/>
      <c r="TXY61" s="153"/>
      <c r="TXZ61" s="155"/>
      <c r="TYA61" s="165"/>
      <c r="TYB61" s="153"/>
      <c r="TYC61" s="154"/>
      <c r="TYD61" s="154"/>
      <c r="TYE61" s="153"/>
      <c r="TYF61" s="153"/>
      <c r="TYG61" s="153"/>
      <c r="TYH61" s="153"/>
      <c r="TYI61" s="153"/>
      <c r="TYJ61" s="153"/>
      <c r="TYK61" s="153"/>
      <c r="TYL61" s="153"/>
      <c r="TYM61" s="155"/>
      <c r="TYN61" s="165"/>
      <c r="TYO61" s="153"/>
      <c r="TYP61" s="154"/>
      <c r="TYQ61" s="154"/>
      <c r="TYR61" s="153"/>
      <c r="TYS61" s="153"/>
      <c r="TYT61" s="153"/>
      <c r="TYU61" s="153"/>
      <c r="TYV61" s="153"/>
      <c r="TYW61" s="153"/>
      <c r="TYX61" s="153"/>
      <c r="TYY61" s="153"/>
      <c r="TYZ61" s="155"/>
      <c r="TZA61" s="165"/>
      <c r="TZB61" s="153"/>
      <c r="TZC61" s="154"/>
      <c r="TZD61" s="154"/>
      <c r="TZE61" s="153"/>
      <c r="TZF61" s="153"/>
      <c r="TZG61" s="153"/>
      <c r="TZH61" s="153"/>
      <c r="TZI61" s="153"/>
      <c r="TZJ61" s="153"/>
      <c r="TZK61" s="153"/>
      <c r="TZL61" s="153"/>
      <c r="TZM61" s="155"/>
      <c r="TZN61" s="165"/>
      <c r="TZO61" s="153"/>
      <c r="TZP61" s="154"/>
      <c r="TZQ61" s="154"/>
      <c r="TZR61" s="153"/>
      <c r="TZS61" s="153"/>
      <c r="TZT61" s="153"/>
      <c r="TZU61" s="153"/>
      <c r="TZV61" s="153"/>
      <c r="TZW61" s="153"/>
      <c r="TZX61" s="153"/>
      <c r="TZY61" s="153"/>
      <c r="TZZ61" s="155"/>
      <c r="UAA61" s="165"/>
      <c r="UAB61" s="153"/>
      <c r="UAC61" s="154"/>
      <c r="UAD61" s="154"/>
      <c r="UAE61" s="153"/>
      <c r="UAF61" s="153"/>
      <c r="UAG61" s="153"/>
      <c r="UAH61" s="153"/>
      <c r="UAI61" s="153"/>
      <c r="UAJ61" s="153"/>
      <c r="UAK61" s="153"/>
      <c r="UAL61" s="153"/>
      <c r="UAM61" s="155"/>
      <c r="UAN61" s="165"/>
      <c r="UAO61" s="153"/>
      <c r="UAP61" s="154"/>
      <c r="UAQ61" s="154"/>
      <c r="UAR61" s="153"/>
      <c r="UAS61" s="153"/>
      <c r="UAT61" s="153"/>
      <c r="UAU61" s="153"/>
      <c r="UAV61" s="153"/>
      <c r="UAW61" s="153"/>
      <c r="UAX61" s="153"/>
      <c r="UAY61" s="153"/>
      <c r="UAZ61" s="155"/>
      <c r="UBA61" s="165"/>
      <c r="UBB61" s="153"/>
      <c r="UBC61" s="154"/>
      <c r="UBD61" s="154"/>
      <c r="UBE61" s="153"/>
      <c r="UBF61" s="153"/>
      <c r="UBG61" s="153"/>
      <c r="UBH61" s="153"/>
      <c r="UBI61" s="153"/>
      <c r="UBJ61" s="153"/>
      <c r="UBK61" s="153"/>
      <c r="UBL61" s="153"/>
      <c r="UBM61" s="155"/>
      <c r="UBN61" s="165"/>
      <c r="UBO61" s="153"/>
      <c r="UBP61" s="154"/>
      <c r="UBQ61" s="154"/>
      <c r="UBR61" s="153"/>
      <c r="UBS61" s="153"/>
      <c r="UBT61" s="153"/>
      <c r="UBU61" s="153"/>
      <c r="UBV61" s="153"/>
      <c r="UBW61" s="153"/>
      <c r="UBX61" s="153"/>
      <c r="UBY61" s="153"/>
      <c r="UBZ61" s="155"/>
      <c r="UCA61" s="165"/>
      <c r="UCB61" s="153"/>
      <c r="UCC61" s="154"/>
      <c r="UCD61" s="154"/>
      <c r="UCE61" s="153"/>
      <c r="UCF61" s="153"/>
      <c r="UCG61" s="153"/>
      <c r="UCH61" s="153"/>
      <c r="UCI61" s="153"/>
      <c r="UCJ61" s="153"/>
      <c r="UCK61" s="153"/>
      <c r="UCL61" s="153"/>
      <c r="UCM61" s="155"/>
      <c r="UCN61" s="165"/>
      <c r="UCO61" s="153"/>
      <c r="UCP61" s="154"/>
      <c r="UCQ61" s="154"/>
      <c r="UCR61" s="153"/>
      <c r="UCS61" s="153"/>
      <c r="UCT61" s="153"/>
      <c r="UCU61" s="153"/>
      <c r="UCV61" s="153"/>
      <c r="UCW61" s="153"/>
      <c r="UCX61" s="153"/>
      <c r="UCY61" s="153"/>
      <c r="UCZ61" s="155"/>
      <c r="UDA61" s="165"/>
      <c r="UDB61" s="153"/>
      <c r="UDC61" s="154"/>
      <c r="UDD61" s="154"/>
      <c r="UDE61" s="153"/>
      <c r="UDF61" s="153"/>
      <c r="UDG61" s="153"/>
      <c r="UDH61" s="153"/>
      <c r="UDI61" s="153"/>
      <c r="UDJ61" s="153"/>
      <c r="UDK61" s="153"/>
      <c r="UDL61" s="153"/>
      <c r="UDM61" s="155"/>
      <c r="UDN61" s="165"/>
      <c r="UDO61" s="153"/>
      <c r="UDP61" s="154"/>
      <c r="UDQ61" s="154"/>
      <c r="UDR61" s="153"/>
      <c r="UDS61" s="153"/>
      <c r="UDT61" s="153"/>
      <c r="UDU61" s="153"/>
      <c r="UDV61" s="153"/>
      <c r="UDW61" s="153"/>
      <c r="UDX61" s="153"/>
      <c r="UDY61" s="153"/>
      <c r="UDZ61" s="155"/>
      <c r="UEA61" s="165"/>
      <c r="UEB61" s="153"/>
      <c r="UEC61" s="154"/>
      <c r="UED61" s="154"/>
      <c r="UEE61" s="153"/>
      <c r="UEF61" s="153"/>
      <c r="UEG61" s="153"/>
      <c r="UEH61" s="153"/>
      <c r="UEI61" s="153"/>
      <c r="UEJ61" s="153"/>
      <c r="UEK61" s="153"/>
      <c r="UEL61" s="153"/>
      <c r="UEM61" s="155"/>
      <c r="UEN61" s="165"/>
      <c r="UEO61" s="153"/>
      <c r="UEP61" s="154"/>
      <c r="UEQ61" s="154"/>
      <c r="UER61" s="153"/>
      <c r="UES61" s="153"/>
      <c r="UET61" s="153"/>
      <c r="UEU61" s="153"/>
      <c r="UEV61" s="153"/>
      <c r="UEW61" s="153"/>
      <c r="UEX61" s="153"/>
      <c r="UEY61" s="153"/>
      <c r="UEZ61" s="155"/>
      <c r="UFA61" s="165"/>
      <c r="UFB61" s="153"/>
      <c r="UFC61" s="154"/>
      <c r="UFD61" s="154"/>
      <c r="UFE61" s="153"/>
      <c r="UFF61" s="153"/>
      <c r="UFG61" s="153"/>
      <c r="UFH61" s="153"/>
      <c r="UFI61" s="153"/>
      <c r="UFJ61" s="153"/>
      <c r="UFK61" s="153"/>
      <c r="UFL61" s="153"/>
      <c r="UFM61" s="155"/>
      <c r="UFN61" s="165"/>
      <c r="UFO61" s="153"/>
      <c r="UFP61" s="154"/>
      <c r="UFQ61" s="154"/>
      <c r="UFR61" s="153"/>
      <c r="UFS61" s="153"/>
      <c r="UFT61" s="153"/>
      <c r="UFU61" s="153"/>
      <c r="UFV61" s="153"/>
      <c r="UFW61" s="153"/>
      <c r="UFX61" s="153"/>
      <c r="UFY61" s="153"/>
      <c r="UFZ61" s="155"/>
      <c r="UGA61" s="165"/>
      <c r="UGB61" s="153"/>
      <c r="UGC61" s="154"/>
      <c r="UGD61" s="154"/>
      <c r="UGE61" s="153"/>
      <c r="UGF61" s="153"/>
      <c r="UGG61" s="153"/>
      <c r="UGH61" s="153"/>
      <c r="UGI61" s="153"/>
      <c r="UGJ61" s="153"/>
      <c r="UGK61" s="153"/>
      <c r="UGL61" s="153"/>
      <c r="UGM61" s="155"/>
      <c r="UGN61" s="165"/>
      <c r="UGO61" s="153"/>
      <c r="UGP61" s="154"/>
      <c r="UGQ61" s="154"/>
      <c r="UGR61" s="153"/>
      <c r="UGS61" s="153"/>
      <c r="UGT61" s="153"/>
      <c r="UGU61" s="153"/>
      <c r="UGV61" s="153"/>
      <c r="UGW61" s="153"/>
      <c r="UGX61" s="153"/>
      <c r="UGY61" s="153"/>
      <c r="UGZ61" s="155"/>
      <c r="UHA61" s="165"/>
      <c r="UHB61" s="153"/>
      <c r="UHC61" s="154"/>
      <c r="UHD61" s="154"/>
      <c r="UHE61" s="153"/>
      <c r="UHF61" s="153"/>
      <c r="UHG61" s="153"/>
      <c r="UHH61" s="153"/>
      <c r="UHI61" s="153"/>
      <c r="UHJ61" s="153"/>
      <c r="UHK61" s="153"/>
      <c r="UHL61" s="153"/>
      <c r="UHM61" s="155"/>
      <c r="UHN61" s="165"/>
      <c r="UHO61" s="153"/>
      <c r="UHP61" s="154"/>
      <c r="UHQ61" s="154"/>
      <c r="UHR61" s="153"/>
      <c r="UHS61" s="153"/>
      <c r="UHT61" s="153"/>
      <c r="UHU61" s="153"/>
      <c r="UHV61" s="153"/>
      <c r="UHW61" s="153"/>
      <c r="UHX61" s="153"/>
      <c r="UHY61" s="153"/>
      <c r="UHZ61" s="155"/>
      <c r="UIA61" s="165"/>
      <c r="UIB61" s="153"/>
      <c r="UIC61" s="154"/>
      <c r="UID61" s="154"/>
      <c r="UIE61" s="153"/>
      <c r="UIF61" s="153"/>
      <c r="UIG61" s="153"/>
      <c r="UIH61" s="153"/>
      <c r="UII61" s="153"/>
      <c r="UIJ61" s="153"/>
      <c r="UIK61" s="153"/>
      <c r="UIL61" s="153"/>
      <c r="UIM61" s="155"/>
      <c r="UIN61" s="165"/>
      <c r="UIO61" s="153"/>
      <c r="UIP61" s="154"/>
      <c r="UIQ61" s="154"/>
      <c r="UIR61" s="153"/>
      <c r="UIS61" s="153"/>
      <c r="UIT61" s="153"/>
      <c r="UIU61" s="153"/>
      <c r="UIV61" s="153"/>
      <c r="UIW61" s="153"/>
      <c r="UIX61" s="153"/>
      <c r="UIY61" s="153"/>
      <c r="UIZ61" s="155"/>
      <c r="UJA61" s="165"/>
      <c r="UJB61" s="153"/>
      <c r="UJC61" s="154"/>
      <c r="UJD61" s="154"/>
      <c r="UJE61" s="153"/>
      <c r="UJF61" s="153"/>
      <c r="UJG61" s="153"/>
      <c r="UJH61" s="153"/>
      <c r="UJI61" s="153"/>
      <c r="UJJ61" s="153"/>
      <c r="UJK61" s="153"/>
      <c r="UJL61" s="153"/>
      <c r="UJM61" s="155"/>
      <c r="UJN61" s="165"/>
      <c r="UJO61" s="153"/>
      <c r="UJP61" s="154"/>
      <c r="UJQ61" s="154"/>
      <c r="UJR61" s="153"/>
      <c r="UJS61" s="153"/>
      <c r="UJT61" s="153"/>
      <c r="UJU61" s="153"/>
      <c r="UJV61" s="153"/>
      <c r="UJW61" s="153"/>
      <c r="UJX61" s="153"/>
      <c r="UJY61" s="153"/>
      <c r="UJZ61" s="155"/>
      <c r="UKA61" s="165"/>
      <c r="UKB61" s="153"/>
      <c r="UKC61" s="154"/>
      <c r="UKD61" s="154"/>
      <c r="UKE61" s="153"/>
      <c r="UKF61" s="153"/>
      <c r="UKG61" s="153"/>
      <c r="UKH61" s="153"/>
      <c r="UKI61" s="153"/>
      <c r="UKJ61" s="153"/>
      <c r="UKK61" s="153"/>
      <c r="UKL61" s="153"/>
      <c r="UKM61" s="155"/>
      <c r="UKN61" s="165"/>
      <c r="UKO61" s="153"/>
      <c r="UKP61" s="154"/>
      <c r="UKQ61" s="154"/>
      <c r="UKR61" s="153"/>
      <c r="UKS61" s="153"/>
      <c r="UKT61" s="153"/>
      <c r="UKU61" s="153"/>
      <c r="UKV61" s="153"/>
      <c r="UKW61" s="153"/>
      <c r="UKX61" s="153"/>
      <c r="UKY61" s="153"/>
      <c r="UKZ61" s="155"/>
      <c r="ULA61" s="165"/>
      <c r="ULB61" s="153"/>
      <c r="ULC61" s="154"/>
      <c r="ULD61" s="154"/>
      <c r="ULE61" s="153"/>
      <c r="ULF61" s="153"/>
      <c r="ULG61" s="153"/>
      <c r="ULH61" s="153"/>
      <c r="ULI61" s="153"/>
      <c r="ULJ61" s="153"/>
      <c r="ULK61" s="153"/>
      <c r="ULL61" s="153"/>
      <c r="ULM61" s="155"/>
      <c r="ULN61" s="165"/>
      <c r="ULO61" s="153"/>
      <c r="ULP61" s="154"/>
      <c r="ULQ61" s="154"/>
      <c r="ULR61" s="153"/>
      <c r="ULS61" s="153"/>
      <c r="ULT61" s="153"/>
      <c r="ULU61" s="153"/>
      <c r="ULV61" s="153"/>
      <c r="ULW61" s="153"/>
      <c r="ULX61" s="153"/>
      <c r="ULY61" s="153"/>
      <c r="ULZ61" s="155"/>
      <c r="UMA61" s="165"/>
      <c r="UMB61" s="153"/>
      <c r="UMC61" s="154"/>
      <c r="UMD61" s="154"/>
      <c r="UME61" s="153"/>
      <c r="UMF61" s="153"/>
      <c r="UMG61" s="153"/>
      <c r="UMH61" s="153"/>
      <c r="UMI61" s="153"/>
      <c r="UMJ61" s="153"/>
      <c r="UMK61" s="153"/>
      <c r="UML61" s="153"/>
      <c r="UMM61" s="155"/>
      <c r="UMN61" s="165"/>
      <c r="UMO61" s="153"/>
      <c r="UMP61" s="154"/>
      <c r="UMQ61" s="154"/>
      <c r="UMR61" s="153"/>
      <c r="UMS61" s="153"/>
      <c r="UMT61" s="153"/>
      <c r="UMU61" s="153"/>
      <c r="UMV61" s="153"/>
      <c r="UMW61" s="153"/>
      <c r="UMX61" s="153"/>
      <c r="UMY61" s="153"/>
      <c r="UMZ61" s="155"/>
      <c r="UNA61" s="165"/>
      <c r="UNB61" s="153"/>
      <c r="UNC61" s="154"/>
      <c r="UND61" s="154"/>
      <c r="UNE61" s="153"/>
      <c r="UNF61" s="153"/>
      <c r="UNG61" s="153"/>
      <c r="UNH61" s="153"/>
      <c r="UNI61" s="153"/>
      <c r="UNJ61" s="153"/>
      <c r="UNK61" s="153"/>
      <c r="UNL61" s="153"/>
      <c r="UNM61" s="155"/>
      <c r="UNN61" s="165"/>
      <c r="UNO61" s="153"/>
      <c r="UNP61" s="154"/>
      <c r="UNQ61" s="154"/>
      <c r="UNR61" s="153"/>
      <c r="UNS61" s="153"/>
      <c r="UNT61" s="153"/>
      <c r="UNU61" s="153"/>
      <c r="UNV61" s="153"/>
      <c r="UNW61" s="153"/>
      <c r="UNX61" s="153"/>
      <c r="UNY61" s="153"/>
      <c r="UNZ61" s="155"/>
      <c r="UOA61" s="165"/>
      <c r="UOB61" s="153"/>
      <c r="UOC61" s="154"/>
      <c r="UOD61" s="154"/>
      <c r="UOE61" s="153"/>
      <c r="UOF61" s="153"/>
      <c r="UOG61" s="153"/>
      <c r="UOH61" s="153"/>
      <c r="UOI61" s="153"/>
      <c r="UOJ61" s="153"/>
      <c r="UOK61" s="153"/>
      <c r="UOL61" s="153"/>
      <c r="UOM61" s="155"/>
      <c r="UON61" s="165"/>
      <c r="UOO61" s="153"/>
      <c r="UOP61" s="154"/>
      <c r="UOQ61" s="154"/>
      <c r="UOR61" s="153"/>
      <c r="UOS61" s="153"/>
      <c r="UOT61" s="153"/>
      <c r="UOU61" s="153"/>
      <c r="UOV61" s="153"/>
      <c r="UOW61" s="153"/>
      <c r="UOX61" s="153"/>
      <c r="UOY61" s="153"/>
      <c r="UOZ61" s="155"/>
      <c r="UPA61" s="165"/>
      <c r="UPB61" s="153"/>
      <c r="UPC61" s="154"/>
      <c r="UPD61" s="154"/>
      <c r="UPE61" s="153"/>
      <c r="UPF61" s="153"/>
      <c r="UPG61" s="153"/>
      <c r="UPH61" s="153"/>
      <c r="UPI61" s="153"/>
      <c r="UPJ61" s="153"/>
      <c r="UPK61" s="153"/>
      <c r="UPL61" s="153"/>
      <c r="UPM61" s="155"/>
      <c r="UPN61" s="165"/>
      <c r="UPO61" s="153"/>
      <c r="UPP61" s="154"/>
      <c r="UPQ61" s="154"/>
      <c r="UPR61" s="153"/>
      <c r="UPS61" s="153"/>
      <c r="UPT61" s="153"/>
      <c r="UPU61" s="153"/>
      <c r="UPV61" s="153"/>
      <c r="UPW61" s="153"/>
      <c r="UPX61" s="153"/>
      <c r="UPY61" s="153"/>
      <c r="UPZ61" s="155"/>
      <c r="UQA61" s="165"/>
      <c r="UQB61" s="153"/>
      <c r="UQC61" s="154"/>
      <c r="UQD61" s="154"/>
      <c r="UQE61" s="153"/>
      <c r="UQF61" s="153"/>
      <c r="UQG61" s="153"/>
      <c r="UQH61" s="153"/>
      <c r="UQI61" s="153"/>
      <c r="UQJ61" s="153"/>
      <c r="UQK61" s="153"/>
      <c r="UQL61" s="153"/>
      <c r="UQM61" s="155"/>
      <c r="UQN61" s="165"/>
      <c r="UQO61" s="153"/>
      <c r="UQP61" s="154"/>
      <c r="UQQ61" s="154"/>
      <c r="UQR61" s="153"/>
      <c r="UQS61" s="153"/>
      <c r="UQT61" s="153"/>
      <c r="UQU61" s="153"/>
      <c r="UQV61" s="153"/>
      <c r="UQW61" s="153"/>
      <c r="UQX61" s="153"/>
      <c r="UQY61" s="153"/>
      <c r="UQZ61" s="155"/>
      <c r="URA61" s="165"/>
      <c r="URB61" s="153"/>
      <c r="URC61" s="154"/>
      <c r="URD61" s="154"/>
      <c r="URE61" s="153"/>
      <c r="URF61" s="153"/>
      <c r="URG61" s="153"/>
      <c r="URH61" s="153"/>
      <c r="URI61" s="153"/>
      <c r="URJ61" s="153"/>
      <c r="URK61" s="153"/>
      <c r="URL61" s="153"/>
      <c r="URM61" s="155"/>
      <c r="URN61" s="165"/>
      <c r="URO61" s="153"/>
      <c r="URP61" s="154"/>
      <c r="URQ61" s="154"/>
      <c r="URR61" s="153"/>
      <c r="URS61" s="153"/>
      <c r="URT61" s="153"/>
      <c r="URU61" s="153"/>
      <c r="URV61" s="153"/>
      <c r="URW61" s="153"/>
      <c r="URX61" s="153"/>
      <c r="URY61" s="153"/>
      <c r="URZ61" s="155"/>
      <c r="USA61" s="165"/>
      <c r="USB61" s="153"/>
      <c r="USC61" s="154"/>
      <c r="USD61" s="154"/>
      <c r="USE61" s="153"/>
      <c r="USF61" s="153"/>
      <c r="USG61" s="153"/>
      <c r="USH61" s="153"/>
      <c r="USI61" s="153"/>
      <c r="USJ61" s="153"/>
      <c r="USK61" s="153"/>
      <c r="USL61" s="153"/>
      <c r="USM61" s="155"/>
      <c r="USN61" s="165"/>
      <c r="USO61" s="153"/>
      <c r="USP61" s="154"/>
      <c r="USQ61" s="154"/>
      <c r="USR61" s="153"/>
      <c r="USS61" s="153"/>
      <c r="UST61" s="153"/>
      <c r="USU61" s="153"/>
      <c r="USV61" s="153"/>
      <c r="USW61" s="153"/>
      <c r="USX61" s="153"/>
      <c r="USY61" s="153"/>
      <c r="USZ61" s="155"/>
      <c r="UTA61" s="165"/>
      <c r="UTB61" s="153"/>
      <c r="UTC61" s="154"/>
      <c r="UTD61" s="154"/>
      <c r="UTE61" s="153"/>
      <c r="UTF61" s="153"/>
      <c r="UTG61" s="153"/>
      <c r="UTH61" s="153"/>
      <c r="UTI61" s="153"/>
      <c r="UTJ61" s="153"/>
      <c r="UTK61" s="153"/>
      <c r="UTL61" s="153"/>
      <c r="UTM61" s="155"/>
      <c r="UTN61" s="165"/>
      <c r="UTO61" s="153"/>
      <c r="UTP61" s="154"/>
      <c r="UTQ61" s="154"/>
      <c r="UTR61" s="153"/>
      <c r="UTS61" s="153"/>
      <c r="UTT61" s="153"/>
      <c r="UTU61" s="153"/>
      <c r="UTV61" s="153"/>
      <c r="UTW61" s="153"/>
      <c r="UTX61" s="153"/>
      <c r="UTY61" s="153"/>
      <c r="UTZ61" s="155"/>
      <c r="UUA61" s="165"/>
      <c r="UUB61" s="153"/>
      <c r="UUC61" s="154"/>
      <c r="UUD61" s="154"/>
      <c r="UUE61" s="153"/>
      <c r="UUF61" s="153"/>
      <c r="UUG61" s="153"/>
      <c r="UUH61" s="153"/>
      <c r="UUI61" s="153"/>
      <c r="UUJ61" s="153"/>
      <c r="UUK61" s="153"/>
      <c r="UUL61" s="153"/>
      <c r="UUM61" s="155"/>
      <c r="UUN61" s="165"/>
      <c r="UUO61" s="153"/>
      <c r="UUP61" s="154"/>
      <c r="UUQ61" s="154"/>
      <c r="UUR61" s="153"/>
      <c r="UUS61" s="153"/>
      <c r="UUT61" s="153"/>
      <c r="UUU61" s="153"/>
      <c r="UUV61" s="153"/>
      <c r="UUW61" s="153"/>
      <c r="UUX61" s="153"/>
      <c r="UUY61" s="153"/>
      <c r="UUZ61" s="155"/>
      <c r="UVA61" s="165"/>
      <c r="UVB61" s="153"/>
      <c r="UVC61" s="154"/>
      <c r="UVD61" s="154"/>
      <c r="UVE61" s="153"/>
      <c r="UVF61" s="153"/>
      <c r="UVG61" s="153"/>
      <c r="UVH61" s="153"/>
      <c r="UVI61" s="153"/>
      <c r="UVJ61" s="153"/>
      <c r="UVK61" s="153"/>
      <c r="UVL61" s="153"/>
      <c r="UVM61" s="155"/>
      <c r="UVN61" s="165"/>
      <c r="UVO61" s="153"/>
      <c r="UVP61" s="154"/>
      <c r="UVQ61" s="154"/>
      <c r="UVR61" s="153"/>
      <c r="UVS61" s="153"/>
      <c r="UVT61" s="153"/>
      <c r="UVU61" s="153"/>
      <c r="UVV61" s="153"/>
      <c r="UVW61" s="153"/>
      <c r="UVX61" s="153"/>
      <c r="UVY61" s="153"/>
      <c r="UVZ61" s="155"/>
      <c r="UWA61" s="165"/>
      <c r="UWB61" s="153"/>
      <c r="UWC61" s="154"/>
      <c r="UWD61" s="154"/>
      <c r="UWE61" s="153"/>
      <c r="UWF61" s="153"/>
      <c r="UWG61" s="153"/>
      <c r="UWH61" s="153"/>
      <c r="UWI61" s="153"/>
      <c r="UWJ61" s="153"/>
      <c r="UWK61" s="153"/>
      <c r="UWL61" s="153"/>
      <c r="UWM61" s="155"/>
      <c r="UWN61" s="165"/>
      <c r="UWO61" s="153"/>
      <c r="UWP61" s="154"/>
      <c r="UWQ61" s="154"/>
      <c r="UWR61" s="153"/>
      <c r="UWS61" s="153"/>
      <c r="UWT61" s="153"/>
      <c r="UWU61" s="153"/>
      <c r="UWV61" s="153"/>
      <c r="UWW61" s="153"/>
      <c r="UWX61" s="153"/>
      <c r="UWY61" s="153"/>
      <c r="UWZ61" s="155"/>
      <c r="UXA61" s="165"/>
      <c r="UXB61" s="153"/>
      <c r="UXC61" s="154"/>
      <c r="UXD61" s="154"/>
      <c r="UXE61" s="153"/>
      <c r="UXF61" s="153"/>
      <c r="UXG61" s="153"/>
      <c r="UXH61" s="153"/>
      <c r="UXI61" s="153"/>
      <c r="UXJ61" s="153"/>
      <c r="UXK61" s="153"/>
      <c r="UXL61" s="153"/>
      <c r="UXM61" s="155"/>
      <c r="UXN61" s="165"/>
      <c r="UXO61" s="153"/>
      <c r="UXP61" s="154"/>
      <c r="UXQ61" s="154"/>
      <c r="UXR61" s="153"/>
      <c r="UXS61" s="153"/>
      <c r="UXT61" s="153"/>
      <c r="UXU61" s="153"/>
      <c r="UXV61" s="153"/>
      <c r="UXW61" s="153"/>
      <c r="UXX61" s="153"/>
      <c r="UXY61" s="153"/>
      <c r="UXZ61" s="155"/>
      <c r="UYA61" s="165"/>
      <c r="UYB61" s="153"/>
      <c r="UYC61" s="154"/>
      <c r="UYD61" s="154"/>
      <c r="UYE61" s="153"/>
      <c r="UYF61" s="153"/>
      <c r="UYG61" s="153"/>
      <c r="UYH61" s="153"/>
      <c r="UYI61" s="153"/>
      <c r="UYJ61" s="153"/>
      <c r="UYK61" s="153"/>
      <c r="UYL61" s="153"/>
      <c r="UYM61" s="155"/>
      <c r="UYN61" s="165"/>
      <c r="UYO61" s="153"/>
      <c r="UYP61" s="154"/>
      <c r="UYQ61" s="154"/>
      <c r="UYR61" s="153"/>
      <c r="UYS61" s="153"/>
      <c r="UYT61" s="153"/>
      <c r="UYU61" s="153"/>
      <c r="UYV61" s="153"/>
      <c r="UYW61" s="153"/>
      <c r="UYX61" s="153"/>
      <c r="UYY61" s="153"/>
      <c r="UYZ61" s="155"/>
      <c r="UZA61" s="165"/>
      <c r="UZB61" s="153"/>
      <c r="UZC61" s="154"/>
      <c r="UZD61" s="154"/>
      <c r="UZE61" s="153"/>
      <c r="UZF61" s="153"/>
      <c r="UZG61" s="153"/>
      <c r="UZH61" s="153"/>
      <c r="UZI61" s="153"/>
      <c r="UZJ61" s="153"/>
      <c r="UZK61" s="153"/>
      <c r="UZL61" s="153"/>
      <c r="UZM61" s="155"/>
      <c r="UZN61" s="165"/>
      <c r="UZO61" s="153"/>
      <c r="UZP61" s="154"/>
      <c r="UZQ61" s="154"/>
      <c r="UZR61" s="153"/>
      <c r="UZS61" s="153"/>
      <c r="UZT61" s="153"/>
      <c r="UZU61" s="153"/>
      <c r="UZV61" s="153"/>
      <c r="UZW61" s="153"/>
      <c r="UZX61" s="153"/>
      <c r="UZY61" s="153"/>
      <c r="UZZ61" s="155"/>
      <c r="VAA61" s="165"/>
      <c r="VAB61" s="153"/>
      <c r="VAC61" s="154"/>
      <c r="VAD61" s="154"/>
      <c r="VAE61" s="153"/>
      <c r="VAF61" s="153"/>
      <c r="VAG61" s="153"/>
      <c r="VAH61" s="153"/>
      <c r="VAI61" s="153"/>
      <c r="VAJ61" s="153"/>
      <c r="VAK61" s="153"/>
      <c r="VAL61" s="153"/>
      <c r="VAM61" s="155"/>
      <c r="VAN61" s="165"/>
      <c r="VAO61" s="153"/>
      <c r="VAP61" s="154"/>
      <c r="VAQ61" s="154"/>
      <c r="VAR61" s="153"/>
      <c r="VAS61" s="153"/>
      <c r="VAT61" s="153"/>
      <c r="VAU61" s="153"/>
      <c r="VAV61" s="153"/>
      <c r="VAW61" s="153"/>
      <c r="VAX61" s="153"/>
      <c r="VAY61" s="153"/>
      <c r="VAZ61" s="155"/>
      <c r="VBA61" s="165"/>
      <c r="VBB61" s="153"/>
      <c r="VBC61" s="154"/>
      <c r="VBD61" s="154"/>
      <c r="VBE61" s="153"/>
      <c r="VBF61" s="153"/>
      <c r="VBG61" s="153"/>
      <c r="VBH61" s="153"/>
      <c r="VBI61" s="153"/>
      <c r="VBJ61" s="153"/>
      <c r="VBK61" s="153"/>
      <c r="VBL61" s="153"/>
      <c r="VBM61" s="155"/>
      <c r="VBN61" s="165"/>
      <c r="VBO61" s="153"/>
      <c r="VBP61" s="154"/>
      <c r="VBQ61" s="154"/>
      <c r="VBR61" s="153"/>
      <c r="VBS61" s="153"/>
      <c r="VBT61" s="153"/>
      <c r="VBU61" s="153"/>
      <c r="VBV61" s="153"/>
      <c r="VBW61" s="153"/>
      <c r="VBX61" s="153"/>
      <c r="VBY61" s="153"/>
      <c r="VBZ61" s="155"/>
      <c r="VCA61" s="165"/>
      <c r="VCB61" s="153"/>
      <c r="VCC61" s="154"/>
      <c r="VCD61" s="154"/>
      <c r="VCE61" s="153"/>
      <c r="VCF61" s="153"/>
      <c r="VCG61" s="153"/>
      <c r="VCH61" s="153"/>
      <c r="VCI61" s="153"/>
      <c r="VCJ61" s="153"/>
      <c r="VCK61" s="153"/>
      <c r="VCL61" s="153"/>
      <c r="VCM61" s="155"/>
      <c r="VCN61" s="165"/>
      <c r="VCO61" s="153"/>
      <c r="VCP61" s="154"/>
      <c r="VCQ61" s="154"/>
      <c r="VCR61" s="153"/>
      <c r="VCS61" s="153"/>
      <c r="VCT61" s="153"/>
      <c r="VCU61" s="153"/>
      <c r="VCV61" s="153"/>
      <c r="VCW61" s="153"/>
      <c r="VCX61" s="153"/>
      <c r="VCY61" s="153"/>
      <c r="VCZ61" s="155"/>
      <c r="VDA61" s="165"/>
      <c r="VDB61" s="153"/>
      <c r="VDC61" s="154"/>
      <c r="VDD61" s="154"/>
      <c r="VDE61" s="153"/>
      <c r="VDF61" s="153"/>
      <c r="VDG61" s="153"/>
      <c r="VDH61" s="153"/>
      <c r="VDI61" s="153"/>
      <c r="VDJ61" s="153"/>
      <c r="VDK61" s="153"/>
      <c r="VDL61" s="153"/>
      <c r="VDM61" s="155"/>
      <c r="VDN61" s="165"/>
      <c r="VDO61" s="153"/>
      <c r="VDP61" s="154"/>
      <c r="VDQ61" s="154"/>
      <c r="VDR61" s="153"/>
      <c r="VDS61" s="153"/>
      <c r="VDT61" s="153"/>
      <c r="VDU61" s="153"/>
      <c r="VDV61" s="153"/>
      <c r="VDW61" s="153"/>
      <c r="VDX61" s="153"/>
      <c r="VDY61" s="153"/>
      <c r="VDZ61" s="155"/>
      <c r="VEA61" s="165"/>
      <c r="VEB61" s="153"/>
      <c r="VEC61" s="154"/>
      <c r="VED61" s="154"/>
      <c r="VEE61" s="153"/>
      <c r="VEF61" s="153"/>
      <c r="VEG61" s="153"/>
      <c r="VEH61" s="153"/>
      <c r="VEI61" s="153"/>
      <c r="VEJ61" s="153"/>
      <c r="VEK61" s="153"/>
      <c r="VEL61" s="153"/>
      <c r="VEM61" s="155"/>
      <c r="VEN61" s="165"/>
      <c r="VEO61" s="153"/>
      <c r="VEP61" s="154"/>
      <c r="VEQ61" s="154"/>
      <c r="VER61" s="153"/>
      <c r="VES61" s="153"/>
      <c r="VET61" s="153"/>
      <c r="VEU61" s="153"/>
      <c r="VEV61" s="153"/>
      <c r="VEW61" s="153"/>
      <c r="VEX61" s="153"/>
      <c r="VEY61" s="153"/>
      <c r="VEZ61" s="155"/>
      <c r="VFA61" s="165"/>
      <c r="VFB61" s="153"/>
      <c r="VFC61" s="154"/>
      <c r="VFD61" s="154"/>
      <c r="VFE61" s="153"/>
      <c r="VFF61" s="153"/>
      <c r="VFG61" s="153"/>
      <c r="VFH61" s="153"/>
      <c r="VFI61" s="153"/>
      <c r="VFJ61" s="153"/>
      <c r="VFK61" s="153"/>
      <c r="VFL61" s="153"/>
      <c r="VFM61" s="155"/>
      <c r="VFN61" s="165"/>
      <c r="VFO61" s="153"/>
      <c r="VFP61" s="154"/>
      <c r="VFQ61" s="154"/>
      <c r="VFR61" s="153"/>
      <c r="VFS61" s="153"/>
      <c r="VFT61" s="153"/>
      <c r="VFU61" s="153"/>
      <c r="VFV61" s="153"/>
      <c r="VFW61" s="153"/>
      <c r="VFX61" s="153"/>
      <c r="VFY61" s="153"/>
      <c r="VFZ61" s="155"/>
      <c r="VGA61" s="165"/>
      <c r="VGB61" s="153"/>
      <c r="VGC61" s="154"/>
      <c r="VGD61" s="154"/>
      <c r="VGE61" s="153"/>
      <c r="VGF61" s="153"/>
      <c r="VGG61" s="153"/>
      <c r="VGH61" s="153"/>
      <c r="VGI61" s="153"/>
      <c r="VGJ61" s="153"/>
      <c r="VGK61" s="153"/>
      <c r="VGL61" s="153"/>
      <c r="VGM61" s="155"/>
      <c r="VGN61" s="165"/>
      <c r="VGO61" s="153"/>
      <c r="VGP61" s="154"/>
      <c r="VGQ61" s="154"/>
      <c r="VGR61" s="153"/>
      <c r="VGS61" s="153"/>
      <c r="VGT61" s="153"/>
      <c r="VGU61" s="153"/>
      <c r="VGV61" s="153"/>
      <c r="VGW61" s="153"/>
      <c r="VGX61" s="153"/>
      <c r="VGY61" s="153"/>
      <c r="VGZ61" s="155"/>
      <c r="VHA61" s="165"/>
      <c r="VHB61" s="153"/>
      <c r="VHC61" s="154"/>
      <c r="VHD61" s="154"/>
      <c r="VHE61" s="153"/>
      <c r="VHF61" s="153"/>
      <c r="VHG61" s="153"/>
      <c r="VHH61" s="153"/>
      <c r="VHI61" s="153"/>
      <c r="VHJ61" s="153"/>
      <c r="VHK61" s="153"/>
      <c r="VHL61" s="153"/>
      <c r="VHM61" s="155"/>
      <c r="VHN61" s="165"/>
      <c r="VHO61" s="153"/>
      <c r="VHP61" s="154"/>
      <c r="VHQ61" s="154"/>
      <c r="VHR61" s="153"/>
      <c r="VHS61" s="153"/>
      <c r="VHT61" s="153"/>
      <c r="VHU61" s="153"/>
      <c r="VHV61" s="153"/>
      <c r="VHW61" s="153"/>
      <c r="VHX61" s="153"/>
      <c r="VHY61" s="153"/>
      <c r="VHZ61" s="155"/>
      <c r="VIA61" s="165"/>
      <c r="VIB61" s="153"/>
      <c r="VIC61" s="154"/>
      <c r="VID61" s="154"/>
      <c r="VIE61" s="153"/>
      <c r="VIF61" s="153"/>
      <c r="VIG61" s="153"/>
      <c r="VIH61" s="153"/>
      <c r="VII61" s="153"/>
      <c r="VIJ61" s="153"/>
      <c r="VIK61" s="153"/>
      <c r="VIL61" s="153"/>
      <c r="VIM61" s="155"/>
      <c r="VIN61" s="165"/>
      <c r="VIO61" s="153"/>
      <c r="VIP61" s="154"/>
      <c r="VIQ61" s="154"/>
      <c r="VIR61" s="153"/>
      <c r="VIS61" s="153"/>
      <c r="VIT61" s="153"/>
      <c r="VIU61" s="153"/>
      <c r="VIV61" s="153"/>
      <c r="VIW61" s="153"/>
      <c r="VIX61" s="153"/>
      <c r="VIY61" s="153"/>
      <c r="VIZ61" s="155"/>
      <c r="VJA61" s="165"/>
      <c r="VJB61" s="153"/>
      <c r="VJC61" s="154"/>
      <c r="VJD61" s="154"/>
      <c r="VJE61" s="153"/>
      <c r="VJF61" s="153"/>
      <c r="VJG61" s="153"/>
      <c r="VJH61" s="153"/>
      <c r="VJI61" s="153"/>
      <c r="VJJ61" s="153"/>
      <c r="VJK61" s="153"/>
      <c r="VJL61" s="153"/>
      <c r="VJM61" s="155"/>
      <c r="VJN61" s="165"/>
      <c r="VJO61" s="153"/>
      <c r="VJP61" s="154"/>
      <c r="VJQ61" s="154"/>
      <c r="VJR61" s="153"/>
      <c r="VJS61" s="153"/>
      <c r="VJT61" s="153"/>
      <c r="VJU61" s="153"/>
      <c r="VJV61" s="153"/>
      <c r="VJW61" s="153"/>
      <c r="VJX61" s="153"/>
      <c r="VJY61" s="153"/>
      <c r="VJZ61" s="155"/>
      <c r="VKA61" s="165"/>
      <c r="VKB61" s="153"/>
      <c r="VKC61" s="154"/>
      <c r="VKD61" s="154"/>
      <c r="VKE61" s="153"/>
      <c r="VKF61" s="153"/>
      <c r="VKG61" s="153"/>
      <c r="VKH61" s="153"/>
      <c r="VKI61" s="153"/>
      <c r="VKJ61" s="153"/>
      <c r="VKK61" s="153"/>
      <c r="VKL61" s="153"/>
      <c r="VKM61" s="155"/>
      <c r="VKN61" s="165"/>
      <c r="VKO61" s="153"/>
      <c r="VKP61" s="154"/>
      <c r="VKQ61" s="154"/>
      <c r="VKR61" s="153"/>
      <c r="VKS61" s="153"/>
      <c r="VKT61" s="153"/>
      <c r="VKU61" s="153"/>
      <c r="VKV61" s="153"/>
      <c r="VKW61" s="153"/>
      <c r="VKX61" s="153"/>
      <c r="VKY61" s="153"/>
      <c r="VKZ61" s="155"/>
      <c r="VLA61" s="165"/>
      <c r="VLB61" s="153"/>
      <c r="VLC61" s="154"/>
      <c r="VLD61" s="154"/>
      <c r="VLE61" s="153"/>
      <c r="VLF61" s="153"/>
      <c r="VLG61" s="153"/>
      <c r="VLH61" s="153"/>
      <c r="VLI61" s="153"/>
      <c r="VLJ61" s="153"/>
      <c r="VLK61" s="153"/>
      <c r="VLL61" s="153"/>
      <c r="VLM61" s="155"/>
      <c r="VLN61" s="165"/>
      <c r="VLO61" s="153"/>
      <c r="VLP61" s="154"/>
      <c r="VLQ61" s="154"/>
      <c r="VLR61" s="153"/>
      <c r="VLS61" s="153"/>
      <c r="VLT61" s="153"/>
      <c r="VLU61" s="153"/>
      <c r="VLV61" s="153"/>
      <c r="VLW61" s="153"/>
      <c r="VLX61" s="153"/>
      <c r="VLY61" s="153"/>
      <c r="VLZ61" s="155"/>
      <c r="VMA61" s="165"/>
      <c r="VMB61" s="153"/>
      <c r="VMC61" s="154"/>
      <c r="VMD61" s="154"/>
      <c r="VME61" s="153"/>
      <c r="VMF61" s="153"/>
      <c r="VMG61" s="153"/>
      <c r="VMH61" s="153"/>
      <c r="VMI61" s="153"/>
      <c r="VMJ61" s="153"/>
      <c r="VMK61" s="153"/>
      <c r="VML61" s="153"/>
      <c r="VMM61" s="155"/>
      <c r="VMN61" s="165"/>
      <c r="VMO61" s="153"/>
      <c r="VMP61" s="154"/>
      <c r="VMQ61" s="154"/>
      <c r="VMR61" s="153"/>
      <c r="VMS61" s="153"/>
      <c r="VMT61" s="153"/>
      <c r="VMU61" s="153"/>
      <c r="VMV61" s="153"/>
      <c r="VMW61" s="153"/>
      <c r="VMX61" s="153"/>
      <c r="VMY61" s="153"/>
      <c r="VMZ61" s="155"/>
      <c r="VNA61" s="165"/>
      <c r="VNB61" s="153"/>
      <c r="VNC61" s="154"/>
      <c r="VND61" s="154"/>
      <c r="VNE61" s="153"/>
      <c r="VNF61" s="153"/>
      <c r="VNG61" s="153"/>
      <c r="VNH61" s="153"/>
      <c r="VNI61" s="153"/>
      <c r="VNJ61" s="153"/>
      <c r="VNK61" s="153"/>
      <c r="VNL61" s="153"/>
      <c r="VNM61" s="155"/>
      <c r="VNN61" s="165"/>
      <c r="VNO61" s="153"/>
      <c r="VNP61" s="154"/>
      <c r="VNQ61" s="154"/>
      <c r="VNR61" s="153"/>
      <c r="VNS61" s="153"/>
      <c r="VNT61" s="153"/>
      <c r="VNU61" s="153"/>
      <c r="VNV61" s="153"/>
      <c r="VNW61" s="153"/>
      <c r="VNX61" s="153"/>
      <c r="VNY61" s="153"/>
      <c r="VNZ61" s="155"/>
      <c r="VOA61" s="165"/>
      <c r="VOB61" s="153"/>
      <c r="VOC61" s="154"/>
      <c r="VOD61" s="154"/>
      <c r="VOE61" s="153"/>
      <c r="VOF61" s="153"/>
      <c r="VOG61" s="153"/>
      <c r="VOH61" s="153"/>
      <c r="VOI61" s="153"/>
      <c r="VOJ61" s="153"/>
      <c r="VOK61" s="153"/>
      <c r="VOL61" s="153"/>
      <c r="VOM61" s="155"/>
      <c r="VON61" s="165"/>
      <c r="VOO61" s="153"/>
      <c r="VOP61" s="154"/>
      <c r="VOQ61" s="154"/>
      <c r="VOR61" s="153"/>
      <c r="VOS61" s="153"/>
      <c r="VOT61" s="153"/>
      <c r="VOU61" s="153"/>
      <c r="VOV61" s="153"/>
      <c r="VOW61" s="153"/>
      <c r="VOX61" s="153"/>
      <c r="VOY61" s="153"/>
      <c r="VOZ61" s="155"/>
      <c r="VPA61" s="165"/>
      <c r="VPB61" s="153"/>
      <c r="VPC61" s="154"/>
      <c r="VPD61" s="154"/>
      <c r="VPE61" s="153"/>
      <c r="VPF61" s="153"/>
      <c r="VPG61" s="153"/>
      <c r="VPH61" s="153"/>
      <c r="VPI61" s="153"/>
      <c r="VPJ61" s="153"/>
      <c r="VPK61" s="153"/>
      <c r="VPL61" s="153"/>
      <c r="VPM61" s="155"/>
      <c r="VPN61" s="165"/>
      <c r="VPO61" s="153"/>
      <c r="VPP61" s="154"/>
      <c r="VPQ61" s="154"/>
      <c r="VPR61" s="153"/>
      <c r="VPS61" s="153"/>
      <c r="VPT61" s="153"/>
      <c r="VPU61" s="153"/>
      <c r="VPV61" s="153"/>
      <c r="VPW61" s="153"/>
      <c r="VPX61" s="153"/>
      <c r="VPY61" s="153"/>
      <c r="VPZ61" s="155"/>
      <c r="VQA61" s="165"/>
      <c r="VQB61" s="153"/>
      <c r="VQC61" s="154"/>
      <c r="VQD61" s="154"/>
      <c r="VQE61" s="153"/>
      <c r="VQF61" s="153"/>
      <c r="VQG61" s="153"/>
      <c r="VQH61" s="153"/>
      <c r="VQI61" s="153"/>
      <c r="VQJ61" s="153"/>
      <c r="VQK61" s="153"/>
      <c r="VQL61" s="153"/>
      <c r="VQM61" s="155"/>
      <c r="VQN61" s="165"/>
      <c r="VQO61" s="153"/>
      <c r="VQP61" s="154"/>
      <c r="VQQ61" s="154"/>
      <c r="VQR61" s="153"/>
      <c r="VQS61" s="153"/>
      <c r="VQT61" s="153"/>
      <c r="VQU61" s="153"/>
      <c r="VQV61" s="153"/>
      <c r="VQW61" s="153"/>
      <c r="VQX61" s="153"/>
      <c r="VQY61" s="153"/>
      <c r="VQZ61" s="155"/>
      <c r="VRA61" s="165"/>
      <c r="VRB61" s="153"/>
      <c r="VRC61" s="154"/>
      <c r="VRD61" s="154"/>
      <c r="VRE61" s="153"/>
      <c r="VRF61" s="153"/>
      <c r="VRG61" s="153"/>
      <c r="VRH61" s="153"/>
      <c r="VRI61" s="153"/>
      <c r="VRJ61" s="153"/>
      <c r="VRK61" s="153"/>
      <c r="VRL61" s="153"/>
      <c r="VRM61" s="155"/>
      <c r="VRN61" s="165"/>
      <c r="VRO61" s="153"/>
      <c r="VRP61" s="154"/>
      <c r="VRQ61" s="154"/>
      <c r="VRR61" s="153"/>
      <c r="VRS61" s="153"/>
      <c r="VRT61" s="153"/>
      <c r="VRU61" s="153"/>
      <c r="VRV61" s="153"/>
      <c r="VRW61" s="153"/>
      <c r="VRX61" s="153"/>
      <c r="VRY61" s="153"/>
      <c r="VRZ61" s="155"/>
      <c r="VSA61" s="165"/>
      <c r="VSB61" s="153"/>
      <c r="VSC61" s="154"/>
      <c r="VSD61" s="154"/>
      <c r="VSE61" s="153"/>
      <c r="VSF61" s="153"/>
      <c r="VSG61" s="153"/>
      <c r="VSH61" s="153"/>
      <c r="VSI61" s="153"/>
      <c r="VSJ61" s="153"/>
      <c r="VSK61" s="153"/>
      <c r="VSL61" s="153"/>
      <c r="VSM61" s="155"/>
      <c r="VSN61" s="165"/>
      <c r="VSO61" s="153"/>
      <c r="VSP61" s="154"/>
      <c r="VSQ61" s="154"/>
      <c r="VSR61" s="153"/>
      <c r="VSS61" s="153"/>
      <c r="VST61" s="153"/>
      <c r="VSU61" s="153"/>
      <c r="VSV61" s="153"/>
      <c r="VSW61" s="153"/>
      <c r="VSX61" s="153"/>
      <c r="VSY61" s="153"/>
      <c r="VSZ61" s="155"/>
      <c r="VTA61" s="165"/>
      <c r="VTB61" s="153"/>
      <c r="VTC61" s="154"/>
      <c r="VTD61" s="154"/>
      <c r="VTE61" s="153"/>
      <c r="VTF61" s="153"/>
      <c r="VTG61" s="153"/>
      <c r="VTH61" s="153"/>
      <c r="VTI61" s="153"/>
      <c r="VTJ61" s="153"/>
      <c r="VTK61" s="153"/>
      <c r="VTL61" s="153"/>
      <c r="VTM61" s="155"/>
      <c r="VTN61" s="165"/>
      <c r="VTO61" s="153"/>
      <c r="VTP61" s="154"/>
      <c r="VTQ61" s="154"/>
      <c r="VTR61" s="153"/>
      <c r="VTS61" s="153"/>
      <c r="VTT61" s="153"/>
      <c r="VTU61" s="153"/>
      <c r="VTV61" s="153"/>
      <c r="VTW61" s="153"/>
      <c r="VTX61" s="153"/>
      <c r="VTY61" s="153"/>
      <c r="VTZ61" s="155"/>
      <c r="VUA61" s="165"/>
      <c r="VUB61" s="153"/>
      <c r="VUC61" s="154"/>
      <c r="VUD61" s="154"/>
      <c r="VUE61" s="153"/>
      <c r="VUF61" s="153"/>
      <c r="VUG61" s="153"/>
      <c r="VUH61" s="153"/>
      <c r="VUI61" s="153"/>
      <c r="VUJ61" s="153"/>
      <c r="VUK61" s="153"/>
      <c r="VUL61" s="153"/>
      <c r="VUM61" s="155"/>
      <c r="VUN61" s="165"/>
      <c r="VUO61" s="153"/>
      <c r="VUP61" s="154"/>
      <c r="VUQ61" s="154"/>
      <c r="VUR61" s="153"/>
      <c r="VUS61" s="153"/>
      <c r="VUT61" s="153"/>
      <c r="VUU61" s="153"/>
      <c r="VUV61" s="153"/>
      <c r="VUW61" s="153"/>
      <c r="VUX61" s="153"/>
      <c r="VUY61" s="153"/>
      <c r="VUZ61" s="155"/>
      <c r="VVA61" s="165"/>
      <c r="VVB61" s="153"/>
      <c r="VVC61" s="154"/>
      <c r="VVD61" s="154"/>
      <c r="VVE61" s="153"/>
      <c r="VVF61" s="153"/>
      <c r="VVG61" s="153"/>
      <c r="VVH61" s="153"/>
      <c r="VVI61" s="153"/>
      <c r="VVJ61" s="153"/>
      <c r="VVK61" s="153"/>
      <c r="VVL61" s="153"/>
      <c r="VVM61" s="155"/>
      <c r="VVN61" s="165"/>
      <c r="VVO61" s="153"/>
      <c r="VVP61" s="154"/>
      <c r="VVQ61" s="154"/>
      <c r="VVR61" s="153"/>
      <c r="VVS61" s="153"/>
      <c r="VVT61" s="153"/>
      <c r="VVU61" s="153"/>
      <c r="VVV61" s="153"/>
      <c r="VVW61" s="153"/>
      <c r="VVX61" s="153"/>
      <c r="VVY61" s="153"/>
      <c r="VVZ61" s="155"/>
      <c r="VWA61" s="165"/>
      <c r="VWB61" s="153"/>
      <c r="VWC61" s="154"/>
      <c r="VWD61" s="154"/>
      <c r="VWE61" s="153"/>
      <c r="VWF61" s="153"/>
      <c r="VWG61" s="153"/>
      <c r="VWH61" s="153"/>
      <c r="VWI61" s="153"/>
      <c r="VWJ61" s="153"/>
      <c r="VWK61" s="153"/>
      <c r="VWL61" s="153"/>
      <c r="VWM61" s="155"/>
      <c r="VWN61" s="165"/>
      <c r="VWO61" s="153"/>
      <c r="VWP61" s="154"/>
      <c r="VWQ61" s="154"/>
      <c r="VWR61" s="153"/>
      <c r="VWS61" s="153"/>
      <c r="VWT61" s="153"/>
      <c r="VWU61" s="153"/>
      <c r="VWV61" s="153"/>
      <c r="VWW61" s="153"/>
      <c r="VWX61" s="153"/>
      <c r="VWY61" s="153"/>
      <c r="VWZ61" s="155"/>
      <c r="VXA61" s="165"/>
      <c r="VXB61" s="153"/>
      <c r="VXC61" s="154"/>
      <c r="VXD61" s="154"/>
      <c r="VXE61" s="153"/>
      <c r="VXF61" s="153"/>
      <c r="VXG61" s="153"/>
      <c r="VXH61" s="153"/>
      <c r="VXI61" s="153"/>
      <c r="VXJ61" s="153"/>
      <c r="VXK61" s="153"/>
      <c r="VXL61" s="153"/>
      <c r="VXM61" s="155"/>
      <c r="VXN61" s="165"/>
      <c r="VXO61" s="153"/>
      <c r="VXP61" s="154"/>
      <c r="VXQ61" s="154"/>
      <c r="VXR61" s="153"/>
      <c r="VXS61" s="153"/>
      <c r="VXT61" s="153"/>
      <c r="VXU61" s="153"/>
      <c r="VXV61" s="153"/>
      <c r="VXW61" s="153"/>
      <c r="VXX61" s="153"/>
      <c r="VXY61" s="153"/>
      <c r="VXZ61" s="155"/>
      <c r="VYA61" s="165"/>
      <c r="VYB61" s="153"/>
      <c r="VYC61" s="154"/>
      <c r="VYD61" s="154"/>
      <c r="VYE61" s="153"/>
      <c r="VYF61" s="153"/>
      <c r="VYG61" s="153"/>
      <c r="VYH61" s="153"/>
      <c r="VYI61" s="153"/>
      <c r="VYJ61" s="153"/>
      <c r="VYK61" s="153"/>
      <c r="VYL61" s="153"/>
      <c r="VYM61" s="155"/>
      <c r="VYN61" s="165"/>
      <c r="VYO61" s="153"/>
      <c r="VYP61" s="154"/>
      <c r="VYQ61" s="154"/>
      <c r="VYR61" s="153"/>
      <c r="VYS61" s="153"/>
      <c r="VYT61" s="153"/>
      <c r="VYU61" s="153"/>
      <c r="VYV61" s="153"/>
      <c r="VYW61" s="153"/>
      <c r="VYX61" s="153"/>
      <c r="VYY61" s="153"/>
      <c r="VYZ61" s="155"/>
      <c r="VZA61" s="165"/>
      <c r="VZB61" s="153"/>
      <c r="VZC61" s="154"/>
      <c r="VZD61" s="154"/>
      <c r="VZE61" s="153"/>
      <c r="VZF61" s="153"/>
      <c r="VZG61" s="153"/>
      <c r="VZH61" s="153"/>
      <c r="VZI61" s="153"/>
      <c r="VZJ61" s="153"/>
      <c r="VZK61" s="153"/>
      <c r="VZL61" s="153"/>
      <c r="VZM61" s="155"/>
      <c r="VZN61" s="165"/>
      <c r="VZO61" s="153"/>
      <c r="VZP61" s="154"/>
      <c r="VZQ61" s="154"/>
      <c r="VZR61" s="153"/>
      <c r="VZS61" s="153"/>
      <c r="VZT61" s="153"/>
      <c r="VZU61" s="153"/>
      <c r="VZV61" s="153"/>
      <c r="VZW61" s="153"/>
      <c r="VZX61" s="153"/>
      <c r="VZY61" s="153"/>
      <c r="VZZ61" s="155"/>
      <c r="WAA61" s="165"/>
      <c r="WAB61" s="153"/>
      <c r="WAC61" s="154"/>
      <c r="WAD61" s="154"/>
      <c r="WAE61" s="153"/>
      <c r="WAF61" s="153"/>
      <c r="WAG61" s="153"/>
      <c r="WAH61" s="153"/>
      <c r="WAI61" s="153"/>
      <c r="WAJ61" s="153"/>
      <c r="WAK61" s="153"/>
      <c r="WAL61" s="153"/>
      <c r="WAM61" s="155"/>
      <c r="WAN61" s="165"/>
      <c r="WAO61" s="153"/>
      <c r="WAP61" s="154"/>
      <c r="WAQ61" s="154"/>
      <c r="WAR61" s="153"/>
      <c r="WAS61" s="153"/>
      <c r="WAT61" s="153"/>
      <c r="WAU61" s="153"/>
      <c r="WAV61" s="153"/>
      <c r="WAW61" s="153"/>
      <c r="WAX61" s="153"/>
      <c r="WAY61" s="153"/>
      <c r="WAZ61" s="155"/>
      <c r="WBA61" s="165"/>
      <c r="WBB61" s="153"/>
      <c r="WBC61" s="154"/>
      <c r="WBD61" s="154"/>
      <c r="WBE61" s="153"/>
      <c r="WBF61" s="153"/>
      <c r="WBG61" s="153"/>
      <c r="WBH61" s="153"/>
      <c r="WBI61" s="153"/>
      <c r="WBJ61" s="153"/>
      <c r="WBK61" s="153"/>
      <c r="WBL61" s="153"/>
      <c r="WBM61" s="155"/>
      <c r="WBN61" s="165"/>
      <c r="WBO61" s="153"/>
      <c r="WBP61" s="154"/>
      <c r="WBQ61" s="154"/>
      <c r="WBR61" s="153"/>
      <c r="WBS61" s="153"/>
      <c r="WBT61" s="153"/>
      <c r="WBU61" s="153"/>
      <c r="WBV61" s="153"/>
      <c r="WBW61" s="153"/>
      <c r="WBX61" s="153"/>
      <c r="WBY61" s="153"/>
      <c r="WBZ61" s="155"/>
      <c r="WCA61" s="165"/>
      <c r="WCB61" s="153"/>
      <c r="WCC61" s="154"/>
      <c r="WCD61" s="154"/>
      <c r="WCE61" s="153"/>
      <c r="WCF61" s="153"/>
      <c r="WCG61" s="153"/>
      <c r="WCH61" s="153"/>
      <c r="WCI61" s="153"/>
      <c r="WCJ61" s="153"/>
      <c r="WCK61" s="153"/>
      <c r="WCL61" s="153"/>
      <c r="WCM61" s="155"/>
      <c r="WCN61" s="165"/>
      <c r="WCO61" s="153"/>
      <c r="WCP61" s="154"/>
      <c r="WCQ61" s="154"/>
      <c r="WCR61" s="153"/>
      <c r="WCS61" s="153"/>
      <c r="WCT61" s="153"/>
      <c r="WCU61" s="153"/>
      <c r="WCV61" s="153"/>
      <c r="WCW61" s="153"/>
      <c r="WCX61" s="153"/>
      <c r="WCY61" s="153"/>
      <c r="WCZ61" s="155"/>
      <c r="WDA61" s="165"/>
      <c r="WDB61" s="153"/>
      <c r="WDC61" s="154"/>
      <c r="WDD61" s="154"/>
      <c r="WDE61" s="153"/>
      <c r="WDF61" s="153"/>
      <c r="WDG61" s="153"/>
      <c r="WDH61" s="153"/>
      <c r="WDI61" s="153"/>
      <c r="WDJ61" s="153"/>
      <c r="WDK61" s="153"/>
      <c r="WDL61" s="153"/>
      <c r="WDM61" s="155"/>
      <c r="WDN61" s="165"/>
      <c r="WDO61" s="153"/>
      <c r="WDP61" s="154"/>
      <c r="WDQ61" s="154"/>
      <c r="WDR61" s="153"/>
      <c r="WDS61" s="153"/>
      <c r="WDT61" s="153"/>
      <c r="WDU61" s="153"/>
      <c r="WDV61" s="153"/>
      <c r="WDW61" s="153"/>
      <c r="WDX61" s="153"/>
      <c r="WDY61" s="153"/>
      <c r="WDZ61" s="155"/>
      <c r="WEA61" s="165"/>
      <c r="WEB61" s="153"/>
      <c r="WEC61" s="154"/>
      <c r="WED61" s="154"/>
      <c r="WEE61" s="153"/>
      <c r="WEF61" s="153"/>
      <c r="WEG61" s="153"/>
      <c r="WEH61" s="153"/>
      <c r="WEI61" s="153"/>
      <c r="WEJ61" s="153"/>
      <c r="WEK61" s="153"/>
      <c r="WEL61" s="153"/>
      <c r="WEM61" s="155"/>
      <c r="WEN61" s="165"/>
      <c r="WEO61" s="153"/>
      <c r="WEP61" s="154"/>
      <c r="WEQ61" s="154"/>
      <c r="WER61" s="153"/>
      <c r="WES61" s="153"/>
      <c r="WET61" s="153"/>
      <c r="WEU61" s="153"/>
      <c r="WEV61" s="153"/>
      <c r="WEW61" s="153"/>
      <c r="WEX61" s="153"/>
      <c r="WEY61" s="153"/>
      <c r="WEZ61" s="155"/>
      <c r="WFA61" s="165"/>
      <c r="WFB61" s="153"/>
      <c r="WFC61" s="154"/>
      <c r="WFD61" s="154"/>
      <c r="WFE61" s="153"/>
      <c r="WFF61" s="153"/>
      <c r="WFG61" s="153"/>
      <c r="WFH61" s="153"/>
      <c r="WFI61" s="153"/>
      <c r="WFJ61" s="153"/>
      <c r="WFK61" s="153"/>
      <c r="WFL61" s="153"/>
      <c r="WFM61" s="155"/>
      <c r="WFN61" s="165"/>
      <c r="WFO61" s="153"/>
      <c r="WFP61" s="154"/>
      <c r="WFQ61" s="154"/>
      <c r="WFR61" s="153"/>
      <c r="WFS61" s="153"/>
      <c r="WFT61" s="153"/>
      <c r="WFU61" s="153"/>
      <c r="WFV61" s="153"/>
      <c r="WFW61" s="153"/>
      <c r="WFX61" s="153"/>
      <c r="WFY61" s="153"/>
      <c r="WFZ61" s="155"/>
      <c r="WGA61" s="165"/>
      <c r="WGB61" s="153"/>
      <c r="WGC61" s="154"/>
      <c r="WGD61" s="154"/>
      <c r="WGE61" s="153"/>
      <c r="WGF61" s="153"/>
      <c r="WGG61" s="153"/>
      <c r="WGH61" s="153"/>
      <c r="WGI61" s="153"/>
      <c r="WGJ61" s="153"/>
      <c r="WGK61" s="153"/>
      <c r="WGL61" s="153"/>
      <c r="WGM61" s="155"/>
      <c r="WGN61" s="165"/>
      <c r="WGO61" s="153"/>
      <c r="WGP61" s="154"/>
      <c r="WGQ61" s="154"/>
      <c r="WGR61" s="153"/>
      <c r="WGS61" s="153"/>
      <c r="WGT61" s="153"/>
      <c r="WGU61" s="153"/>
      <c r="WGV61" s="153"/>
      <c r="WGW61" s="153"/>
      <c r="WGX61" s="153"/>
      <c r="WGY61" s="153"/>
      <c r="WGZ61" s="155"/>
      <c r="WHA61" s="165"/>
      <c r="WHB61" s="153"/>
      <c r="WHC61" s="154"/>
      <c r="WHD61" s="154"/>
      <c r="WHE61" s="153"/>
      <c r="WHF61" s="153"/>
      <c r="WHG61" s="153"/>
      <c r="WHH61" s="153"/>
      <c r="WHI61" s="153"/>
      <c r="WHJ61" s="153"/>
      <c r="WHK61" s="153"/>
      <c r="WHL61" s="153"/>
      <c r="WHM61" s="155"/>
      <c r="WHN61" s="165"/>
      <c r="WHO61" s="153"/>
      <c r="WHP61" s="154"/>
      <c r="WHQ61" s="154"/>
      <c r="WHR61" s="153"/>
      <c r="WHS61" s="153"/>
      <c r="WHT61" s="153"/>
      <c r="WHU61" s="153"/>
      <c r="WHV61" s="153"/>
      <c r="WHW61" s="153"/>
      <c r="WHX61" s="153"/>
      <c r="WHY61" s="153"/>
      <c r="WHZ61" s="155"/>
      <c r="WIA61" s="165"/>
      <c r="WIB61" s="153"/>
      <c r="WIC61" s="154"/>
      <c r="WID61" s="154"/>
      <c r="WIE61" s="153"/>
      <c r="WIF61" s="153"/>
      <c r="WIG61" s="153"/>
      <c r="WIH61" s="153"/>
      <c r="WII61" s="153"/>
      <c r="WIJ61" s="153"/>
      <c r="WIK61" s="153"/>
      <c r="WIL61" s="153"/>
      <c r="WIM61" s="155"/>
      <c r="WIN61" s="165"/>
      <c r="WIO61" s="153"/>
      <c r="WIP61" s="154"/>
      <c r="WIQ61" s="154"/>
      <c r="WIR61" s="153"/>
      <c r="WIS61" s="153"/>
      <c r="WIT61" s="153"/>
      <c r="WIU61" s="153"/>
      <c r="WIV61" s="153"/>
      <c r="WIW61" s="153"/>
      <c r="WIX61" s="153"/>
      <c r="WIY61" s="153"/>
      <c r="WIZ61" s="155"/>
      <c r="WJA61" s="165"/>
      <c r="WJB61" s="153"/>
      <c r="WJC61" s="154"/>
      <c r="WJD61" s="154"/>
      <c r="WJE61" s="153"/>
      <c r="WJF61" s="153"/>
      <c r="WJG61" s="153"/>
      <c r="WJH61" s="153"/>
      <c r="WJI61" s="153"/>
      <c r="WJJ61" s="153"/>
      <c r="WJK61" s="153"/>
      <c r="WJL61" s="153"/>
      <c r="WJM61" s="155"/>
      <c r="WJN61" s="165"/>
      <c r="WJO61" s="153"/>
      <c r="WJP61" s="154"/>
      <c r="WJQ61" s="154"/>
      <c r="WJR61" s="153"/>
      <c r="WJS61" s="153"/>
      <c r="WJT61" s="153"/>
      <c r="WJU61" s="153"/>
      <c r="WJV61" s="153"/>
      <c r="WJW61" s="153"/>
      <c r="WJX61" s="153"/>
      <c r="WJY61" s="153"/>
      <c r="WJZ61" s="155"/>
      <c r="WKA61" s="165"/>
      <c r="WKB61" s="153"/>
      <c r="WKC61" s="154"/>
      <c r="WKD61" s="154"/>
      <c r="WKE61" s="153"/>
      <c r="WKF61" s="153"/>
      <c r="WKG61" s="153"/>
      <c r="WKH61" s="153"/>
      <c r="WKI61" s="153"/>
      <c r="WKJ61" s="153"/>
      <c r="WKK61" s="153"/>
      <c r="WKL61" s="153"/>
      <c r="WKM61" s="155"/>
      <c r="WKN61" s="165"/>
      <c r="WKO61" s="153"/>
      <c r="WKP61" s="154"/>
      <c r="WKQ61" s="154"/>
      <c r="WKR61" s="153"/>
      <c r="WKS61" s="153"/>
      <c r="WKT61" s="153"/>
      <c r="WKU61" s="153"/>
      <c r="WKV61" s="153"/>
      <c r="WKW61" s="153"/>
      <c r="WKX61" s="153"/>
      <c r="WKY61" s="153"/>
      <c r="WKZ61" s="155"/>
      <c r="WLA61" s="165"/>
      <c r="WLB61" s="153"/>
      <c r="WLC61" s="154"/>
      <c r="WLD61" s="154"/>
      <c r="WLE61" s="153"/>
      <c r="WLF61" s="153"/>
      <c r="WLG61" s="153"/>
      <c r="WLH61" s="153"/>
      <c r="WLI61" s="153"/>
      <c r="WLJ61" s="153"/>
      <c r="WLK61" s="153"/>
      <c r="WLL61" s="153"/>
      <c r="WLM61" s="155"/>
      <c r="WLN61" s="165"/>
      <c r="WLO61" s="153"/>
      <c r="WLP61" s="154"/>
      <c r="WLQ61" s="154"/>
      <c r="WLR61" s="153"/>
      <c r="WLS61" s="153"/>
      <c r="WLT61" s="153"/>
      <c r="WLU61" s="153"/>
      <c r="WLV61" s="153"/>
      <c r="WLW61" s="153"/>
      <c r="WLX61" s="153"/>
      <c r="WLY61" s="153"/>
      <c r="WLZ61" s="155"/>
      <c r="WMA61" s="165"/>
      <c r="WMB61" s="153"/>
      <c r="WMC61" s="154"/>
      <c r="WMD61" s="154"/>
      <c r="WME61" s="153"/>
      <c r="WMF61" s="153"/>
      <c r="WMG61" s="153"/>
      <c r="WMH61" s="153"/>
      <c r="WMI61" s="153"/>
      <c r="WMJ61" s="153"/>
      <c r="WMK61" s="153"/>
      <c r="WML61" s="153"/>
      <c r="WMM61" s="155"/>
      <c r="WMN61" s="165"/>
      <c r="WMO61" s="153"/>
      <c r="WMP61" s="154"/>
      <c r="WMQ61" s="154"/>
      <c r="WMR61" s="153"/>
      <c r="WMS61" s="153"/>
      <c r="WMT61" s="153"/>
      <c r="WMU61" s="153"/>
      <c r="WMV61" s="153"/>
      <c r="WMW61" s="153"/>
      <c r="WMX61" s="153"/>
      <c r="WMY61" s="153"/>
      <c r="WMZ61" s="155"/>
      <c r="WNA61" s="165"/>
      <c r="WNB61" s="153"/>
      <c r="WNC61" s="154"/>
      <c r="WND61" s="154"/>
      <c r="WNE61" s="153"/>
      <c r="WNF61" s="153"/>
      <c r="WNG61" s="153"/>
      <c r="WNH61" s="153"/>
      <c r="WNI61" s="153"/>
      <c r="WNJ61" s="153"/>
      <c r="WNK61" s="153"/>
      <c r="WNL61" s="153"/>
      <c r="WNM61" s="155"/>
      <c r="WNN61" s="165"/>
      <c r="WNO61" s="153"/>
      <c r="WNP61" s="154"/>
      <c r="WNQ61" s="154"/>
      <c r="WNR61" s="153"/>
      <c r="WNS61" s="153"/>
      <c r="WNT61" s="153"/>
      <c r="WNU61" s="153"/>
      <c r="WNV61" s="153"/>
      <c r="WNW61" s="153"/>
      <c r="WNX61" s="153"/>
      <c r="WNY61" s="153"/>
      <c r="WNZ61" s="155"/>
      <c r="WOA61" s="165"/>
      <c r="WOB61" s="153"/>
      <c r="WOC61" s="154"/>
      <c r="WOD61" s="154"/>
      <c r="WOE61" s="153"/>
      <c r="WOF61" s="153"/>
      <c r="WOG61" s="153"/>
      <c r="WOH61" s="153"/>
      <c r="WOI61" s="153"/>
      <c r="WOJ61" s="153"/>
      <c r="WOK61" s="153"/>
      <c r="WOL61" s="153"/>
      <c r="WOM61" s="155"/>
      <c r="WON61" s="165"/>
      <c r="WOO61" s="153"/>
      <c r="WOP61" s="154"/>
      <c r="WOQ61" s="154"/>
      <c r="WOR61" s="153"/>
      <c r="WOS61" s="153"/>
      <c r="WOT61" s="153"/>
      <c r="WOU61" s="153"/>
      <c r="WOV61" s="153"/>
      <c r="WOW61" s="153"/>
      <c r="WOX61" s="153"/>
      <c r="WOY61" s="153"/>
      <c r="WOZ61" s="155"/>
      <c r="WPA61" s="165"/>
      <c r="WPB61" s="153"/>
      <c r="WPC61" s="154"/>
      <c r="WPD61" s="154"/>
      <c r="WPE61" s="153"/>
      <c r="WPF61" s="153"/>
      <c r="WPG61" s="153"/>
      <c r="WPH61" s="153"/>
      <c r="WPI61" s="153"/>
      <c r="WPJ61" s="153"/>
      <c r="WPK61" s="153"/>
      <c r="WPL61" s="153"/>
      <c r="WPM61" s="155"/>
      <c r="WPN61" s="165"/>
      <c r="WPO61" s="153"/>
      <c r="WPP61" s="154"/>
      <c r="WPQ61" s="154"/>
      <c r="WPR61" s="153"/>
      <c r="WPS61" s="153"/>
      <c r="WPT61" s="153"/>
      <c r="WPU61" s="153"/>
      <c r="WPV61" s="153"/>
      <c r="WPW61" s="153"/>
      <c r="WPX61" s="153"/>
      <c r="WPY61" s="153"/>
      <c r="WPZ61" s="155"/>
      <c r="WQA61" s="165"/>
      <c r="WQB61" s="153"/>
      <c r="WQC61" s="154"/>
      <c r="WQD61" s="154"/>
      <c r="WQE61" s="153"/>
      <c r="WQF61" s="153"/>
      <c r="WQG61" s="153"/>
      <c r="WQH61" s="153"/>
      <c r="WQI61" s="153"/>
      <c r="WQJ61" s="153"/>
      <c r="WQK61" s="153"/>
      <c r="WQL61" s="153"/>
      <c r="WQM61" s="155"/>
      <c r="WQN61" s="165"/>
      <c r="WQO61" s="153"/>
      <c r="WQP61" s="154"/>
      <c r="WQQ61" s="154"/>
      <c r="WQR61" s="153"/>
      <c r="WQS61" s="153"/>
      <c r="WQT61" s="153"/>
      <c r="WQU61" s="153"/>
      <c r="WQV61" s="153"/>
      <c r="WQW61" s="153"/>
      <c r="WQX61" s="153"/>
      <c r="WQY61" s="153"/>
      <c r="WQZ61" s="155"/>
      <c r="WRA61" s="165"/>
      <c r="WRB61" s="153"/>
      <c r="WRC61" s="154"/>
      <c r="WRD61" s="154"/>
      <c r="WRE61" s="153"/>
      <c r="WRF61" s="153"/>
      <c r="WRG61" s="153"/>
      <c r="WRH61" s="153"/>
      <c r="WRI61" s="153"/>
      <c r="WRJ61" s="153"/>
      <c r="WRK61" s="153"/>
      <c r="WRL61" s="153"/>
      <c r="WRM61" s="155"/>
      <c r="WRN61" s="165"/>
      <c r="WRO61" s="153"/>
      <c r="WRP61" s="154"/>
      <c r="WRQ61" s="154"/>
      <c r="WRR61" s="153"/>
      <c r="WRS61" s="153"/>
      <c r="WRT61" s="153"/>
      <c r="WRU61" s="153"/>
      <c r="WRV61" s="153"/>
      <c r="WRW61" s="153"/>
      <c r="WRX61" s="153"/>
      <c r="WRY61" s="153"/>
      <c r="WRZ61" s="155"/>
      <c r="WSA61" s="165"/>
      <c r="WSB61" s="153"/>
      <c r="WSC61" s="154"/>
      <c r="WSD61" s="154"/>
      <c r="WSE61" s="153"/>
      <c r="WSF61" s="153"/>
      <c r="WSG61" s="153"/>
      <c r="WSH61" s="153"/>
      <c r="WSI61" s="153"/>
      <c r="WSJ61" s="153"/>
      <c r="WSK61" s="153"/>
      <c r="WSL61" s="153"/>
      <c r="WSM61" s="155"/>
      <c r="WSN61" s="165"/>
      <c r="WSO61" s="153"/>
      <c r="WSP61" s="154"/>
      <c r="WSQ61" s="154"/>
      <c r="WSR61" s="153"/>
      <c r="WSS61" s="153"/>
      <c r="WST61" s="153"/>
      <c r="WSU61" s="153"/>
      <c r="WSV61" s="153"/>
      <c r="WSW61" s="153"/>
      <c r="WSX61" s="153"/>
      <c r="WSY61" s="153"/>
      <c r="WSZ61" s="155"/>
      <c r="WTA61" s="165"/>
      <c r="WTB61" s="153"/>
      <c r="WTC61" s="154"/>
      <c r="WTD61" s="154"/>
      <c r="WTE61" s="153"/>
      <c r="WTF61" s="153"/>
      <c r="WTG61" s="153"/>
      <c r="WTH61" s="153"/>
      <c r="WTI61" s="153"/>
      <c r="WTJ61" s="153"/>
      <c r="WTK61" s="153"/>
      <c r="WTL61" s="153"/>
      <c r="WTM61" s="155"/>
      <c r="WTN61" s="165"/>
      <c r="WTO61" s="153"/>
      <c r="WTP61" s="154"/>
      <c r="WTQ61" s="154"/>
      <c r="WTR61" s="153"/>
      <c r="WTS61" s="153"/>
      <c r="WTT61" s="153"/>
      <c r="WTU61" s="153"/>
      <c r="WTV61" s="153"/>
      <c r="WTW61" s="153"/>
      <c r="WTX61" s="153"/>
      <c r="WTY61" s="153"/>
      <c r="WTZ61" s="155"/>
      <c r="WUA61" s="165"/>
      <c r="WUB61" s="153"/>
      <c r="WUC61" s="154"/>
      <c r="WUD61" s="154"/>
      <c r="WUE61" s="153"/>
      <c r="WUF61" s="153"/>
      <c r="WUG61" s="153"/>
      <c r="WUH61" s="153"/>
      <c r="WUI61" s="153"/>
      <c r="WUJ61" s="153"/>
      <c r="WUK61" s="153"/>
      <c r="WUL61" s="153"/>
      <c r="WUM61" s="155"/>
      <c r="WUN61" s="165"/>
      <c r="WUO61" s="153"/>
      <c r="WUP61" s="154"/>
      <c r="WUQ61" s="154"/>
      <c r="WUR61" s="153"/>
      <c r="WUS61" s="153"/>
      <c r="WUT61" s="153"/>
      <c r="WUU61" s="153"/>
      <c r="WUV61" s="153"/>
      <c r="WUW61" s="153"/>
      <c r="WUX61" s="153"/>
      <c r="WUY61" s="153"/>
      <c r="WUZ61" s="155"/>
      <c r="WVA61" s="165"/>
      <c r="WVB61" s="153"/>
      <c r="WVC61" s="154"/>
      <c r="WVD61" s="154"/>
      <c r="WVE61" s="153"/>
      <c r="WVF61" s="153"/>
      <c r="WVG61" s="153"/>
      <c r="WVH61" s="153"/>
      <c r="WVI61" s="153"/>
      <c r="WVJ61" s="153"/>
      <c r="WVK61" s="153"/>
      <c r="WVL61" s="153"/>
      <c r="WVM61" s="155"/>
      <c r="WVN61" s="165"/>
      <c r="WVO61" s="153"/>
      <c r="WVP61" s="154"/>
      <c r="WVQ61" s="154"/>
      <c r="WVR61" s="153"/>
      <c r="WVS61" s="153"/>
      <c r="WVT61" s="153"/>
      <c r="WVU61" s="153"/>
      <c r="WVV61" s="153"/>
      <c r="WVW61" s="153"/>
      <c r="WVX61" s="153"/>
      <c r="WVY61" s="153"/>
      <c r="WVZ61" s="155"/>
      <c r="WWA61" s="165"/>
      <c r="WWB61" s="153"/>
      <c r="WWC61" s="154"/>
      <c r="WWD61" s="154"/>
      <c r="WWE61" s="153"/>
      <c r="WWF61" s="153"/>
      <c r="WWG61" s="153"/>
      <c r="WWH61" s="153"/>
      <c r="WWI61" s="153"/>
      <c r="WWJ61" s="153"/>
      <c r="WWK61" s="153"/>
      <c r="WWL61" s="153"/>
      <c r="WWM61" s="155"/>
      <c r="WWN61" s="165"/>
      <c r="WWO61" s="153"/>
      <c r="WWP61" s="154"/>
      <c r="WWQ61" s="154"/>
      <c r="WWR61" s="153"/>
      <c r="WWS61" s="153"/>
      <c r="WWT61" s="153"/>
      <c r="WWU61" s="153"/>
      <c r="WWV61" s="153"/>
      <c r="WWW61" s="153"/>
      <c r="WWX61" s="153"/>
      <c r="WWY61" s="153"/>
      <c r="WWZ61" s="155"/>
      <c r="WXA61" s="165"/>
      <c r="WXB61" s="153"/>
      <c r="WXC61" s="154"/>
      <c r="WXD61" s="154"/>
      <c r="WXE61" s="153"/>
      <c r="WXF61" s="153"/>
      <c r="WXG61" s="153"/>
      <c r="WXH61" s="153"/>
      <c r="WXI61" s="153"/>
      <c r="WXJ61" s="153"/>
      <c r="WXK61" s="153"/>
      <c r="WXL61" s="153"/>
      <c r="WXM61" s="155"/>
      <c r="WXN61" s="165"/>
      <c r="WXO61" s="153"/>
      <c r="WXP61" s="154"/>
      <c r="WXQ61" s="154"/>
      <c r="WXR61" s="153"/>
      <c r="WXS61" s="153"/>
      <c r="WXT61" s="153"/>
      <c r="WXU61" s="153"/>
      <c r="WXV61" s="153"/>
      <c r="WXW61" s="153"/>
      <c r="WXX61" s="153"/>
      <c r="WXY61" s="153"/>
      <c r="WXZ61" s="155"/>
      <c r="WYA61" s="165"/>
      <c r="WYB61" s="153"/>
      <c r="WYC61" s="154"/>
      <c r="WYD61" s="154"/>
      <c r="WYE61" s="153"/>
      <c r="WYF61" s="153"/>
      <c r="WYG61" s="153"/>
      <c r="WYH61" s="153"/>
      <c r="WYI61" s="153"/>
      <c r="WYJ61" s="153"/>
      <c r="WYK61" s="153"/>
      <c r="WYL61" s="153"/>
      <c r="WYM61" s="155"/>
      <c r="WYN61" s="165"/>
      <c r="WYO61" s="153"/>
      <c r="WYP61" s="154"/>
      <c r="WYQ61" s="154"/>
      <c r="WYR61" s="153"/>
      <c r="WYS61" s="153"/>
      <c r="WYT61" s="153"/>
      <c r="WYU61" s="153"/>
      <c r="WYV61" s="153"/>
      <c r="WYW61" s="153"/>
      <c r="WYX61" s="153"/>
      <c r="WYY61" s="153"/>
      <c r="WYZ61" s="155"/>
      <c r="WZA61" s="165"/>
      <c r="WZB61" s="153"/>
      <c r="WZC61" s="154"/>
      <c r="WZD61" s="154"/>
      <c r="WZE61" s="153"/>
      <c r="WZF61" s="153"/>
      <c r="WZG61" s="153"/>
      <c r="WZH61" s="153"/>
      <c r="WZI61" s="153"/>
      <c r="WZJ61" s="153"/>
      <c r="WZK61" s="153"/>
      <c r="WZL61" s="153"/>
      <c r="WZM61" s="155"/>
      <c r="WZN61" s="165"/>
      <c r="WZO61" s="153"/>
      <c r="WZP61" s="154"/>
      <c r="WZQ61" s="154"/>
      <c r="WZR61" s="153"/>
      <c r="WZS61" s="153"/>
      <c r="WZT61" s="153"/>
      <c r="WZU61" s="153"/>
      <c r="WZV61" s="153"/>
      <c r="WZW61" s="153"/>
      <c r="WZX61" s="153"/>
      <c r="WZY61" s="153"/>
      <c r="WZZ61" s="155"/>
      <c r="XAA61" s="165"/>
      <c r="XAB61" s="153"/>
      <c r="XAC61" s="154"/>
      <c r="XAD61" s="154"/>
      <c r="XAE61" s="153"/>
      <c r="XAF61" s="153"/>
      <c r="XAG61" s="153"/>
      <c r="XAH61" s="153"/>
      <c r="XAI61" s="153"/>
      <c r="XAJ61" s="153"/>
      <c r="XAK61" s="153"/>
      <c r="XAL61" s="153"/>
      <c r="XAM61" s="155"/>
      <c r="XAN61" s="165"/>
      <c r="XAO61" s="153"/>
      <c r="XAP61" s="154"/>
      <c r="XAQ61" s="154"/>
      <c r="XAR61" s="153"/>
      <c r="XAS61" s="153"/>
      <c r="XAT61" s="153"/>
      <c r="XAU61" s="153"/>
      <c r="XAV61" s="153"/>
      <c r="XAW61" s="153"/>
      <c r="XAX61" s="153"/>
      <c r="XAY61" s="153"/>
      <c r="XAZ61" s="155"/>
      <c r="XBA61" s="165"/>
      <c r="XBB61" s="153"/>
      <c r="XBC61" s="154"/>
      <c r="XBD61" s="154"/>
      <c r="XBE61" s="153"/>
      <c r="XBF61" s="153"/>
      <c r="XBG61" s="153"/>
      <c r="XBH61" s="153"/>
      <c r="XBI61" s="153"/>
      <c r="XBJ61" s="153"/>
      <c r="XBK61" s="153"/>
      <c r="XBL61" s="153"/>
      <c r="XBM61" s="155"/>
      <c r="XBN61" s="165"/>
      <c r="XBO61" s="153"/>
      <c r="XBP61" s="154"/>
      <c r="XBQ61" s="154"/>
      <c r="XBR61" s="153"/>
      <c r="XBS61" s="153"/>
      <c r="XBT61" s="153"/>
      <c r="XBU61" s="153"/>
      <c r="XBV61" s="153"/>
      <c r="XBW61" s="153"/>
      <c r="XBX61" s="153"/>
      <c r="XBY61" s="153"/>
      <c r="XBZ61" s="155"/>
      <c r="XCA61" s="165"/>
      <c r="XCB61" s="153"/>
      <c r="XCC61" s="154"/>
      <c r="XCD61" s="154"/>
      <c r="XCE61" s="153"/>
      <c r="XCF61" s="153"/>
      <c r="XCG61" s="153"/>
      <c r="XCH61" s="153"/>
      <c r="XCI61" s="153"/>
      <c r="XCJ61" s="153"/>
      <c r="XCK61" s="153"/>
      <c r="XCL61" s="153"/>
      <c r="XCM61" s="155"/>
      <c r="XCN61" s="165"/>
      <c r="XCO61" s="153"/>
      <c r="XCP61" s="154"/>
      <c r="XCQ61" s="154"/>
      <c r="XCR61" s="153"/>
      <c r="XCS61" s="153"/>
      <c r="XCT61" s="153"/>
      <c r="XCU61" s="153"/>
      <c r="XCV61" s="153"/>
      <c r="XCW61" s="153"/>
      <c r="XCX61" s="153"/>
      <c r="XCY61" s="153"/>
      <c r="XCZ61" s="155"/>
      <c r="XDA61" s="165"/>
      <c r="XDB61" s="153"/>
      <c r="XDC61" s="154"/>
      <c r="XDD61" s="154"/>
      <c r="XDE61" s="153"/>
      <c r="XDF61" s="153"/>
      <c r="XDG61" s="153"/>
      <c r="XDH61" s="153"/>
      <c r="XDI61" s="153"/>
      <c r="XDJ61" s="153"/>
      <c r="XDK61" s="153"/>
      <c r="XDL61" s="153"/>
      <c r="XDM61" s="155"/>
      <c r="XDN61" s="165"/>
      <c r="XDO61" s="153"/>
      <c r="XDP61" s="154"/>
      <c r="XDQ61" s="154"/>
      <c r="XDR61" s="153"/>
      <c r="XDS61" s="153"/>
      <c r="XDT61" s="153"/>
      <c r="XDU61" s="153"/>
      <c r="XDV61" s="153"/>
      <c r="XDW61" s="153"/>
      <c r="XDX61" s="153"/>
      <c r="XDY61" s="153"/>
      <c r="XDZ61" s="155"/>
      <c r="XEA61" s="165"/>
      <c r="XEB61" s="153"/>
      <c r="XEC61" s="154"/>
      <c r="XED61" s="154"/>
      <c r="XEE61" s="153"/>
      <c r="XEF61" s="153"/>
      <c r="XEG61" s="153"/>
      <c r="XEH61" s="153"/>
      <c r="XEI61" s="153"/>
      <c r="XEJ61" s="153"/>
      <c r="XEK61" s="153"/>
      <c r="XEL61" s="153"/>
      <c r="XEM61" s="155"/>
      <c r="XEN61" s="165"/>
      <c r="XEO61" s="153"/>
      <c r="XEP61" s="154"/>
      <c r="XEQ61" s="154"/>
      <c r="XER61" s="153"/>
      <c r="XES61" s="153"/>
      <c r="XET61" s="153"/>
      <c r="XEU61" s="153"/>
      <c r="XEV61" s="153"/>
      <c r="XEW61" s="153"/>
      <c r="XEX61" s="153"/>
      <c r="XEY61" s="153"/>
      <c r="XEZ61" s="155"/>
      <c r="XFA61" s="165"/>
      <c r="XFB61" s="153"/>
      <c r="XFC61" s="154"/>
      <c r="XFD61" s="154"/>
    </row>
    <row r="62" spans="1:16384" x14ac:dyDescent="0.25">
      <c r="A62" s="225" t="s">
        <v>175</v>
      </c>
      <c r="B62" s="168">
        <v>5490000</v>
      </c>
      <c r="C62" s="183" t="s">
        <v>176</v>
      </c>
      <c r="D62" s="259" t="s">
        <v>121</v>
      </c>
      <c r="E62" s="249">
        <v>5490000</v>
      </c>
      <c r="F62" s="248">
        <v>5490000</v>
      </c>
      <c r="H62" s="189" t="s">
        <v>110</v>
      </c>
      <c r="I62" s="157"/>
      <c r="J62" s="150"/>
      <c r="K62" s="145">
        <f>$B$66</f>
        <v>5576000</v>
      </c>
      <c r="L62" s="145">
        <f>$B$66</f>
        <v>5576000</v>
      </c>
      <c r="M62" s="145">
        <f>$B$66</f>
        <v>5576000</v>
      </c>
      <c r="N62" s="145">
        <f>$B$66</f>
        <v>5576000</v>
      </c>
      <c r="O62" s="151">
        <f>SUM(I62:N62)</f>
        <v>22304000</v>
      </c>
      <c r="P62" s="156">
        <f>SUM(I63:N63)</f>
        <v>22304000</v>
      </c>
      <c r="Q62" s="160">
        <f>SUM(I64:N64)</f>
        <v>27304000</v>
      </c>
    </row>
    <row r="63" spans="1:16384" x14ac:dyDescent="0.25">
      <c r="A63" s="225" t="s">
        <v>177</v>
      </c>
      <c r="B63" s="238">
        <v>1162000</v>
      </c>
      <c r="C63" s="182" t="s">
        <v>176</v>
      </c>
      <c r="D63" s="259" t="s">
        <v>121</v>
      </c>
      <c r="E63" s="249">
        <v>1162000</v>
      </c>
      <c r="F63" s="248">
        <v>1162000</v>
      </c>
      <c r="H63" s="189" t="s">
        <v>3</v>
      </c>
      <c r="I63" s="157"/>
      <c r="J63" s="157"/>
      <c r="K63" s="157">
        <f>$E$66</f>
        <v>5576000</v>
      </c>
      <c r="L63" s="157">
        <f>$E$66</f>
        <v>5576000</v>
      </c>
      <c r="M63" s="157">
        <f>$E$66</f>
        <v>5576000</v>
      </c>
      <c r="N63" s="157">
        <f>$E$66</f>
        <v>5576000</v>
      </c>
    </row>
    <row r="64" spans="1:16384" x14ac:dyDescent="0.25">
      <c r="A64" s="170" t="s">
        <v>178</v>
      </c>
      <c r="B64" s="168">
        <v>4500000</v>
      </c>
      <c r="C64" s="183" t="s">
        <v>179</v>
      </c>
      <c r="D64" s="259" t="s">
        <v>158</v>
      </c>
      <c r="E64" s="249">
        <v>4500000</v>
      </c>
      <c r="F64" s="248">
        <v>7000000</v>
      </c>
      <c r="H64" s="189" t="s">
        <v>4</v>
      </c>
      <c r="I64" s="157"/>
      <c r="J64" s="157"/>
      <c r="K64" s="157">
        <f>$F$66</f>
        <v>6826000</v>
      </c>
      <c r="L64" s="157">
        <f>$F$66</f>
        <v>6826000</v>
      </c>
      <c r="M64" s="157">
        <f>$F$66</f>
        <v>6826000</v>
      </c>
      <c r="N64" s="157">
        <f>$F$66</f>
        <v>6826000</v>
      </c>
    </row>
    <row r="65" spans="1:16384" x14ac:dyDescent="0.25">
      <c r="A65" s="225" t="s">
        <v>251</v>
      </c>
      <c r="B65" s="238">
        <f>SUM(B62:B64)/2</f>
        <v>5576000</v>
      </c>
      <c r="C65" s="182" t="s">
        <v>131</v>
      </c>
      <c r="D65" s="259" t="s">
        <v>118</v>
      </c>
      <c r="E65" s="249">
        <f>SUM(E62:E64)/2</f>
        <v>5576000</v>
      </c>
      <c r="F65" s="248">
        <f>SUM(F62:F64)/2</f>
        <v>6826000</v>
      </c>
    </row>
    <row r="66" spans="1:16384" x14ac:dyDescent="0.25">
      <c r="A66" s="143" t="s">
        <v>167</v>
      </c>
      <c r="B66" s="197">
        <f>SUM(B62:B64)-B65</f>
        <v>5576000</v>
      </c>
      <c r="C66" s="185"/>
      <c r="E66" s="252">
        <f>SUM(E62:E64)-E65</f>
        <v>5576000</v>
      </c>
      <c r="F66" s="255">
        <f>SUM(F62:F64)-F65</f>
        <v>6826000</v>
      </c>
    </row>
    <row r="67" spans="1:16384" x14ac:dyDescent="0.25">
      <c r="H67" s="181"/>
    </row>
    <row r="68" spans="1:16384" x14ac:dyDescent="0.25">
      <c r="B68" s="307">
        <f>SUM(B62:B64)</f>
        <v>11152000</v>
      </c>
      <c r="E68" s="186"/>
      <c r="H68" s="174"/>
      <c r="I68" s="174"/>
      <c r="J68" s="174"/>
      <c r="K68" s="174"/>
      <c r="L68" s="174"/>
      <c r="M68" s="174"/>
      <c r="N68" s="174"/>
    </row>
    <row r="70" spans="1:16384" x14ac:dyDescent="0.25">
      <c r="H70" s="181"/>
    </row>
    <row r="72" spans="1:16384" x14ac:dyDescent="0.25">
      <c r="A72" s="165" t="s">
        <v>180</v>
      </c>
      <c r="B72" s="153" t="s">
        <v>110</v>
      </c>
      <c r="C72" s="154" t="s">
        <v>106</v>
      </c>
      <c r="D72" s="153" t="s">
        <v>107</v>
      </c>
      <c r="E72" s="153" t="s">
        <v>3</v>
      </c>
      <c r="F72" s="153" t="s">
        <v>4</v>
      </c>
      <c r="H72" s="159"/>
      <c r="I72" s="257">
        <v>2021</v>
      </c>
      <c r="J72" s="257">
        <v>2022</v>
      </c>
      <c r="K72" s="257">
        <v>2023</v>
      </c>
      <c r="L72" s="257">
        <v>2024</v>
      </c>
      <c r="M72" s="257">
        <v>2025</v>
      </c>
      <c r="N72" s="257">
        <v>2026</v>
      </c>
      <c r="O72" s="159" t="s">
        <v>111</v>
      </c>
      <c r="P72" s="159" t="s">
        <v>108</v>
      </c>
      <c r="Q72" s="159" t="s">
        <v>109</v>
      </c>
      <c r="R72" s="162"/>
      <c r="S72" s="162"/>
      <c r="T72" s="162"/>
      <c r="U72" s="162"/>
      <c r="V72" s="162"/>
      <c r="W72" s="162"/>
      <c r="X72" s="162"/>
      <c r="Y72" s="162"/>
      <c r="Z72" s="162"/>
      <c r="AA72" s="162"/>
      <c r="AB72" s="162"/>
      <c r="AC72" s="161"/>
      <c r="AD72" s="161"/>
      <c r="AE72" s="162"/>
      <c r="AF72" s="162"/>
      <c r="AG72" s="162"/>
      <c r="AH72" s="162"/>
      <c r="AI72" s="162"/>
      <c r="AJ72" s="162"/>
      <c r="AK72" s="162"/>
      <c r="AL72" s="162"/>
      <c r="AM72" s="162"/>
      <c r="AN72" s="162"/>
      <c r="AO72" s="162"/>
      <c r="AP72" s="161"/>
      <c r="AQ72" s="161"/>
      <c r="AR72" s="162"/>
      <c r="AS72" s="162"/>
      <c r="AT72" s="152"/>
      <c r="AU72" s="153"/>
      <c r="AV72" s="153"/>
      <c r="AW72" s="153"/>
      <c r="AX72" s="153"/>
      <c r="AY72" s="153"/>
      <c r="AZ72" s="155"/>
      <c r="BA72" s="165"/>
      <c r="BB72" s="153"/>
      <c r="BC72" s="154"/>
      <c r="BD72" s="154"/>
      <c r="BE72" s="153"/>
      <c r="BF72" s="153"/>
      <c r="BG72" s="153"/>
      <c r="BH72" s="153"/>
      <c r="BI72" s="153"/>
      <c r="BJ72" s="153"/>
      <c r="BK72" s="153"/>
      <c r="BL72" s="153"/>
      <c r="BM72" s="155"/>
      <c r="BN72" s="165"/>
      <c r="BO72" s="153"/>
      <c r="BP72" s="154"/>
      <c r="BQ72" s="154"/>
      <c r="BR72" s="153"/>
      <c r="BS72" s="153"/>
      <c r="BT72" s="153"/>
      <c r="BU72" s="153"/>
      <c r="BV72" s="153"/>
      <c r="BW72" s="153"/>
      <c r="BX72" s="153"/>
      <c r="BY72" s="153"/>
      <c r="BZ72" s="155"/>
      <c r="CA72" s="165"/>
      <c r="CB72" s="153"/>
      <c r="CC72" s="154"/>
      <c r="CD72" s="154"/>
      <c r="CE72" s="153"/>
      <c r="CF72" s="153"/>
      <c r="CG72" s="153"/>
      <c r="CH72" s="153"/>
      <c r="CI72" s="153"/>
      <c r="CJ72" s="153"/>
      <c r="CK72" s="153"/>
      <c r="CL72" s="153"/>
      <c r="CM72" s="155"/>
      <c r="CN72" s="165"/>
      <c r="CO72" s="153"/>
      <c r="CP72" s="154"/>
      <c r="CQ72" s="154"/>
      <c r="CR72" s="153"/>
      <c r="CS72" s="153"/>
      <c r="CT72" s="153"/>
      <c r="CU72" s="153"/>
      <c r="CV72" s="153"/>
      <c r="CW72" s="153"/>
      <c r="CX72" s="153"/>
      <c r="CY72" s="153"/>
      <c r="CZ72" s="155"/>
      <c r="DA72" s="165"/>
      <c r="DB72" s="153"/>
      <c r="DC72" s="154"/>
      <c r="DD72" s="154"/>
      <c r="DE72" s="153"/>
      <c r="DF72" s="153"/>
      <c r="DG72" s="153"/>
      <c r="DH72" s="153"/>
      <c r="DI72" s="153"/>
      <c r="DJ72" s="153"/>
      <c r="DK72" s="153"/>
      <c r="DL72" s="153"/>
      <c r="DM72" s="155"/>
      <c r="DN72" s="165"/>
      <c r="DO72" s="153"/>
      <c r="DP72" s="154"/>
      <c r="DQ72" s="154"/>
      <c r="DR72" s="153"/>
      <c r="DS72" s="153"/>
      <c r="DT72" s="153"/>
      <c r="DU72" s="153"/>
      <c r="DV72" s="153"/>
      <c r="DW72" s="153"/>
      <c r="DX72" s="153"/>
      <c r="DY72" s="153"/>
      <c r="DZ72" s="155"/>
      <c r="EA72" s="165"/>
      <c r="EB72" s="153"/>
      <c r="EC72" s="154"/>
      <c r="ED72" s="154"/>
      <c r="EE72" s="153"/>
      <c r="EF72" s="153"/>
      <c r="EG72" s="153"/>
      <c r="EH72" s="153"/>
      <c r="EI72" s="153"/>
      <c r="EJ72" s="153"/>
      <c r="EK72" s="153"/>
      <c r="EL72" s="153"/>
      <c r="EM72" s="155"/>
      <c r="EN72" s="165"/>
      <c r="EO72" s="153"/>
      <c r="EP72" s="154"/>
      <c r="EQ72" s="154"/>
      <c r="ER72" s="153"/>
      <c r="ES72" s="153"/>
      <c r="ET72" s="153"/>
      <c r="EU72" s="153"/>
      <c r="EV72" s="153"/>
      <c r="EW72" s="153"/>
      <c r="EX72" s="153"/>
      <c r="EY72" s="153"/>
      <c r="EZ72" s="155"/>
      <c r="FA72" s="165"/>
      <c r="FB72" s="153"/>
      <c r="FC72" s="154"/>
      <c r="FD72" s="154"/>
      <c r="FE72" s="153"/>
      <c r="FF72" s="153"/>
      <c r="FG72" s="153"/>
      <c r="FH72" s="153"/>
      <c r="FI72" s="153"/>
      <c r="FJ72" s="153"/>
      <c r="FK72" s="153"/>
      <c r="FL72" s="153"/>
      <c r="FM72" s="155"/>
      <c r="FN72" s="165"/>
      <c r="FO72" s="153"/>
      <c r="FP72" s="154"/>
      <c r="FQ72" s="154"/>
      <c r="FR72" s="153"/>
      <c r="FS72" s="153"/>
      <c r="FT72" s="153"/>
      <c r="FU72" s="153"/>
      <c r="FV72" s="153"/>
      <c r="FW72" s="153"/>
      <c r="FX72" s="153"/>
      <c r="FY72" s="153"/>
      <c r="FZ72" s="155"/>
      <c r="GA72" s="165"/>
      <c r="GB72" s="153"/>
      <c r="GC72" s="154"/>
      <c r="GD72" s="154"/>
      <c r="GE72" s="153"/>
      <c r="GF72" s="153"/>
      <c r="GG72" s="153"/>
      <c r="GH72" s="153"/>
      <c r="GI72" s="153"/>
      <c r="GJ72" s="153"/>
      <c r="GK72" s="153"/>
      <c r="GL72" s="153"/>
      <c r="GM72" s="155"/>
      <c r="GN72" s="165"/>
      <c r="GO72" s="153"/>
      <c r="GP72" s="154"/>
      <c r="GQ72" s="154"/>
      <c r="GR72" s="153"/>
      <c r="GS72" s="153"/>
      <c r="GT72" s="153"/>
      <c r="GU72" s="153"/>
      <c r="GV72" s="153"/>
      <c r="GW72" s="153"/>
      <c r="GX72" s="153"/>
      <c r="GY72" s="153"/>
      <c r="GZ72" s="155"/>
      <c r="HA72" s="165"/>
      <c r="HB72" s="153"/>
      <c r="HC72" s="154"/>
      <c r="HD72" s="154"/>
      <c r="HE72" s="153"/>
      <c r="HF72" s="153"/>
      <c r="HG72" s="153"/>
      <c r="HH72" s="153"/>
      <c r="HI72" s="153"/>
      <c r="HJ72" s="153"/>
      <c r="HK72" s="153"/>
      <c r="HL72" s="153"/>
      <c r="HM72" s="155"/>
      <c r="HN72" s="165"/>
      <c r="HO72" s="153"/>
      <c r="HP72" s="154"/>
      <c r="HQ72" s="154"/>
      <c r="HR72" s="153"/>
      <c r="HS72" s="153"/>
      <c r="HT72" s="153"/>
      <c r="HU72" s="153"/>
      <c r="HV72" s="153"/>
      <c r="HW72" s="153"/>
      <c r="HX72" s="153"/>
      <c r="HY72" s="153"/>
      <c r="HZ72" s="155"/>
      <c r="IA72" s="165"/>
      <c r="IB72" s="153"/>
      <c r="IC72" s="154"/>
      <c r="ID72" s="154"/>
      <c r="IE72" s="153"/>
      <c r="IF72" s="153"/>
      <c r="IG72" s="153"/>
      <c r="IH72" s="153"/>
      <c r="II72" s="153"/>
      <c r="IJ72" s="153"/>
      <c r="IK72" s="153"/>
      <c r="IL72" s="153"/>
      <c r="IM72" s="155"/>
      <c r="IN72" s="165"/>
      <c r="IO72" s="153"/>
      <c r="IP72" s="154"/>
      <c r="IQ72" s="154"/>
      <c r="IR72" s="153"/>
      <c r="IS72" s="153"/>
      <c r="IT72" s="153"/>
      <c r="IU72" s="153"/>
      <c r="IV72" s="153"/>
      <c r="IW72" s="153"/>
      <c r="IX72" s="153"/>
      <c r="IY72" s="153"/>
      <c r="IZ72" s="155"/>
      <c r="JA72" s="165"/>
      <c r="JB72" s="153"/>
      <c r="JC72" s="154"/>
      <c r="JD72" s="154"/>
      <c r="JE72" s="153"/>
      <c r="JF72" s="153"/>
      <c r="JG72" s="153"/>
      <c r="JH72" s="153"/>
      <c r="JI72" s="153"/>
      <c r="JJ72" s="153"/>
      <c r="JK72" s="153"/>
      <c r="JL72" s="153"/>
      <c r="JM72" s="155"/>
      <c r="JN72" s="165"/>
      <c r="JO72" s="153"/>
      <c r="JP72" s="154"/>
      <c r="JQ72" s="154"/>
      <c r="JR72" s="153"/>
      <c r="JS72" s="153"/>
      <c r="JT72" s="153"/>
      <c r="JU72" s="153"/>
      <c r="JV72" s="153"/>
      <c r="JW72" s="153"/>
      <c r="JX72" s="153"/>
      <c r="JY72" s="153"/>
      <c r="JZ72" s="155"/>
      <c r="KA72" s="165"/>
      <c r="KB72" s="153"/>
      <c r="KC72" s="154"/>
      <c r="KD72" s="154"/>
      <c r="KE72" s="153"/>
      <c r="KF72" s="153"/>
      <c r="KG72" s="153"/>
      <c r="KH72" s="153"/>
      <c r="KI72" s="153"/>
      <c r="KJ72" s="153"/>
      <c r="KK72" s="153"/>
      <c r="KL72" s="153"/>
      <c r="KM72" s="155"/>
      <c r="KN72" s="165"/>
      <c r="KO72" s="153"/>
      <c r="KP72" s="154"/>
      <c r="KQ72" s="154"/>
      <c r="KR72" s="153"/>
      <c r="KS72" s="153"/>
      <c r="KT72" s="153"/>
      <c r="KU72" s="153"/>
      <c r="KV72" s="153"/>
      <c r="KW72" s="153"/>
      <c r="KX72" s="153"/>
      <c r="KY72" s="153"/>
      <c r="KZ72" s="155"/>
      <c r="LA72" s="165"/>
      <c r="LB72" s="153"/>
      <c r="LC72" s="154"/>
      <c r="LD72" s="154"/>
      <c r="LE72" s="153"/>
      <c r="LF72" s="153"/>
      <c r="LG72" s="153"/>
      <c r="LH72" s="153"/>
      <c r="LI72" s="153"/>
      <c r="LJ72" s="153"/>
      <c r="LK72" s="153"/>
      <c r="LL72" s="153"/>
      <c r="LM72" s="155"/>
      <c r="LN72" s="165"/>
      <c r="LO72" s="153"/>
      <c r="LP72" s="154"/>
      <c r="LQ72" s="154"/>
      <c r="LR72" s="153"/>
      <c r="LS72" s="153"/>
      <c r="LT72" s="153"/>
      <c r="LU72" s="153"/>
      <c r="LV72" s="153"/>
      <c r="LW72" s="153"/>
      <c r="LX72" s="153"/>
      <c r="LY72" s="153"/>
      <c r="LZ72" s="155"/>
      <c r="MA72" s="165"/>
      <c r="MB72" s="153"/>
      <c r="MC72" s="154"/>
      <c r="MD72" s="154"/>
      <c r="ME72" s="153"/>
      <c r="MF72" s="153"/>
      <c r="MG72" s="153"/>
      <c r="MH72" s="153"/>
      <c r="MI72" s="153"/>
      <c r="MJ72" s="153"/>
      <c r="MK72" s="153"/>
      <c r="ML72" s="153"/>
      <c r="MM72" s="155"/>
      <c r="MN72" s="165"/>
      <c r="MO72" s="153"/>
      <c r="MP72" s="154"/>
      <c r="MQ72" s="154"/>
      <c r="MR72" s="153"/>
      <c r="MS72" s="153"/>
      <c r="MT72" s="153"/>
      <c r="MU72" s="153"/>
      <c r="MV72" s="153"/>
      <c r="MW72" s="153"/>
      <c r="MX72" s="153"/>
      <c r="MY72" s="153"/>
      <c r="MZ72" s="155"/>
      <c r="NA72" s="165"/>
      <c r="NB72" s="153"/>
      <c r="NC72" s="154"/>
      <c r="ND72" s="154"/>
      <c r="NE72" s="153"/>
      <c r="NF72" s="153"/>
      <c r="NG72" s="153"/>
      <c r="NH72" s="153"/>
      <c r="NI72" s="153"/>
      <c r="NJ72" s="153"/>
      <c r="NK72" s="153"/>
      <c r="NL72" s="153"/>
      <c r="NM72" s="155"/>
      <c r="NN72" s="165"/>
      <c r="NO72" s="153"/>
      <c r="NP72" s="154"/>
      <c r="NQ72" s="154"/>
      <c r="NR72" s="153"/>
      <c r="NS72" s="153"/>
      <c r="NT72" s="153"/>
      <c r="NU72" s="153"/>
      <c r="NV72" s="153"/>
      <c r="NW72" s="153"/>
      <c r="NX72" s="153"/>
      <c r="NY72" s="153"/>
      <c r="NZ72" s="155"/>
      <c r="OA72" s="165"/>
      <c r="OB72" s="153"/>
      <c r="OC72" s="154"/>
      <c r="OD72" s="154"/>
      <c r="OE72" s="153"/>
      <c r="OF72" s="153"/>
      <c r="OG72" s="153"/>
      <c r="OH72" s="153"/>
      <c r="OI72" s="153"/>
      <c r="OJ72" s="153"/>
      <c r="OK72" s="153"/>
      <c r="OL72" s="153"/>
      <c r="OM72" s="155"/>
      <c r="ON72" s="165"/>
      <c r="OO72" s="153"/>
      <c r="OP72" s="154"/>
      <c r="OQ72" s="154"/>
      <c r="OR72" s="153"/>
      <c r="OS72" s="153"/>
      <c r="OT72" s="153"/>
      <c r="OU72" s="153"/>
      <c r="OV72" s="153"/>
      <c r="OW72" s="153"/>
      <c r="OX72" s="153"/>
      <c r="OY72" s="153"/>
      <c r="OZ72" s="155"/>
      <c r="PA72" s="165"/>
      <c r="PB72" s="153"/>
      <c r="PC72" s="154"/>
      <c r="PD72" s="154"/>
      <c r="PE72" s="153"/>
      <c r="PF72" s="153"/>
      <c r="PG72" s="153"/>
      <c r="PH72" s="153"/>
      <c r="PI72" s="153"/>
      <c r="PJ72" s="153"/>
      <c r="PK72" s="153"/>
      <c r="PL72" s="153"/>
      <c r="PM72" s="155"/>
      <c r="PN72" s="165"/>
      <c r="PO72" s="153"/>
      <c r="PP72" s="154"/>
      <c r="PQ72" s="154"/>
      <c r="PR72" s="153"/>
      <c r="PS72" s="153"/>
      <c r="PT72" s="153"/>
      <c r="PU72" s="153"/>
      <c r="PV72" s="153"/>
      <c r="PW72" s="153"/>
      <c r="PX72" s="153"/>
      <c r="PY72" s="153"/>
      <c r="PZ72" s="155"/>
      <c r="QA72" s="165"/>
      <c r="QB72" s="153"/>
      <c r="QC72" s="154"/>
      <c r="QD72" s="154"/>
      <c r="QE72" s="153"/>
      <c r="QF72" s="153"/>
      <c r="QG72" s="153"/>
      <c r="QH72" s="153"/>
      <c r="QI72" s="153"/>
      <c r="QJ72" s="153"/>
      <c r="QK72" s="153"/>
      <c r="QL72" s="153"/>
      <c r="QM72" s="155"/>
      <c r="QN72" s="165"/>
      <c r="QO72" s="153"/>
      <c r="QP72" s="154"/>
      <c r="QQ72" s="154"/>
      <c r="QR72" s="153"/>
      <c r="QS72" s="153"/>
      <c r="QT72" s="153"/>
      <c r="QU72" s="153"/>
      <c r="QV72" s="153"/>
      <c r="QW72" s="153"/>
      <c r="QX72" s="153"/>
      <c r="QY72" s="153"/>
      <c r="QZ72" s="155"/>
      <c r="RA72" s="165"/>
      <c r="RB72" s="153"/>
      <c r="RC72" s="154"/>
      <c r="RD72" s="154"/>
      <c r="RE72" s="153"/>
      <c r="RF72" s="153"/>
      <c r="RG72" s="153"/>
      <c r="RH72" s="153"/>
      <c r="RI72" s="153"/>
      <c r="RJ72" s="153"/>
      <c r="RK72" s="153"/>
      <c r="RL72" s="153"/>
      <c r="RM72" s="155"/>
      <c r="RN72" s="165"/>
      <c r="RO72" s="153"/>
      <c r="RP72" s="154"/>
      <c r="RQ72" s="154"/>
      <c r="RR72" s="153"/>
      <c r="RS72" s="153"/>
      <c r="RT72" s="153"/>
      <c r="RU72" s="153"/>
      <c r="RV72" s="153"/>
      <c r="RW72" s="153"/>
      <c r="RX72" s="153"/>
      <c r="RY72" s="153"/>
      <c r="RZ72" s="155"/>
      <c r="SA72" s="165"/>
      <c r="SB72" s="153"/>
      <c r="SC72" s="154"/>
      <c r="SD72" s="154"/>
      <c r="SE72" s="153"/>
      <c r="SF72" s="153"/>
      <c r="SG72" s="153"/>
      <c r="SH72" s="153"/>
      <c r="SI72" s="153"/>
      <c r="SJ72" s="153"/>
      <c r="SK72" s="153"/>
      <c r="SL72" s="153"/>
      <c r="SM72" s="155"/>
      <c r="SN72" s="165"/>
      <c r="SO72" s="153"/>
      <c r="SP72" s="154"/>
      <c r="SQ72" s="154"/>
      <c r="SR72" s="153"/>
      <c r="SS72" s="153"/>
      <c r="ST72" s="153"/>
      <c r="SU72" s="153"/>
      <c r="SV72" s="153"/>
      <c r="SW72" s="153"/>
      <c r="SX72" s="153"/>
      <c r="SY72" s="153"/>
      <c r="SZ72" s="155"/>
      <c r="TA72" s="165"/>
      <c r="TB72" s="153"/>
      <c r="TC72" s="154"/>
      <c r="TD72" s="154"/>
      <c r="TE72" s="153"/>
      <c r="TF72" s="153"/>
      <c r="TG72" s="153"/>
      <c r="TH72" s="153"/>
      <c r="TI72" s="153"/>
      <c r="TJ72" s="153"/>
      <c r="TK72" s="153"/>
      <c r="TL72" s="153"/>
      <c r="TM72" s="155"/>
      <c r="TN72" s="165"/>
      <c r="TO72" s="153"/>
      <c r="TP72" s="154"/>
      <c r="TQ72" s="154"/>
      <c r="TR72" s="153"/>
      <c r="TS72" s="153"/>
      <c r="TT72" s="153"/>
      <c r="TU72" s="153"/>
      <c r="TV72" s="153"/>
      <c r="TW72" s="153"/>
      <c r="TX72" s="153"/>
      <c r="TY72" s="153"/>
      <c r="TZ72" s="155"/>
      <c r="UA72" s="165"/>
      <c r="UB72" s="153"/>
      <c r="UC72" s="154"/>
      <c r="UD72" s="154"/>
      <c r="UE72" s="153"/>
      <c r="UF72" s="153"/>
      <c r="UG72" s="153"/>
      <c r="UH72" s="153"/>
      <c r="UI72" s="153"/>
      <c r="UJ72" s="153"/>
      <c r="UK72" s="153"/>
      <c r="UL72" s="153"/>
      <c r="UM72" s="155"/>
      <c r="UN72" s="165"/>
      <c r="UO72" s="153"/>
      <c r="UP72" s="154"/>
      <c r="UQ72" s="154"/>
      <c r="UR72" s="153"/>
      <c r="US72" s="153"/>
      <c r="UT72" s="153"/>
      <c r="UU72" s="153"/>
      <c r="UV72" s="153"/>
      <c r="UW72" s="153"/>
      <c r="UX72" s="153"/>
      <c r="UY72" s="153"/>
      <c r="UZ72" s="155"/>
      <c r="VA72" s="165"/>
      <c r="VB72" s="153"/>
      <c r="VC72" s="154"/>
      <c r="VD72" s="154"/>
      <c r="VE72" s="153"/>
      <c r="VF72" s="153"/>
      <c r="VG72" s="153"/>
      <c r="VH72" s="153"/>
      <c r="VI72" s="153"/>
      <c r="VJ72" s="153"/>
      <c r="VK72" s="153"/>
      <c r="VL72" s="153"/>
      <c r="VM72" s="155"/>
      <c r="VN72" s="165"/>
      <c r="VO72" s="153"/>
      <c r="VP72" s="154"/>
      <c r="VQ72" s="154"/>
      <c r="VR72" s="153"/>
      <c r="VS72" s="153"/>
      <c r="VT72" s="153"/>
      <c r="VU72" s="153"/>
      <c r="VV72" s="153"/>
      <c r="VW72" s="153"/>
      <c r="VX72" s="153"/>
      <c r="VY72" s="153"/>
      <c r="VZ72" s="155"/>
      <c r="WA72" s="165"/>
      <c r="WB72" s="153"/>
      <c r="WC72" s="154"/>
      <c r="WD72" s="154"/>
      <c r="WE72" s="153"/>
      <c r="WF72" s="153"/>
      <c r="WG72" s="153"/>
      <c r="WH72" s="153"/>
      <c r="WI72" s="153"/>
      <c r="WJ72" s="153"/>
      <c r="WK72" s="153"/>
      <c r="WL72" s="153"/>
      <c r="WM72" s="155"/>
      <c r="WN72" s="165"/>
      <c r="WO72" s="153"/>
      <c r="WP72" s="154"/>
      <c r="WQ72" s="154"/>
      <c r="WR72" s="153"/>
      <c r="WS72" s="153"/>
      <c r="WT72" s="153"/>
      <c r="WU72" s="153"/>
      <c r="WV72" s="153"/>
      <c r="WW72" s="153"/>
      <c r="WX72" s="153"/>
      <c r="WY72" s="153"/>
      <c r="WZ72" s="155"/>
      <c r="XA72" s="165"/>
      <c r="XB72" s="153"/>
      <c r="XC72" s="154"/>
      <c r="XD72" s="154"/>
      <c r="XE72" s="153"/>
      <c r="XF72" s="153"/>
      <c r="XG72" s="153"/>
      <c r="XH72" s="153"/>
      <c r="XI72" s="153"/>
      <c r="XJ72" s="153"/>
      <c r="XK72" s="153"/>
      <c r="XL72" s="153"/>
      <c r="XM72" s="155"/>
      <c r="XN72" s="165"/>
      <c r="XO72" s="153"/>
      <c r="XP72" s="154"/>
      <c r="XQ72" s="154"/>
      <c r="XR72" s="153"/>
      <c r="XS72" s="153"/>
      <c r="XT72" s="153"/>
      <c r="XU72" s="153"/>
      <c r="XV72" s="153"/>
      <c r="XW72" s="153"/>
      <c r="XX72" s="153"/>
      <c r="XY72" s="153"/>
      <c r="XZ72" s="155"/>
      <c r="YA72" s="165"/>
      <c r="YB72" s="153"/>
      <c r="YC72" s="154"/>
      <c r="YD72" s="154"/>
      <c r="YE72" s="153"/>
      <c r="YF72" s="153"/>
      <c r="YG72" s="153"/>
      <c r="YH72" s="153"/>
      <c r="YI72" s="153"/>
      <c r="YJ72" s="153"/>
      <c r="YK72" s="153"/>
      <c r="YL72" s="153"/>
      <c r="YM72" s="155"/>
      <c r="YN72" s="165"/>
      <c r="YO72" s="153"/>
      <c r="YP72" s="154"/>
      <c r="YQ72" s="154"/>
      <c r="YR72" s="153"/>
      <c r="YS72" s="153"/>
      <c r="YT72" s="153"/>
      <c r="YU72" s="153"/>
      <c r="YV72" s="153"/>
      <c r="YW72" s="153"/>
      <c r="YX72" s="153"/>
      <c r="YY72" s="153"/>
      <c r="YZ72" s="155"/>
      <c r="ZA72" s="165"/>
      <c r="ZB72" s="153"/>
      <c r="ZC72" s="154"/>
      <c r="ZD72" s="154"/>
      <c r="ZE72" s="153"/>
      <c r="ZF72" s="153"/>
      <c r="ZG72" s="153"/>
      <c r="ZH72" s="153"/>
      <c r="ZI72" s="153"/>
      <c r="ZJ72" s="153"/>
      <c r="ZK72" s="153"/>
      <c r="ZL72" s="153"/>
      <c r="ZM72" s="155"/>
      <c r="ZN72" s="165"/>
      <c r="ZO72" s="153"/>
      <c r="ZP72" s="154"/>
      <c r="ZQ72" s="154"/>
      <c r="ZR72" s="153"/>
      <c r="ZS72" s="153"/>
      <c r="ZT72" s="153"/>
      <c r="ZU72" s="153"/>
      <c r="ZV72" s="153"/>
      <c r="ZW72" s="153"/>
      <c r="ZX72" s="153"/>
      <c r="ZY72" s="153"/>
      <c r="ZZ72" s="155"/>
      <c r="AAA72" s="165"/>
      <c r="AAB72" s="153"/>
      <c r="AAC72" s="154"/>
      <c r="AAD72" s="154"/>
      <c r="AAE72" s="153"/>
      <c r="AAF72" s="153"/>
      <c r="AAG72" s="153"/>
      <c r="AAH72" s="153"/>
      <c r="AAI72" s="153"/>
      <c r="AAJ72" s="153"/>
      <c r="AAK72" s="153"/>
      <c r="AAL72" s="153"/>
      <c r="AAM72" s="155"/>
      <c r="AAN72" s="165"/>
      <c r="AAO72" s="153"/>
      <c r="AAP72" s="154"/>
      <c r="AAQ72" s="154"/>
      <c r="AAR72" s="153"/>
      <c r="AAS72" s="153"/>
      <c r="AAT72" s="153"/>
      <c r="AAU72" s="153"/>
      <c r="AAV72" s="153"/>
      <c r="AAW72" s="153"/>
      <c r="AAX72" s="153"/>
      <c r="AAY72" s="153"/>
      <c r="AAZ72" s="155"/>
      <c r="ABA72" s="165"/>
      <c r="ABB72" s="153"/>
      <c r="ABC72" s="154"/>
      <c r="ABD72" s="154"/>
      <c r="ABE72" s="153"/>
      <c r="ABF72" s="153"/>
      <c r="ABG72" s="153"/>
      <c r="ABH72" s="153"/>
      <c r="ABI72" s="153"/>
      <c r="ABJ72" s="153"/>
      <c r="ABK72" s="153"/>
      <c r="ABL72" s="153"/>
      <c r="ABM72" s="155"/>
      <c r="ABN72" s="165"/>
      <c r="ABO72" s="153"/>
      <c r="ABP72" s="154"/>
      <c r="ABQ72" s="154"/>
      <c r="ABR72" s="153"/>
      <c r="ABS72" s="153"/>
      <c r="ABT72" s="153"/>
      <c r="ABU72" s="153"/>
      <c r="ABV72" s="153"/>
      <c r="ABW72" s="153"/>
      <c r="ABX72" s="153"/>
      <c r="ABY72" s="153"/>
      <c r="ABZ72" s="155"/>
      <c r="ACA72" s="165"/>
      <c r="ACB72" s="153"/>
      <c r="ACC72" s="154"/>
      <c r="ACD72" s="154"/>
      <c r="ACE72" s="153"/>
      <c r="ACF72" s="153"/>
      <c r="ACG72" s="153"/>
      <c r="ACH72" s="153"/>
      <c r="ACI72" s="153"/>
      <c r="ACJ72" s="153"/>
      <c r="ACK72" s="153"/>
      <c r="ACL72" s="153"/>
      <c r="ACM72" s="155"/>
      <c r="ACN72" s="165"/>
      <c r="ACO72" s="153"/>
      <c r="ACP72" s="154"/>
      <c r="ACQ72" s="154"/>
      <c r="ACR72" s="153"/>
      <c r="ACS72" s="153"/>
      <c r="ACT72" s="153"/>
      <c r="ACU72" s="153"/>
      <c r="ACV72" s="153"/>
      <c r="ACW72" s="153"/>
      <c r="ACX72" s="153"/>
      <c r="ACY72" s="153"/>
      <c r="ACZ72" s="155"/>
      <c r="ADA72" s="165"/>
      <c r="ADB72" s="153"/>
      <c r="ADC72" s="154"/>
      <c r="ADD72" s="154"/>
      <c r="ADE72" s="153"/>
      <c r="ADF72" s="153"/>
      <c r="ADG72" s="153"/>
      <c r="ADH72" s="153"/>
      <c r="ADI72" s="153"/>
      <c r="ADJ72" s="153"/>
      <c r="ADK72" s="153"/>
      <c r="ADL72" s="153"/>
      <c r="ADM72" s="155"/>
      <c r="ADN72" s="165"/>
      <c r="ADO72" s="153"/>
      <c r="ADP72" s="154"/>
      <c r="ADQ72" s="154"/>
      <c r="ADR72" s="153"/>
      <c r="ADS72" s="153"/>
      <c r="ADT72" s="153"/>
      <c r="ADU72" s="153"/>
      <c r="ADV72" s="153"/>
      <c r="ADW72" s="153"/>
      <c r="ADX72" s="153"/>
      <c r="ADY72" s="153"/>
      <c r="ADZ72" s="155"/>
      <c r="AEA72" s="165"/>
      <c r="AEB72" s="153"/>
      <c r="AEC72" s="154"/>
      <c r="AED72" s="154"/>
      <c r="AEE72" s="153"/>
      <c r="AEF72" s="153"/>
      <c r="AEG72" s="153"/>
      <c r="AEH72" s="153"/>
      <c r="AEI72" s="153"/>
      <c r="AEJ72" s="153"/>
      <c r="AEK72" s="153"/>
      <c r="AEL72" s="153"/>
      <c r="AEM72" s="155"/>
      <c r="AEN72" s="165"/>
      <c r="AEO72" s="153"/>
      <c r="AEP72" s="154"/>
      <c r="AEQ72" s="154"/>
      <c r="AER72" s="153"/>
      <c r="AES72" s="153"/>
      <c r="AET72" s="153"/>
      <c r="AEU72" s="153"/>
      <c r="AEV72" s="153"/>
      <c r="AEW72" s="153"/>
      <c r="AEX72" s="153"/>
      <c r="AEY72" s="153"/>
      <c r="AEZ72" s="155"/>
      <c r="AFA72" s="165"/>
      <c r="AFB72" s="153"/>
      <c r="AFC72" s="154"/>
      <c r="AFD72" s="154"/>
      <c r="AFE72" s="153"/>
      <c r="AFF72" s="153"/>
      <c r="AFG72" s="153"/>
      <c r="AFH72" s="153"/>
      <c r="AFI72" s="153"/>
      <c r="AFJ72" s="153"/>
      <c r="AFK72" s="153"/>
      <c r="AFL72" s="153"/>
      <c r="AFM72" s="155"/>
      <c r="AFN72" s="165"/>
      <c r="AFO72" s="153"/>
      <c r="AFP72" s="154"/>
      <c r="AFQ72" s="154"/>
      <c r="AFR72" s="153"/>
      <c r="AFS72" s="153"/>
      <c r="AFT72" s="153"/>
      <c r="AFU72" s="153"/>
      <c r="AFV72" s="153"/>
      <c r="AFW72" s="153"/>
      <c r="AFX72" s="153"/>
      <c r="AFY72" s="153"/>
      <c r="AFZ72" s="155"/>
      <c r="AGA72" s="165"/>
      <c r="AGB72" s="153"/>
      <c r="AGC72" s="154"/>
      <c r="AGD72" s="154"/>
      <c r="AGE72" s="153"/>
      <c r="AGF72" s="153"/>
      <c r="AGG72" s="153"/>
      <c r="AGH72" s="153"/>
      <c r="AGI72" s="153"/>
      <c r="AGJ72" s="153"/>
      <c r="AGK72" s="153"/>
      <c r="AGL72" s="153"/>
      <c r="AGM72" s="155"/>
      <c r="AGN72" s="165"/>
      <c r="AGO72" s="153"/>
      <c r="AGP72" s="154"/>
      <c r="AGQ72" s="154"/>
      <c r="AGR72" s="153"/>
      <c r="AGS72" s="153"/>
      <c r="AGT72" s="153"/>
      <c r="AGU72" s="153"/>
      <c r="AGV72" s="153"/>
      <c r="AGW72" s="153"/>
      <c r="AGX72" s="153"/>
      <c r="AGY72" s="153"/>
      <c r="AGZ72" s="155"/>
      <c r="AHA72" s="165"/>
      <c r="AHB72" s="153"/>
      <c r="AHC72" s="154"/>
      <c r="AHD72" s="154"/>
      <c r="AHE72" s="153"/>
      <c r="AHF72" s="153"/>
      <c r="AHG72" s="153"/>
      <c r="AHH72" s="153"/>
      <c r="AHI72" s="153"/>
      <c r="AHJ72" s="153"/>
      <c r="AHK72" s="153"/>
      <c r="AHL72" s="153"/>
      <c r="AHM72" s="155"/>
      <c r="AHN72" s="165"/>
      <c r="AHO72" s="153"/>
      <c r="AHP72" s="154"/>
      <c r="AHQ72" s="154"/>
      <c r="AHR72" s="153"/>
      <c r="AHS72" s="153"/>
      <c r="AHT72" s="153"/>
      <c r="AHU72" s="153"/>
      <c r="AHV72" s="153"/>
      <c r="AHW72" s="153"/>
      <c r="AHX72" s="153"/>
      <c r="AHY72" s="153"/>
      <c r="AHZ72" s="155"/>
      <c r="AIA72" s="165"/>
      <c r="AIB72" s="153"/>
      <c r="AIC72" s="154"/>
      <c r="AID72" s="154"/>
      <c r="AIE72" s="153"/>
      <c r="AIF72" s="153"/>
      <c r="AIG72" s="153"/>
      <c r="AIH72" s="153"/>
      <c r="AII72" s="153"/>
      <c r="AIJ72" s="153"/>
      <c r="AIK72" s="153"/>
      <c r="AIL72" s="153"/>
      <c r="AIM72" s="155"/>
      <c r="AIN72" s="165"/>
      <c r="AIO72" s="153"/>
      <c r="AIP72" s="154"/>
      <c r="AIQ72" s="154"/>
      <c r="AIR72" s="153"/>
      <c r="AIS72" s="153"/>
      <c r="AIT72" s="153"/>
      <c r="AIU72" s="153"/>
      <c r="AIV72" s="153"/>
      <c r="AIW72" s="153"/>
      <c r="AIX72" s="153"/>
      <c r="AIY72" s="153"/>
      <c r="AIZ72" s="155"/>
      <c r="AJA72" s="165"/>
      <c r="AJB72" s="153"/>
      <c r="AJC72" s="154"/>
      <c r="AJD72" s="154"/>
      <c r="AJE72" s="153"/>
      <c r="AJF72" s="153"/>
      <c r="AJG72" s="153"/>
      <c r="AJH72" s="153"/>
      <c r="AJI72" s="153"/>
      <c r="AJJ72" s="153"/>
      <c r="AJK72" s="153"/>
      <c r="AJL72" s="153"/>
      <c r="AJM72" s="155"/>
      <c r="AJN72" s="165"/>
      <c r="AJO72" s="153"/>
      <c r="AJP72" s="154"/>
      <c r="AJQ72" s="154"/>
      <c r="AJR72" s="153"/>
      <c r="AJS72" s="153"/>
      <c r="AJT72" s="153"/>
      <c r="AJU72" s="153"/>
      <c r="AJV72" s="153"/>
      <c r="AJW72" s="153"/>
      <c r="AJX72" s="153"/>
      <c r="AJY72" s="153"/>
      <c r="AJZ72" s="155"/>
      <c r="AKA72" s="165"/>
      <c r="AKB72" s="153"/>
      <c r="AKC72" s="154"/>
      <c r="AKD72" s="154"/>
      <c r="AKE72" s="153"/>
      <c r="AKF72" s="153"/>
      <c r="AKG72" s="153"/>
      <c r="AKH72" s="153"/>
      <c r="AKI72" s="153"/>
      <c r="AKJ72" s="153"/>
      <c r="AKK72" s="153"/>
      <c r="AKL72" s="153"/>
      <c r="AKM72" s="155"/>
      <c r="AKN72" s="165"/>
      <c r="AKO72" s="153"/>
      <c r="AKP72" s="154"/>
      <c r="AKQ72" s="154"/>
      <c r="AKR72" s="153"/>
      <c r="AKS72" s="153"/>
      <c r="AKT72" s="153"/>
      <c r="AKU72" s="153"/>
      <c r="AKV72" s="153"/>
      <c r="AKW72" s="153"/>
      <c r="AKX72" s="153"/>
      <c r="AKY72" s="153"/>
      <c r="AKZ72" s="155"/>
      <c r="ALA72" s="165"/>
      <c r="ALB72" s="153"/>
      <c r="ALC72" s="154"/>
      <c r="ALD72" s="154"/>
      <c r="ALE72" s="153"/>
      <c r="ALF72" s="153"/>
      <c r="ALG72" s="153"/>
      <c r="ALH72" s="153"/>
      <c r="ALI72" s="153"/>
      <c r="ALJ72" s="153"/>
      <c r="ALK72" s="153"/>
      <c r="ALL72" s="153"/>
      <c r="ALM72" s="155"/>
      <c r="ALN72" s="165"/>
      <c r="ALO72" s="153"/>
      <c r="ALP72" s="154"/>
      <c r="ALQ72" s="154"/>
      <c r="ALR72" s="153"/>
      <c r="ALS72" s="153"/>
      <c r="ALT72" s="153"/>
      <c r="ALU72" s="153"/>
      <c r="ALV72" s="153"/>
      <c r="ALW72" s="153"/>
      <c r="ALX72" s="153"/>
      <c r="ALY72" s="153"/>
      <c r="ALZ72" s="155"/>
      <c r="AMA72" s="165"/>
      <c r="AMB72" s="153"/>
      <c r="AMC72" s="154"/>
      <c r="AMD72" s="154"/>
      <c r="AME72" s="153"/>
      <c r="AMF72" s="153"/>
      <c r="AMG72" s="153"/>
      <c r="AMH72" s="153"/>
      <c r="AMI72" s="153"/>
      <c r="AMJ72" s="153"/>
      <c r="AMK72" s="153"/>
      <c r="AML72" s="153"/>
      <c r="AMM72" s="155"/>
      <c r="AMN72" s="165"/>
      <c r="AMO72" s="153"/>
      <c r="AMP72" s="154"/>
      <c r="AMQ72" s="154"/>
      <c r="AMR72" s="153"/>
      <c r="AMS72" s="153"/>
      <c r="AMT72" s="153"/>
      <c r="AMU72" s="153"/>
      <c r="AMV72" s="153"/>
      <c r="AMW72" s="153"/>
      <c r="AMX72" s="153"/>
      <c r="AMY72" s="153"/>
      <c r="AMZ72" s="155"/>
      <c r="ANA72" s="165"/>
      <c r="ANB72" s="153"/>
      <c r="ANC72" s="154"/>
      <c r="AND72" s="154"/>
      <c r="ANE72" s="153"/>
      <c r="ANF72" s="153"/>
      <c r="ANG72" s="153"/>
      <c r="ANH72" s="153"/>
      <c r="ANI72" s="153"/>
      <c r="ANJ72" s="153"/>
      <c r="ANK72" s="153"/>
      <c r="ANL72" s="153"/>
      <c r="ANM72" s="155"/>
      <c r="ANN72" s="165"/>
      <c r="ANO72" s="153"/>
      <c r="ANP72" s="154"/>
      <c r="ANQ72" s="154"/>
      <c r="ANR72" s="153"/>
      <c r="ANS72" s="153"/>
      <c r="ANT72" s="153"/>
      <c r="ANU72" s="153"/>
      <c r="ANV72" s="153"/>
      <c r="ANW72" s="153"/>
      <c r="ANX72" s="153"/>
      <c r="ANY72" s="153"/>
      <c r="ANZ72" s="155"/>
      <c r="AOA72" s="165"/>
      <c r="AOB72" s="153"/>
      <c r="AOC72" s="154"/>
      <c r="AOD72" s="154"/>
      <c r="AOE72" s="153"/>
      <c r="AOF72" s="153"/>
      <c r="AOG72" s="153"/>
      <c r="AOH72" s="153"/>
      <c r="AOI72" s="153"/>
      <c r="AOJ72" s="153"/>
      <c r="AOK72" s="153"/>
      <c r="AOL72" s="153"/>
      <c r="AOM72" s="155"/>
      <c r="AON72" s="165"/>
      <c r="AOO72" s="153"/>
      <c r="AOP72" s="154"/>
      <c r="AOQ72" s="154"/>
      <c r="AOR72" s="153"/>
      <c r="AOS72" s="153"/>
      <c r="AOT72" s="153"/>
      <c r="AOU72" s="153"/>
      <c r="AOV72" s="153"/>
      <c r="AOW72" s="153"/>
      <c r="AOX72" s="153"/>
      <c r="AOY72" s="153"/>
      <c r="AOZ72" s="155"/>
      <c r="APA72" s="165"/>
      <c r="APB72" s="153"/>
      <c r="APC72" s="154"/>
      <c r="APD72" s="154"/>
      <c r="APE72" s="153"/>
      <c r="APF72" s="153"/>
      <c r="APG72" s="153"/>
      <c r="APH72" s="153"/>
      <c r="API72" s="153"/>
      <c r="APJ72" s="153"/>
      <c r="APK72" s="153"/>
      <c r="APL72" s="153"/>
      <c r="APM72" s="155"/>
      <c r="APN72" s="165"/>
      <c r="APO72" s="153"/>
      <c r="APP72" s="154"/>
      <c r="APQ72" s="154"/>
      <c r="APR72" s="153"/>
      <c r="APS72" s="153"/>
      <c r="APT72" s="153"/>
      <c r="APU72" s="153"/>
      <c r="APV72" s="153"/>
      <c r="APW72" s="153"/>
      <c r="APX72" s="153"/>
      <c r="APY72" s="153"/>
      <c r="APZ72" s="155"/>
      <c r="AQA72" s="165"/>
      <c r="AQB72" s="153"/>
      <c r="AQC72" s="154"/>
      <c r="AQD72" s="154"/>
      <c r="AQE72" s="153"/>
      <c r="AQF72" s="153"/>
      <c r="AQG72" s="153"/>
      <c r="AQH72" s="153"/>
      <c r="AQI72" s="153"/>
      <c r="AQJ72" s="153"/>
      <c r="AQK72" s="153"/>
      <c r="AQL72" s="153"/>
      <c r="AQM72" s="155"/>
      <c r="AQN72" s="165"/>
      <c r="AQO72" s="153"/>
      <c r="AQP72" s="154"/>
      <c r="AQQ72" s="154"/>
      <c r="AQR72" s="153"/>
      <c r="AQS72" s="153"/>
      <c r="AQT72" s="153"/>
      <c r="AQU72" s="153"/>
      <c r="AQV72" s="153"/>
      <c r="AQW72" s="153"/>
      <c r="AQX72" s="153"/>
      <c r="AQY72" s="153"/>
      <c r="AQZ72" s="155"/>
      <c r="ARA72" s="165"/>
      <c r="ARB72" s="153"/>
      <c r="ARC72" s="154"/>
      <c r="ARD72" s="154"/>
      <c r="ARE72" s="153"/>
      <c r="ARF72" s="153"/>
      <c r="ARG72" s="153"/>
      <c r="ARH72" s="153"/>
      <c r="ARI72" s="153"/>
      <c r="ARJ72" s="153"/>
      <c r="ARK72" s="153"/>
      <c r="ARL72" s="153"/>
      <c r="ARM72" s="155"/>
      <c r="ARN72" s="165"/>
      <c r="ARO72" s="153"/>
      <c r="ARP72" s="154"/>
      <c r="ARQ72" s="154"/>
      <c r="ARR72" s="153"/>
      <c r="ARS72" s="153"/>
      <c r="ART72" s="153"/>
      <c r="ARU72" s="153"/>
      <c r="ARV72" s="153"/>
      <c r="ARW72" s="153"/>
      <c r="ARX72" s="153"/>
      <c r="ARY72" s="153"/>
      <c r="ARZ72" s="155"/>
      <c r="ASA72" s="165"/>
      <c r="ASB72" s="153"/>
      <c r="ASC72" s="154"/>
      <c r="ASD72" s="154"/>
      <c r="ASE72" s="153"/>
      <c r="ASF72" s="153"/>
      <c r="ASG72" s="153"/>
      <c r="ASH72" s="153"/>
      <c r="ASI72" s="153"/>
      <c r="ASJ72" s="153"/>
      <c r="ASK72" s="153"/>
      <c r="ASL72" s="153"/>
      <c r="ASM72" s="155"/>
      <c r="ASN72" s="165"/>
      <c r="ASO72" s="153"/>
      <c r="ASP72" s="154"/>
      <c r="ASQ72" s="154"/>
      <c r="ASR72" s="153"/>
      <c r="ASS72" s="153"/>
      <c r="AST72" s="153"/>
      <c r="ASU72" s="153"/>
      <c r="ASV72" s="153"/>
      <c r="ASW72" s="153"/>
      <c r="ASX72" s="153"/>
      <c r="ASY72" s="153"/>
      <c r="ASZ72" s="155"/>
      <c r="ATA72" s="165"/>
      <c r="ATB72" s="153"/>
      <c r="ATC72" s="154"/>
      <c r="ATD72" s="154"/>
      <c r="ATE72" s="153"/>
      <c r="ATF72" s="153"/>
      <c r="ATG72" s="153"/>
      <c r="ATH72" s="153"/>
      <c r="ATI72" s="153"/>
      <c r="ATJ72" s="153"/>
      <c r="ATK72" s="153"/>
      <c r="ATL72" s="153"/>
      <c r="ATM72" s="155"/>
      <c r="ATN72" s="165"/>
      <c r="ATO72" s="153"/>
      <c r="ATP72" s="154"/>
      <c r="ATQ72" s="154"/>
      <c r="ATR72" s="153"/>
      <c r="ATS72" s="153"/>
      <c r="ATT72" s="153"/>
      <c r="ATU72" s="153"/>
      <c r="ATV72" s="153"/>
      <c r="ATW72" s="153"/>
      <c r="ATX72" s="153"/>
      <c r="ATY72" s="153"/>
      <c r="ATZ72" s="155"/>
      <c r="AUA72" s="165"/>
      <c r="AUB72" s="153"/>
      <c r="AUC72" s="154"/>
      <c r="AUD72" s="154"/>
      <c r="AUE72" s="153"/>
      <c r="AUF72" s="153"/>
      <c r="AUG72" s="153"/>
      <c r="AUH72" s="153"/>
      <c r="AUI72" s="153"/>
      <c r="AUJ72" s="153"/>
      <c r="AUK72" s="153"/>
      <c r="AUL72" s="153"/>
      <c r="AUM72" s="155"/>
      <c r="AUN72" s="165"/>
      <c r="AUO72" s="153"/>
      <c r="AUP72" s="154"/>
      <c r="AUQ72" s="154"/>
      <c r="AUR72" s="153"/>
      <c r="AUS72" s="153"/>
      <c r="AUT72" s="153"/>
      <c r="AUU72" s="153"/>
      <c r="AUV72" s="153"/>
      <c r="AUW72" s="153"/>
      <c r="AUX72" s="153"/>
      <c r="AUY72" s="153"/>
      <c r="AUZ72" s="155"/>
      <c r="AVA72" s="165"/>
      <c r="AVB72" s="153"/>
      <c r="AVC72" s="154"/>
      <c r="AVD72" s="154"/>
      <c r="AVE72" s="153"/>
      <c r="AVF72" s="153"/>
      <c r="AVG72" s="153"/>
      <c r="AVH72" s="153"/>
      <c r="AVI72" s="153"/>
      <c r="AVJ72" s="153"/>
      <c r="AVK72" s="153"/>
      <c r="AVL72" s="153"/>
      <c r="AVM72" s="155"/>
      <c r="AVN72" s="165"/>
      <c r="AVO72" s="153"/>
      <c r="AVP72" s="154"/>
      <c r="AVQ72" s="154"/>
      <c r="AVR72" s="153"/>
      <c r="AVS72" s="153"/>
      <c r="AVT72" s="153"/>
      <c r="AVU72" s="153"/>
      <c r="AVV72" s="153"/>
      <c r="AVW72" s="153"/>
      <c r="AVX72" s="153"/>
      <c r="AVY72" s="153"/>
      <c r="AVZ72" s="155"/>
      <c r="AWA72" s="165"/>
      <c r="AWB72" s="153"/>
      <c r="AWC72" s="154"/>
      <c r="AWD72" s="154"/>
      <c r="AWE72" s="153"/>
      <c r="AWF72" s="153"/>
      <c r="AWG72" s="153"/>
      <c r="AWH72" s="153"/>
      <c r="AWI72" s="153"/>
      <c r="AWJ72" s="153"/>
      <c r="AWK72" s="153"/>
      <c r="AWL72" s="153"/>
      <c r="AWM72" s="155"/>
      <c r="AWN72" s="165"/>
      <c r="AWO72" s="153"/>
      <c r="AWP72" s="154"/>
      <c r="AWQ72" s="154"/>
      <c r="AWR72" s="153"/>
      <c r="AWS72" s="153"/>
      <c r="AWT72" s="153"/>
      <c r="AWU72" s="153"/>
      <c r="AWV72" s="153"/>
      <c r="AWW72" s="153"/>
      <c r="AWX72" s="153"/>
      <c r="AWY72" s="153"/>
      <c r="AWZ72" s="155"/>
      <c r="AXA72" s="165"/>
      <c r="AXB72" s="153"/>
      <c r="AXC72" s="154"/>
      <c r="AXD72" s="154"/>
      <c r="AXE72" s="153"/>
      <c r="AXF72" s="153"/>
      <c r="AXG72" s="153"/>
      <c r="AXH72" s="153"/>
      <c r="AXI72" s="153"/>
      <c r="AXJ72" s="153"/>
      <c r="AXK72" s="153"/>
      <c r="AXL72" s="153"/>
      <c r="AXM72" s="155"/>
      <c r="AXN72" s="165"/>
      <c r="AXO72" s="153"/>
      <c r="AXP72" s="154"/>
      <c r="AXQ72" s="154"/>
      <c r="AXR72" s="153"/>
      <c r="AXS72" s="153"/>
      <c r="AXT72" s="153"/>
      <c r="AXU72" s="153"/>
      <c r="AXV72" s="153"/>
      <c r="AXW72" s="153"/>
      <c r="AXX72" s="153"/>
      <c r="AXY72" s="153"/>
      <c r="AXZ72" s="155"/>
      <c r="AYA72" s="165"/>
      <c r="AYB72" s="153"/>
      <c r="AYC72" s="154"/>
      <c r="AYD72" s="154"/>
      <c r="AYE72" s="153"/>
      <c r="AYF72" s="153"/>
      <c r="AYG72" s="153"/>
      <c r="AYH72" s="153"/>
      <c r="AYI72" s="153"/>
      <c r="AYJ72" s="153"/>
      <c r="AYK72" s="153"/>
      <c r="AYL72" s="153"/>
      <c r="AYM72" s="155"/>
      <c r="AYN72" s="165"/>
      <c r="AYO72" s="153"/>
      <c r="AYP72" s="154"/>
      <c r="AYQ72" s="154"/>
      <c r="AYR72" s="153"/>
      <c r="AYS72" s="153"/>
      <c r="AYT72" s="153"/>
      <c r="AYU72" s="153"/>
      <c r="AYV72" s="153"/>
      <c r="AYW72" s="153"/>
      <c r="AYX72" s="153"/>
      <c r="AYY72" s="153"/>
      <c r="AYZ72" s="155"/>
      <c r="AZA72" s="165"/>
      <c r="AZB72" s="153"/>
      <c r="AZC72" s="154"/>
      <c r="AZD72" s="154"/>
      <c r="AZE72" s="153"/>
      <c r="AZF72" s="153"/>
      <c r="AZG72" s="153"/>
      <c r="AZH72" s="153"/>
      <c r="AZI72" s="153"/>
      <c r="AZJ72" s="153"/>
      <c r="AZK72" s="153"/>
      <c r="AZL72" s="153"/>
      <c r="AZM72" s="155"/>
      <c r="AZN72" s="165"/>
      <c r="AZO72" s="153"/>
      <c r="AZP72" s="154"/>
      <c r="AZQ72" s="154"/>
      <c r="AZR72" s="153"/>
      <c r="AZS72" s="153"/>
      <c r="AZT72" s="153"/>
      <c r="AZU72" s="153"/>
      <c r="AZV72" s="153"/>
      <c r="AZW72" s="153"/>
      <c r="AZX72" s="153"/>
      <c r="AZY72" s="153"/>
      <c r="AZZ72" s="155"/>
      <c r="BAA72" s="165"/>
      <c r="BAB72" s="153"/>
      <c r="BAC72" s="154"/>
      <c r="BAD72" s="154"/>
      <c r="BAE72" s="153"/>
      <c r="BAF72" s="153"/>
      <c r="BAG72" s="153"/>
      <c r="BAH72" s="153"/>
      <c r="BAI72" s="153"/>
      <c r="BAJ72" s="153"/>
      <c r="BAK72" s="153"/>
      <c r="BAL72" s="153"/>
      <c r="BAM72" s="155"/>
      <c r="BAN72" s="165"/>
      <c r="BAO72" s="153"/>
      <c r="BAP72" s="154"/>
      <c r="BAQ72" s="154"/>
      <c r="BAR72" s="153"/>
      <c r="BAS72" s="153"/>
      <c r="BAT72" s="153"/>
      <c r="BAU72" s="153"/>
      <c r="BAV72" s="153"/>
      <c r="BAW72" s="153"/>
      <c r="BAX72" s="153"/>
      <c r="BAY72" s="153"/>
      <c r="BAZ72" s="155"/>
      <c r="BBA72" s="165"/>
      <c r="BBB72" s="153"/>
      <c r="BBC72" s="154"/>
      <c r="BBD72" s="154"/>
      <c r="BBE72" s="153"/>
      <c r="BBF72" s="153"/>
      <c r="BBG72" s="153"/>
      <c r="BBH72" s="153"/>
      <c r="BBI72" s="153"/>
      <c r="BBJ72" s="153"/>
      <c r="BBK72" s="153"/>
      <c r="BBL72" s="153"/>
      <c r="BBM72" s="155"/>
      <c r="BBN72" s="165"/>
      <c r="BBO72" s="153"/>
      <c r="BBP72" s="154"/>
      <c r="BBQ72" s="154"/>
      <c r="BBR72" s="153"/>
      <c r="BBS72" s="153"/>
      <c r="BBT72" s="153"/>
      <c r="BBU72" s="153"/>
      <c r="BBV72" s="153"/>
      <c r="BBW72" s="153"/>
      <c r="BBX72" s="153"/>
      <c r="BBY72" s="153"/>
      <c r="BBZ72" s="155"/>
      <c r="BCA72" s="165"/>
      <c r="BCB72" s="153"/>
      <c r="BCC72" s="154"/>
      <c r="BCD72" s="154"/>
      <c r="BCE72" s="153"/>
      <c r="BCF72" s="153"/>
      <c r="BCG72" s="153"/>
      <c r="BCH72" s="153"/>
      <c r="BCI72" s="153"/>
      <c r="BCJ72" s="153"/>
      <c r="BCK72" s="153"/>
      <c r="BCL72" s="153"/>
      <c r="BCM72" s="155"/>
      <c r="BCN72" s="165"/>
      <c r="BCO72" s="153"/>
      <c r="BCP72" s="154"/>
      <c r="BCQ72" s="154"/>
      <c r="BCR72" s="153"/>
      <c r="BCS72" s="153"/>
      <c r="BCT72" s="153"/>
      <c r="BCU72" s="153"/>
      <c r="BCV72" s="153"/>
      <c r="BCW72" s="153"/>
      <c r="BCX72" s="153"/>
      <c r="BCY72" s="153"/>
      <c r="BCZ72" s="155"/>
      <c r="BDA72" s="165"/>
      <c r="BDB72" s="153"/>
      <c r="BDC72" s="154"/>
      <c r="BDD72" s="154"/>
      <c r="BDE72" s="153"/>
      <c r="BDF72" s="153"/>
      <c r="BDG72" s="153"/>
      <c r="BDH72" s="153"/>
      <c r="BDI72" s="153"/>
      <c r="BDJ72" s="153"/>
      <c r="BDK72" s="153"/>
      <c r="BDL72" s="153"/>
      <c r="BDM72" s="155"/>
      <c r="BDN72" s="165"/>
      <c r="BDO72" s="153"/>
      <c r="BDP72" s="154"/>
      <c r="BDQ72" s="154"/>
      <c r="BDR72" s="153"/>
      <c r="BDS72" s="153"/>
      <c r="BDT72" s="153"/>
      <c r="BDU72" s="153"/>
      <c r="BDV72" s="153"/>
      <c r="BDW72" s="153"/>
      <c r="BDX72" s="153"/>
      <c r="BDY72" s="153"/>
      <c r="BDZ72" s="155"/>
      <c r="BEA72" s="165"/>
      <c r="BEB72" s="153"/>
      <c r="BEC72" s="154"/>
      <c r="BED72" s="154"/>
      <c r="BEE72" s="153"/>
      <c r="BEF72" s="153"/>
      <c r="BEG72" s="153"/>
      <c r="BEH72" s="153"/>
      <c r="BEI72" s="153"/>
      <c r="BEJ72" s="153"/>
      <c r="BEK72" s="153"/>
      <c r="BEL72" s="153"/>
      <c r="BEM72" s="155"/>
      <c r="BEN72" s="165"/>
      <c r="BEO72" s="153"/>
      <c r="BEP72" s="154"/>
      <c r="BEQ72" s="154"/>
      <c r="BER72" s="153"/>
      <c r="BES72" s="153"/>
      <c r="BET72" s="153"/>
      <c r="BEU72" s="153"/>
      <c r="BEV72" s="153"/>
      <c r="BEW72" s="153"/>
      <c r="BEX72" s="153"/>
      <c r="BEY72" s="153"/>
      <c r="BEZ72" s="155"/>
      <c r="BFA72" s="165"/>
      <c r="BFB72" s="153"/>
      <c r="BFC72" s="154"/>
      <c r="BFD72" s="154"/>
      <c r="BFE72" s="153"/>
      <c r="BFF72" s="153"/>
      <c r="BFG72" s="153"/>
      <c r="BFH72" s="153"/>
      <c r="BFI72" s="153"/>
      <c r="BFJ72" s="153"/>
      <c r="BFK72" s="153"/>
      <c r="BFL72" s="153"/>
      <c r="BFM72" s="155"/>
      <c r="BFN72" s="165"/>
      <c r="BFO72" s="153"/>
      <c r="BFP72" s="154"/>
      <c r="BFQ72" s="154"/>
      <c r="BFR72" s="153"/>
      <c r="BFS72" s="153"/>
      <c r="BFT72" s="153"/>
      <c r="BFU72" s="153"/>
      <c r="BFV72" s="153"/>
      <c r="BFW72" s="153"/>
      <c r="BFX72" s="153"/>
      <c r="BFY72" s="153"/>
      <c r="BFZ72" s="155"/>
      <c r="BGA72" s="165"/>
      <c r="BGB72" s="153"/>
      <c r="BGC72" s="154"/>
      <c r="BGD72" s="154"/>
      <c r="BGE72" s="153"/>
      <c r="BGF72" s="153"/>
      <c r="BGG72" s="153"/>
      <c r="BGH72" s="153"/>
      <c r="BGI72" s="153"/>
      <c r="BGJ72" s="153"/>
      <c r="BGK72" s="153"/>
      <c r="BGL72" s="153"/>
      <c r="BGM72" s="155"/>
      <c r="BGN72" s="165"/>
      <c r="BGO72" s="153"/>
      <c r="BGP72" s="154"/>
      <c r="BGQ72" s="154"/>
      <c r="BGR72" s="153"/>
      <c r="BGS72" s="153"/>
      <c r="BGT72" s="153"/>
      <c r="BGU72" s="153"/>
      <c r="BGV72" s="153"/>
      <c r="BGW72" s="153"/>
      <c r="BGX72" s="153"/>
      <c r="BGY72" s="153"/>
      <c r="BGZ72" s="155"/>
      <c r="BHA72" s="165"/>
      <c r="BHB72" s="153"/>
      <c r="BHC72" s="154"/>
      <c r="BHD72" s="154"/>
      <c r="BHE72" s="153"/>
      <c r="BHF72" s="153"/>
      <c r="BHG72" s="153"/>
      <c r="BHH72" s="153"/>
      <c r="BHI72" s="153"/>
      <c r="BHJ72" s="153"/>
      <c r="BHK72" s="153"/>
      <c r="BHL72" s="153"/>
      <c r="BHM72" s="155"/>
      <c r="BHN72" s="165"/>
      <c r="BHO72" s="153"/>
      <c r="BHP72" s="154"/>
      <c r="BHQ72" s="154"/>
      <c r="BHR72" s="153"/>
      <c r="BHS72" s="153"/>
      <c r="BHT72" s="153"/>
      <c r="BHU72" s="153"/>
      <c r="BHV72" s="153"/>
      <c r="BHW72" s="153"/>
      <c r="BHX72" s="153"/>
      <c r="BHY72" s="153"/>
      <c r="BHZ72" s="155"/>
      <c r="BIA72" s="165"/>
      <c r="BIB72" s="153"/>
      <c r="BIC72" s="154"/>
      <c r="BID72" s="154"/>
      <c r="BIE72" s="153"/>
      <c r="BIF72" s="153"/>
      <c r="BIG72" s="153"/>
      <c r="BIH72" s="153"/>
      <c r="BII72" s="153"/>
      <c r="BIJ72" s="153"/>
      <c r="BIK72" s="153"/>
      <c r="BIL72" s="153"/>
      <c r="BIM72" s="155"/>
      <c r="BIN72" s="165"/>
      <c r="BIO72" s="153"/>
      <c r="BIP72" s="154"/>
      <c r="BIQ72" s="154"/>
      <c r="BIR72" s="153"/>
      <c r="BIS72" s="153"/>
      <c r="BIT72" s="153"/>
      <c r="BIU72" s="153"/>
      <c r="BIV72" s="153"/>
      <c r="BIW72" s="153"/>
      <c r="BIX72" s="153"/>
      <c r="BIY72" s="153"/>
      <c r="BIZ72" s="155"/>
      <c r="BJA72" s="165"/>
      <c r="BJB72" s="153"/>
      <c r="BJC72" s="154"/>
      <c r="BJD72" s="154"/>
      <c r="BJE72" s="153"/>
      <c r="BJF72" s="153"/>
      <c r="BJG72" s="153"/>
      <c r="BJH72" s="153"/>
      <c r="BJI72" s="153"/>
      <c r="BJJ72" s="153"/>
      <c r="BJK72" s="153"/>
      <c r="BJL72" s="153"/>
      <c r="BJM72" s="155"/>
      <c r="BJN72" s="165"/>
      <c r="BJO72" s="153"/>
      <c r="BJP72" s="154"/>
      <c r="BJQ72" s="154"/>
      <c r="BJR72" s="153"/>
      <c r="BJS72" s="153"/>
      <c r="BJT72" s="153"/>
      <c r="BJU72" s="153"/>
      <c r="BJV72" s="153"/>
      <c r="BJW72" s="153"/>
      <c r="BJX72" s="153"/>
      <c r="BJY72" s="153"/>
      <c r="BJZ72" s="155"/>
      <c r="BKA72" s="165"/>
      <c r="BKB72" s="153"/>
      <c r="BKC72" s="154"/>
      <c r="BKD72" s="154"/>
      <c r="BKE72" s="153"/>
      <c r="BKF72" s="153"/>
      <c r="BKG72" s="153"/>
      <c r="BKH72" s="153"/>
      <c r="BKI72" s="153"/>
      <c r="BKJ72" s="153"/>
      <c r="BKK72" s="153"/>
      <c r="BKL72" s="153"/>
      <c r="BKM72" s="155"/>
      <c r="BKN72" s="165"/>
      <c r="BKO72" s="153"/>
      <c r="BKP72" s="154"/>
      <c r="BKQ72" s="154"/>
      <c r="BKR72" s="153"/>
      <c r="BKS72" s="153"/>
      <c r="BKT72" s="153"/>
      <c r="BKU72" s="153"/>
      <c r="BKV72" s="153"/>
      <c r="BKW72" s="153"/>
      <c r="BKX72" s="153"/>
      <c r="BKY72" s="153"/>
      <c r="BKZ72" s="155"/>
      <c r="BLA72" s="165"/>
      <c r="BLB72" s="153"/>
      <c r="BLC72" s="154"/>
      <c r="BLD72" s="154"/>
      <c r="BLE72" s="153"/>
      <c r="BLF72" s="153"/>
      <c r="BLG72" s="153"/>
      <c r="BLH72" s="153"/>
      <c r="BLI72" s="153"/>
      <c r="BLJ72" s="153"/>
      <c r="BLK72" s="153"/>
      <c r="BLL72" s="153"/>
      <c r="BLM72" s="155"/>
      <c r="BLN72" s="165"/>
      <c r="BLO72" s="153"/>
      <c r="BLP72" s="154"/>
      <c r="BLQ72" s="154"/>
      <c r="BLR72" s="153"/>
      <c r="BLS72" s="153"/>
      <c r="BLT72" s="153"/>
      <c r="BLU72" s="153"/>
      <c r="BLV72" s="153"/>
      <c r="BLW72" s="153"/>
      <c r="BLX72" s="153"/>
      <c r="BLY72" s="153"/>
      <c r="BLZ72" s="155"/>
      <c r="BMA72" s="165"/>
      <c r="BMB72" s="153"/>
      <c r="BMC72" s="154"/>
      <c r="BMD72" s="154"/>
      <c r="BME72" s="153"/>
      <c r="BMF72" s="153"/>
      <c r="BMG72" s="153"/>
      <c r="BMH72" s="153"/>
      <c r="BMI72" s="153"/>
      <c r="BMJ72" s="153"/>
      <c r="BMK72" s="153"/>
      <c r="BML72" s="153"/>
      <c r="BMM72" s="155"/>
      <c r="BMN72" s="165"/>
      <c r="BMO72" s="153"/>
      <c r="BMP72" s="154"/>
      <c r="BMQ72" s="154"/>
      <c r="BMR72" s="153"/>
      <c r="BMS72" s="153"/>
      <c r="BMT72" s="153"/>
      <c r="BMU72" s="153"/>
      <c r="BMV72" s="153"/>
      <c r="BMW72" s="153"/>
      <c r="BMX72" s="153"/>
      <c r="BMY72" s="153"/>
      <c r="BMZ72" s="155"/>
      <c r="BNA72" s="165"/>
      <c r="BNB72" s="153"/>
      <c r="BNC72" s="154"/>
      <c r="BND72" s="154"/>
      <c r="BNE72" s="153"/>
      <c r="BNF72" s="153"/>
      <c r="BNG72" s="153"/>
      <c r="BNH72" s="153"/>
      <c r="BNI72" s="153"/>
      <c r="BNJ72" s="153"/>
      <c r="BNK72" s="153"/>
      <c r="BNL72" s="153"/>
      <c r="BNM72" s="155"/>
      <c r="BNN72" s="165"/>
      <c r="BNO72" s="153"/>
      <c r="BNP72" s="154"/>
      <c r="BNQ72" s="154"/>
      <c r="BNR72" s="153"/>
      <c r="BNS72" s="153"/>
      <c r="BNT72" s="153"/>
      <c r="BNU72" s="153"/>
      <c r="BNV72" s="153"/>
      <c r="BNW72" s="153"/>
      <c r="BNX72" s="153"/>
      <c r="BNY72" s="153"/>
      <c r="BNZ72" s="155"/>
      <c r="BOA72" s="165"/>
      <c r="BOB72" s="153"/>
      <c r="BOC72" s="154"/>
      <c r="BOD72" s="154"/>
      <c r="BOE72" s="153"/>
      <c r="BOF72" s="153"/>
      <c r="BOG72" s="153"/>
      <c r="BOH72" s="153"/>
      <c r="BOI72" s="153"/>
      <c r="BOJ72" s="153"/>
      <c r="BOK72" s="153"/>
      <c r="BOL72" s="153"/>
      <c r="BOM72" s="155"/>
      <c r="BON72" s="165"/>
      <c r="BOO72" s="153"/>
      <c r="BOP72" s="154"/>
      <c r="BOQ72" s="154"/>
      <c r="BOR72" s="153"/>
      <c r="BOS72" s="153"/>
      <c r="BOT72" s="153"/>
      <c r="BOU72" s="153"/>
      <c r="BOV72" s="153"/>
      <c r="BOW72" s="153"/>
      <c r="BOX72" s="153"/>
      <c r="BOY72" s="153"/>
      <c r="BOZ72" s="155"/>
      <c r="BPA72" s="165"/>
      <c r="BPB72" s="153"/>
      <c r="BPC72" s="154"/>
      <c r="BPD72" s="154"/>
      <c r="BPE72" s="153"/>
      <c r="BPF72" s="153"/>
      <c r="BPG72" s="153"/>
      <c r="BPH72" s="153"/>
      <c r="BPI72" s="153"/>
      <c r="BPJ72" s="153"/>
      <c r="BPK72" s="153"/>
      <c r="BPL72" s="153"/>
      <c r="BPM72" s="155"/>
      <c r="BPN72" s="165"/>
      <c r="BPO72" s="153"/>
      <c r="BPP72" s="154"/>
      <c r="BPQ72" s="154"/>
      <c r="BPR72" s="153"/>
      <c r="BPS72" s="153"/>
      <c r="BPT72" s="153"/>
      <c r="BPU72" s="153"/>
      <c r="BPV72" s="153"/>
      <c r="BPW72" s="153"/>
      <c r="BPX72" s="153"/>
      <c r="BPY72" s="153"/>
      <c r="BPZ72" s="155"/>
      <c r="BQA72" s="165"/>
      <c r="BQB72" s="153"/>
      <c r="BQC72" s="154"/>
      <c r="BQD72" s="154"/>
      <c r="BQE72" s="153"/>
      <c r="BQF72" s="153"/>
      <c r="BQG72" s="153"/>
      <c r="BQH72" s="153"/>
      <c r="BQI72" s="153"/>
      <c r="BQJ72" s="153"/>
      <c r="BQK72" s="153"/>
      <c r="BQL72" s="153"/>
      <c r="BQM72" s="155"/>
      <c r="BQN72" s="165"/>
      <c r="BQO72" s="153"/>
      <c r="BQP72" s="154"/>
      <c r="BQQ72" s="154"/>
      <c r="BQR72" s="153"/>
      <c r="BQS72" s="153"/>
      <c r="BQT72" s="153"/>
      <c r="BQU72" s="153"/>
      <c r="BQV72" s="153"/>
      <c r="BQW72" s="153"/>
      <c r="BQX72" s="153"/>
      <c r="BQY72" s="153"/>
      <c r="BQZ72" s="155"/>
      <c r="BRA72" s="165"/>
      <c r="BRB72" s="153"/>
      <c r="BRC72" s="154"/>
      <c r="BRD72" s="154"/>
      <c r="BRE72" s="153"/>
      <c r="BRF72" s="153"/>
      <c r="BRG72" s="153"/>
      <c r="BRH72" s="153"/>
      <c r="BRI72" s="153"/>
      <c r="BRJ72" s="153"/>
      <c r="BRK72" s="153"/>
      <c r="BRL72" s="153"/>
      <c r="BRM72" s="155"/>
      <c r="BRN72" s="165"/>
      <c r="BRO72" s="153"/>
      <c r="BRP72" s="154"/>
      <c r="BRQ72" s="154"/>
      <c r="BRR72" s="153"/>
      <c r="BRS72" s="153"/>
      <c r="BRT72" s="153"/>
      <c r="BRU72" s="153"/>
      <c r="BRV72" s="153"/>
      <c r="BRW72" s="153"/>
      <c r="BRX72" s="153"/>
      <c r="BRY72" s="153"/>
      <c r="BRZ72" s="155"/>
      <c r="BSA72" s="165"/>
      <c r="BSB72" s="153"/>
      <c r="BSC72" s="154"/>
      <c r="BSD72" s="154"/>
      <c r="BSE72" s="153"/>
      <c r="BSF72" s="153"/>
      <c r="BSG72" s="153"/>
      <c r="BSH72" s="153"/>
      <c r="BSI72" s="153"/>
      <c r="BSJ72" s="153"/>
      <c r="BSK72" s="153"/>
      <c r="BSL72" s="153"/>
      <c r="BSM72" s="155"/>
      <c r="BSN72" s="165"/>
      <c r="BSO72" s="153"/>
      <c r="BSP72" s="154"/>
      <c r="BSQ72" s="154"/>
      <c r="BSR72" s="153"/>
      <c r="BSS72" s="153"/>
      <c r="BST72" s="153"/>
      <c r="BSU72" s="153"/>
      <c r="BSV72" s="153"/>
      <c r="BSW72" s="153"/>
      <c r="BSX72" s="153"/>
      <c r="BSY72" s="153"/>
      <c r="BSZ72" s="155"/>
      <c r="BTA72" s="165"/>
      <c r="BTB72" s="153"/>
      <c r="BTC72" s="154"/>
      <c r="BTD72" s="154"/>
      <c r="BTE72" s="153"/>
      <c r="BTF72" s="153"/>
      <c r="BTG72" s="153"/>
      <c r="BTH72" s="153"/>
      <c r="BTI72" s="153"/>
      <c r="BTJ72" s="153"/>
      <c r="BTK72" s="153"/>
      <c r="BTL72" s="153"/>
      <c r="BTM72" s="155"/>
      <c r="BTN72" s="165"/>
      <c r="BTO72" s="153"/>
      <c r="BTP72" s="154"/>
      <c r="BTQ72" s="154"/>
      <c r="BTR72" s="153"/>
      <c r="BTS72" s="153"/>
      <c r="BTT72" s="153"/>
      <c r="BTU72" s="153"/>
      <c r="BTV72" s="153"/>
      <c r="BTW72" s="153"/>
      <c r="BTX72" s="153"/>
      <c r="BTY72" s="153"/>
      <c r="BTZ72" s="155"/>
      <c r="BUA72" s="165"/>
      <c r="BUB72" s="153"/>
      <c r="BUC72" s="154"/>
      <c r="BUD72" s="154"/>
      <c r="BUE72" s="153"/>
      <c r="BUF72" s="153"/>
      <c r="BUG72" s="153"/>
      <c r="BUH72" s="153"/>
      <c r="BUI72" s="153"/>
      <c r="BUJ72" s="153"/>
      <c r="BUK72" s="153"/>
      <c r="BUL72" s="153"/>
      <c r="BUM72" s="155"/>
      <c r="BUN72" s="165"/>
      <c r="BUO72" s="153"/>
      <c r="BUP72" s="154"/>
      <c r="BUQ72" s="154"/>
      <c r="BUR72" s="153"/>
      <c r="BUS72" s="153"/>
      <c r="BUT72" s="153"/>
      <c r="BUU72" s="153"/>
      <c r="BUV72" s="153"/>
      <c r="BUW72" s="153"/>
      <c r="BUX72" s="153"/>
      <c r="BUY72" s="153"/>
      <c r="BUZ72" s="155"/>
      <c r="BVA72" s="165"/>
      <c r="BVB72" s="153"/>
      <c r="BVC72" s="154"/>
      <c r="BVD72" s="154"/>
      <c r="BVE72" s="153"/>
      <c r="BVF72" s="153"/>
      <c r="BVG72" s="153"/>
      <c r="BVH72" s="153"/>
      <c r="BVI72" s="153"/>
      <c r="BVJ72" s="153"/>
      <c r="BVK72" s="153"/>
      <c r="BVL72" s="153"/>
      <c r="BVM72" s="155"/>
      <c r="BVN72" s="165"/>
      <c r="BVO72" s="153"/>
      <c r="BVP72" s="154"/>
      <c r="BVQ72" s="154"/>
      <c r="BVR72" s="153"/>
      <c r="BVS72" s="153"/>
      <c r="BVT72" s="153"/>
      <c r="BVU72" s="153"/>
      <c r="BVV72" s="153"/>
      <c r="BVW72" s="153"/>
      <c r="BVX72" s="153"/>
      <c r="BVY72" s="153"/>
      <c r="BVZ72" s="155"/>
      <c r="BWA72" s="165"/>
      <c r="BWB72" s="153"/>
      <c r="BWC72" s="154"/>
      <c r="BWD72" s="154"/>
      <c r="BWE72" s="153"/>
      <c r="BWF72" s="153"/>
      <c r="BWG72" s="153"/>
      <c r="BWH72" s="153"/>
      <c r="BWI72" s="153"/>
      <c r="BWJ72" s="153"/>
      <c r="BWK72" s="153"/>
      <c r="BWL72" s="153"/>
      <c r="BWM72" s="155"/>
      <c r="BWN72" s="165"/>
      <c r="BWO72" s="153"/>
      <c r="BWP72" s="154"/>
      <c r="BWQ72" s="154"/>
      <c r="BWR72" s="153"/>
      <c r="BWS72" s="153"/>
      <c r="BWT72" s="153"/>
      <c r="BWU72" s="153"/>
      <c r="BWV72" s="153"/>
      <c r="BWW72" s="153"/>
      <c r="BWX72" s="153"/>
      <c r="BWY72" s="153"/>
      <c r="BWZ72" s="155"/>
      <c r="BXA72" s="165"/>
      <c r="BXB72" s="153"/>
      <c r="BXC72" s="154"/>
      <c r="BXD72" s="154"/>
      <c r="BXE72" s="153"/>
      <c r="BXF72" s="153"/>
      <c r="BXG72" s="153"/>
      <c r="BXH72" s="153"/>
      <c r="BXI72" s="153"/>
      <c r="BXJ72" s="153"/>
      <c r="BXK72" s="153"/>
      <c r="BXL72" s="153"/>
      <c r="BXM72" s="155"/>
      <c r="BXN72" s="165"/>
      <c r="BXO72" s="153"/>
      <c r="BXP72" s="154"/>
      <c r="BXQ72" s="154"/>
      <c r="BXR72" s="153"/>
      <c r="BXS72" s="153"/>
      <c r="BXT72" s="153"/>
      <c r="BXU72" s="153"/>
      <c r="BXV72" s="153"/>
      <c r="BXW72" s="153"/>
      <c r="BXX72" s="153"/>
      <c r="BXY72" s="153"/>
      <c r="BXZ72" s="155"/>
      <c r="BYA72" s="165"/>
      <c r="BYB72" s="153"/>
      <c r="BYC72" s="154"/>
      <c r="BYD72" s="154"/>
      <c r="BYE72" s="153"/>
      <c r="BYF72" s="153"/>
      <c r="BYG72" s="153"/>
      <c r="BYH72" s="153"/>
      <c r="BYI72" s="153"/>
      <c r="BYJ72" s="153"/>
      <c r="BYK72" s="153"/>
      <c r="BYL72" s="153"/>
      <c r="BYM72" s="155"/>
      <c r="BYN72" s="165"/>
      <c r="BYO72" s="153"/>
      <c r="BYP72" s="154"/>
      <c r="BYQ72" s="154"/>
      <c r="BYR72" s="153"/>
      <c r="BYS72" s="153"/>
      <c r="BYT72" s="153"/>
      <c r="BYU72" s="153"/>
      <c r="BYV72" s="153"/>
      <c r="BYW72" s="153"/>
      <c r="BYX72" s="153"/>
      <c r="BYY72" s="153"/>
      <c r="BYZ72" s="155"/>
      <c r="BZA72" s="165"/>
      <c r="BZB72" s="153"/>
      <c r="BZC72" s="154"/>
      <c r="BZD72" s="154"/>
      <c r="BZE72" s="153"/>
      <c r="BZF72" s="153"/>
      <c r="BZG72" s="153"/>
      <c r="BZH72" s="153"/>
      <c r="BZI72" s="153"/>
      <c r="BZJ72" s="153"/>
      <c r="BZK72" s="153"/>
      <c r="BZL72" s="153"/>
      <c r="BZM72" s="155"/>
      <c r="BZN72" s="165"/>
      <c r="BZO72" s="153"/>
      <c r="BZP72" s="154"/>
      <c r="BZQ72" s="154"/>
      <c r="BZR72" s="153"/>
      <c r="BZS72" s="153"/>
      <c r="BZT72" s="153"/>
      <c r="BZU72" s="153"/>
      <c r="BZV72" s="153"/>
      <c r="BZW72" s="153"/>
      <c r="BZX72" s="153"/>
      <c r="BZY72" s="153"/>
      <c r="BZZ72" s="155"/>
      <c r="CAA72" s="165"/>
      <c r="CAB72" s="153"/>
      <c r="CAC72" s="154"/>
      <c r="CAD72" s="154"/>
      <c r="CAE72" s="153"/>
      <c r="CAF72" s="153"/>
      <c r="CAG72" s="153"/>
      <c r="CAH72" s="153"/>
      <c r="CAI72" s="153"/>
      <c r="CAJ72" s="153"/>
      <c r="CAK72" s="153"/>
      <c r="CAL72" s="153"/>
      <c r="CAM72" s="155"/>
      <c r="CAN72" s="165"/>
      <c r="CAO72" s="153"/>
      <c r="CAP72" s="154"/>
      <c r="CAQ72" s="154"/>
      <c r="CAR72" s="153"/>
      <c r="CAS72" s="153"/>
      <c r="CAT72" s="153"/>
      <c r="CAU72" s="153"/>
      <c r="CAV72" s="153"/>
      <c r="CAW72" s="153"/>
      <c r="CAX72" s="153"/>
      <c r="CAY72" s="153"/>
      <c r="CAZ72" s="155"/>
      <c r="CBA72" s="165"/>
      <c r="CBB72" s="153"/>
      <c r="CBC72" s="154"/>
      <c r="CBD72" s="154"/>
      <c r="CBE72" s="153"/>
      <c r="CBF72" s="153"/>
      <c r="CBG72" s="153"/>
      <c r="CBH72" s="153"/>
      <c r="CBI72" s="153"/>
      <c r="CBJ72" s="153"/>
      <c r="CBK72" s="153"/>
      <c r="CBL72" s="153"/>
      <c r="CBM72" s="155"/>
      <c r="CBN72" s="165"/>
      <c r="CBO72" s="153"/>
      <c r="CBP72" s="154"/>
      <c r="CBQ72" s="154"/>
      <c r="CBR72" s="153"/>
      <c r="CBS72" s="153"/>
      <c r="CBT72" s="153"/>
      <c r="CBU72" s="153"/>
      <c r="CBV72" s="153"/>
      <c r="CBW72" s="153"/>
      <c r="CBX72" s="153"/>
      <c r="CBY72" s="153"/>
      <c r="CBZ72" s="155"/>
      <c r="CCA72" s="165"/>
      <c r="CCB72" s="153"/>
      <c r="CCC72" s="154"/>
      <c r="CCD72" s="154"/>
      <c r="CCE72" s="153"/>
      <c r="CCF72" s="153"/>
      <c r="CCG72" s="153"/>
      <c r="CCH72" s="153"/>
      <c r="CCI72" s="153"/>
      <c r="CCJ72" s="153"/>
      <c r="CCK72" s="153"/>
      <c r="CCL72" s="153"/>
      <c r="CCM72" s="155"/>
      <c r="CCN72" s="165"/>
      <c r="CCO72" s="153"/>
      <c r="CCP72" s="154"/>
      <c r="CCQ72" s="154"/>
      <c r="CCR72" s="153"/>
      <c r="CCS72" s="153"/>
      <c r="CCT72" s="153"/>
      <c r="CCU72" s="153"/>
      <c r="CCV72" s="153"/>
      <c r="CCW72" s="153"/>
      <c r="CCX72" s="153"/>
      <c r="CCY72" s="153"/>
      <c r="CCZ72" s="155"/>
      <c r="CDA72" s="165"/>
      <c r="CDB72" s="153"/>
      <c r="CDC72" s="154"/>
      <c r="CDD72" s="154"/>
      <c r="CDE72" s="153"/>
      <c r="CDF72" s="153"/>
      <c r="CDG72" s="153"/>
      <c r="CDH72" s="153"/>
      <c r="CDI72" s="153"/>
      <c r="CDJ72" s="153"/>
      <c r="CDK72" s="153"/>
      <c r="CDL72" s="153"/>
      <c r="CDM72" s="155"/>
      <c r="CDN72" s="165"/>
      <c r="CDO72" s="153"/>
      <c r="CDP72" s="154"/>
      <c r="CDQ72" s="154"/>
      <c r="CDR72" s="153"/>
      <c r="CDS72" s="153"/>
      <c r="CDT72" s="153"/>
      <c r="CDU72" s="153"/>
      <c r="CDV72" s="153"/>
      <c r="CDW72" s="153"/>
      <c r="CDX72" s="153"/>
      <c r="CDY72" s="153"/>
      <c r="CDZ72" s="155"/>
      <c r="CEA72" s="165"/>
      <c r="CEB72" s="153"/>
      <c r="CEC72" s="154"/>
      <c r="CED72" s="154"/>
      <c r="CEE72" s="153"/>
      <c r="CEF72" s="153"/>
      <c r="CEG72" s="153"/>
      <c r="CEH72" s="153"/>
      <c r="CEI72" s="153"/>
      <c r="CEJ72" s="153"/>
      <c r="CEK72" s="153"/>
      <c r="CEL72" s="153"/>
      <c r="CEM72" s="155"/>
      <c r="CEN72" s="165"/>
      <c r="CEO72" s="153"/>
      <c r="CEP72" s="154"/>
      <c r="CEQ72" s="154"/>
      <c r="CER72" s="153"/>
      <c r="CES72" s="153"/>
      <c r="CET72" s="153"/>
      <c r="CEU72" s="153"/>
      <c r="CEV72" s="153"/>
      <c r="CEW72" s="153"/>
      <c r="CEX72" s="153"/>
      <c r="CEY72" s="153"/>
      <c r="CEZ72" s="155"/>
      <c r="CFA72" s="165"/>
      <c r="CFB72" s="153"/>
      <c r="CFC72" s="154"/>
      <c r="CFD72" s="154"/>
      <c r="CFE72" s="153"/>
      <c r="CFF72" s="153"/>
      <c r="CFG72" s="153"/>
      <c r="CFH72" s="153"/>
      <c r="CFI72" s="153"/>
      <c r="CFJ72" s="153"/>
      <c r="CFK72" s="153"/>
      <c r="CFL72" s="153"/>
      <c r="CFM72" s="155"/>
      <c r="CFN72" s="165"/>
      <c r="CFO72" s="153"/>
      <c r="CFP72" s="154"/>
      <c r="CFQ72" s="154"/>
      <c r="CFR72" s="153"/>
      <c r="CFS72" s="153"/>
      <c r="CFT72" s="153"/>
      <c r="CFU72" s="153"/>
      <c r="CFV72" s="153"/>
      <c r="CFW72" s="153"/>
      <c r="CFX72" s="153"/>
      <c r="CFY72" s="153"/>
      <c r="CFZ72" s="155"/>
      <c r="CGA72" s="165"/>
      <c r="CGB72" s="153"/>
      <c r="CGC72" s="154"/>
      <c r="CGD72" s="154"/>
      <c r="CGE72" s="153"/>
      <c r="CGF72" s="153"/>
      <c r="CGG72" s="153"/>
      <c r="CGH72" s="153"/>
      <c r="CGI72" s="153"/>
      <c r="CGJ72" s="153"/>
      <c r="CGK72" s="153"/>
      <c r="CGL72" s="153"/>
      <c r="CGM72" s="155"/>
      <c r="CGN72" s="165"/>
      <c r="CGO72" s="153"/>
      <c r="CGP72" s="154"/>
      <c r="CGQ72" s="154"/>
      <c r="CGR72" s="153"/>
      <c r="CGS72" s="153"/>
      <c r="CGT72" s="153"/>
      <c r="CGU72" s="153"/>
      <c r="CGV72" s="153"/>
      <c r="CGW72" s="153"/>
      <c r="CGX72" s="153"/>
      <c r="CGY72" s="153"/>
      <c r="CGZ72" s="155"/>
      <c r="CHA72" s="165"/>
      <c r="CHB72" s="153"/>
      <c r="CHC72" s="154"/>
      <c r="CHD72" s="154"/>
      <c r="CHE72" s="153"/>
      <c r="CHF72" s="153"/>
      <c r="CHG72" s="153"/>
      <c r="CHH72" s="153"/>
      <c r="CHI72" s="153"/>
      <c r="CHJ72" s="153"/>
      <c r="CHK72" s="153"/>
      <c r="CHL72" s="153"/>
      <c r="CHM72" s="155"/>
      <c r="CHN72" s="165"/>
      <c r="CHO72" s="153"/>
      <c r="CHP72" s="154"/>
      <c r="CHQ72" s="154"/>
      <c r="CHR72" s="153"/>
      <c r="CHS72" s="153"/>
      <c r="CHT72" s="153"/>
      <c r="CHU72" s="153"/>
      <c r="CHV72" s="153"/>
      <c r="CHW72" s="153"/>
      <c r="CHX72" s="153"/>
      <c r="CHY72" s="153"/>
      <c r="CHZ72" s="155"/>
      <c r="CIA72" s="165"/>
      <c r="CIB72" s="153"/>
      <c r="CIC72" s="154"/>
      <c r="CID72" s="154"/>
      <c r="CIE72" s="153"/>
      <c r="CIF72" s="153"/>
      <c r="CIG72" s="153"/>
      <c r="CIH72" s="153"/>
      <c r="CII72" s="153"/>
      <c r="CIJ72" s="153"/>
      <c r="CIK72" s="153"/>
      <c r="CIL72" s="153"/>
      <c r="CIM72" s="155"/>
      <c r="CIN72" s="165"/>
      <c r="CIO72" s="153"/>
      <c r="CIP72" s="154"/>
      <c r="CIQ72" s="154"/>
      <c r="CIR72" s="153"/>
      <c r="CIS72" s="153"/>
      <c r="CIT72" s="153"/>
      <c r="CIU72" s="153"/>
      <c r="CIV72" s="153"/>
      <c r="CIW72" s="153"/>
      <c r="CIX72" s="153"/>
      <c r="CIY72" s="153"/>
      <c r="CIZ72" s="155"/>
      <c r="CJA72" s="165"/>
      <c r="CJB72" s="153"/>
      <c r="CJC72" s="154"/>
      <c r="CJD72" s="154"/>
      <c r="CJE72" s="153"/>
      <c r="CJF72" s="153"/>
      <c r="CJG72" s="153"/>
      <c r="CJH72" s="153"/>
      <c r="CJI72" s="153"/>
      <c r="CJJ72" s="153"/>
      <c r="CJK72" s="153"/>
      <c r="CJL72" s="153"/>
      <c r="CJM72" s="155"/>
      <c r="CJN72" s="165"/>
      <c r="CJO72" s="153"/>
      <c r="CJP72" s="154"/>
      <c r="CJQ72" s="154"/>
      <c r="CJR72" s="153"/>
      <c r="CJS72" s="153"/>
      <c r="CJT72" s="153"/>
      <c r="CJU72" s="153"/>
      <c r="CJV72" s="153"/>
      <c r="CJW72" s="153"/>
      <c r="CJX72" s="153"/>
      <c r="CJY72" s="153"/>
      <c r="CJZ72" s="155"/>
      <c r="CKA72" s="165"/>
      <c r="CKB72" s="153"/>
      <c r="CKC72" s="154"/>
      <c r="CKD72" s="154"/>
      <c r="CKE72" s="153"/>
      <c r="CKF72" s="153"/>
      <c r="CKG72" s="153"/>
      <c r="CKH72" s="153"/>
      <c r="CKI72" s="153"/>
      <c r="CKJ72" s="153"/>
      <c r="CKK72" s="153"/>
      <c r="CKL72" s="153"/>
      <c r="CKM72" s="155"/>
      <c r="CKN72" s="165"/>
      <c r="CKO72" s="153"/>
      <c r="CKP72" s="154"/>
      <c r="CKQ72" s="154"/>
      <c r="CKR72" s="153"/>
      <c r="CKS72" s="153"/>
      <c r="CKT72" s="153"/>
      <c r="CKU72" s="153"/>
      <c r="CKV72" s="153"/>
      <c r="CKW72" s="153"/>
      <c r="CKX72" s="153"/>
      <c r="CKY72" s="153"/>
      <c r="CKZ72" s="155"/>
      <c r="CLA72" s="165"/>
      <c r="CLB72" s="153"/>
      <c r="CLC72" s="154"/>
      <c r="CLD72" s="154"/>
      <c r="CLE72" s="153"/>
      <c r="CLF72" s="153"/>
      <c r="CLG72" s="153"/>
      <c r="CLH72" s="153"/>
      <c r="CLI72" s="153"/>
      <c r="CLJ72" s="153"/>
      <c r="CLK72" s="153"/>
      <c r="CLL72" s="153"/>
      <c r="CLM72" s="155"/>
      <c r="CLN72" s="165"/>
      <c r="CLO72" s="153"/>
      <c r="CLP72" s="154"/>
      <c r="CLQ72" s="154"/>
      <c r="CLR72" s="153"/>
      <c r="CLS72" s="153"/>
      <c r="CLT72" s="153"/>
      <c r="CLU72" s="153"/>
      <c r="CLV72" s="153"/>
      <c r="CLW72" s="153"/>
      <c r="CLX72" s="153"/>
      <c r="CLY72" s="153"/>
      <c r="CLZ72" s="155"/>
      <c r="CMA72" s="165"/>
      <c r="CMB72" s="153"/>
      <c r="CMC72" s="154"/>
      <c r="CMD72" s="154"/>
      <c r="CME72" s="153"/>
      <c r="CMF72" s="153"/>
      <c r="CMG72" s="153"/>
      <c r="CMH72" s="153"/>
      <c r="CMI72" s="153"/>
      <c r="CMJ72" s="153"/>
      <c r="CMK72" s="153"/>
      <c r="CML72" s="153"/>
      <c r="CMM72" s="155"/>
      <c r="CMN72" s="165"/>
      <c r="CMO72" s="153"/>
      <c r="CMP72" s="154"/>
      <c r="CMQ72" s="154"/>
      <c r="CMR72" s="153"/>
      <c r="CMS72" s="153"/>
      <c r="CMT72" s="153"/>
      <c r="CMU72" s="153"/>
      <c r="CMV72" s="153"/>
      <c r="CMW72" s="153"/>
      <c r="CMX72" s="153"/>
      <c r="CMY72" s="153"/>
      <c r="CMZ72" s="155"/>
      <c r="CNA72" s="165"/>
      <c r="CNB72" s="153"/>
      <c r="CNC72" s="154"/>
      <c r="CND72" s="154"/>
      <c r="CNE72" s="153"/>
      <c r="CNF72" s="153"/>
      <c r="CNG72" s="153"/>
      <c r="CNH72" s="153"/>
      <c r="CNI72" s="153"/>
      <c r="CNJ72" s="153"/>
      <c r="CNK72" s="153"/>
      <c r="CNL72" s="153"/>
      <c r="CNM72" s="155"/>
      <c r="CNN72" s="165"/>
      <c r="CNO72" s="153"/>
      <c r="CNP72" s="154"/>
      <c r="CNQ72" s="154"/>
      <c r="CNR72" s="153"/>
      <c r="CNS72" s="153"/>
      <c r="CNT72" s="153"/>
      <c r="CNU72" s="153"/>
      <c r="CNV72" s="153"/>
      <c r="CNW72" s="153"/>
      <c r="CNX72" s="153"/>
      <c r="CNY72" s="153"/>
      <c r="CNZ72" s="155"/>
      <c r="COA72" s="165"/>
      <c r="COB72" s="153"/>
      <c r="COC72" s="154"/>
      <c r="COD72" s="154"/>
      <c r="COE72" s="153"/>
      <c r="COF72" s="153"/>
      <c r="COG72" s="153"/>
      <c r="COH72" s="153"/>
      <c r="COI72" s="153"/>
      <c r="COJ72" s="153"/>
      <c r="COK72" s="153"/>
      <c r="COL72" s="153"/>
      <c r="COM72" s="155"/>
      <c r="CON72" s="165"/>
      <c r="COO72" s="153"/>
      <c r="COP72" s="154"/>
      <c r="COQ72" s="154"/>
      <c r="COR72" s="153"/>
      <c r="COS72" s="153"/>
      <c r="COT72" s="153"/>
      <c r="COU72" s="153"/>
      <c r="COV72" s="153"/>
      <c r="COW72" s="153"/>
      <c r="COX72" s="153"/>
      <c r="COY72" s="153"/>
      <c r="COZ72" s="155"/>
      <c r="CPA72" s="165"/>
      <c r="CPB72" s="153"/>
      <c r="CPC72" s="154"/>
      <c r="CPD72" s="154"/>
      <c r="CPE72" s="153"/>
      <c r="CPF72" s="153"/>
      <c r="CPG72" s="153"/>
      <c r="CPH72" s="153"/>
      <c r="CPI72" s="153"/>
      <c r="CPJ72" s="153"/>
      <c r="CPK72" s="153"/>
      <c r="CPL72" s="153"/>
      <c r="CPM72" s="155"/>
      <c r="CPN72" s="165"/>
      <c r="CPO72" s="153"/>
      <c r="CPP72" s="154"/>
      <c r="CPQ72" s="154"/>
      <c r="CPR72" s="153"/>
      <c r="CPS72" s="153"/>
      <c r="CPT72" s="153"/>
      <c r="CPU72" s="153"/>
      <c r="CPV72" s="153"/>
      <c r="CPW72" s="153"/>
      <c r="CPX72" s="153"/>
      <c r="CPY72" s="153"/>
      <c r="CPZ72" s="155"/>
      <c r="CQA72" s="165"/>
      <c r="CQB72" s="153"/>
      <c r="CQC72" s="154"/>
      <c r="CQD72" s="154"/>
      <c r="CQE72" s="153"/>
      <c r="CQF72" s="153"/>
      <c r="CQG72" s="153"/>
      <c r="CQH72" s="153"/>
      <c r="CQI72" s="153"/>
      <c r="CQJ72" s="153"/>
      <c r="CQK72" s="153"/>
      <c r="CQL72" s="153"/>
      <c r="CQM72" s="155"/>
      <c r="CQN72" s="165"/>
      <c r="CQO72" s="153"/>
      <c r="CQP72" s="154"/>
      <c r="CQQ72" s="154"/>
      <c r="CQR72" s="153"/>
      <c r="CQS72" s="153"/>
      <c r="CQT72" s="153"/>
      <c r="CQU72" s="153"/>
      <c r="CQV72" s="153"/>
      <c r="CQW72" s="153"/>
      <c r="CQX72" s="153"/>
      <c r="CQY72" s="153"/>
      <c r="CQZ72" s="155"/>
      <c r="CRA72" s="165"/>
      <c r="CRB72" s="153"/>
      <c r="CRC72" s="154"/>
      <c r="CRD72" s="154"/>
      <c r="CRE72" s="153"/>
      <c r="CRF72" s="153"/>
      <c r="CRG72" s="153"/>
      <c r="CRH72" s="153"/>
      <c r="CRI72" s="153"/>
      <c r="CRJ72" s="153"/>
      <c r="CRK72" s="153"/>
      <c r="CRL72" s="153"/>
      <c r="CRM72" s="155"/>
      <c r="CRN72" s="165"/>
      <c r="CRO72" s="153"/>
      <c r="CRP72" s="154"/>
      <c r="CRQ72" s="154"/>
      <c r="CRR72" s="153"/>
      <c r="CRS72" s="153"/>
      <c r="CRT72" s="153"/>
      <c r="CRU72" s="153"/>
      <c r="CRV72" s="153"/>
      <c r="CRW72" s="153"/>
      <c r="CRX72" s="153"/>
      <c r="CRY72" s="153"/>
      <c r="CRZ72" s="155"/>
      <c r="CSA72" s="165"/>
      <c r="CSB72" s="153"/>
      <c r="CSC72" s="154"/>
      <c r="CSD72" s="154"/>
      <c r="CSE72" s="153"/>
      <c r="CSF72" s="153"/>
      <c r="CSG72" s="153"/>
      <c r="CSH72" s="153"/>
      <c r="CSI72" s="153"/>
      <c r="CSJ72" s="153"/>
      <c r="CSK72" s="153"/>
      <c r="CSL72" s="153"/>
      <c r="CSM72" s="155"/>
      <c r="CSN72" s="165"/>
      <c r="CSO72" s="153"/>
      <c r="CSP72" s="154"/>
      <c r="CSQ72" s="154"/>
      <c r="CSR72" s="153"/>
      <c r="CSS72" s="153"/>
      <c r="CST72" s="153"/>
      <c r="CSU72" s="153"/>
      <c r="CSV72" s="153"/>
      <c r="CSW72" s="153"/>
      <c r="CSX72" s="153"/>
      <c r="CSY72" s="153"/>
      <c r="CSZ72" s="155"/>
      <c r="CTA72" s="165"/>
      <c r="CTB72" s="153"/>
      <c r="CTC72" s="154"/>
      <c r="CTD72" s="154"/>
      <c r="CTE72" s="153"/>
      <c r="CTF72" s="153"/>
      <c r="CTG72" s="153"/>
      <c r="CTH72" s="153"/>
      <c r="CTI72" s="153"/>
      <c r="CTJ72" s="153"/>
      <c r="CTK72" s="153"/>
      <c r="CTL72" s="153"/>
      <c r="CTM72" s="155"/>
      <c r="CTN72" s="165"/>
      <c r="CTO72" s="153"/>
      <c r="CTP72" s="154"/>
      <c r="CTQ72" s="154"/>
      <c r="CTR72" s="153"/>
      <c r="CTS72" s="153"/>
      <c r="CTT72" s="153"/>
      <c r="CTU72" s="153"/>
      <c r="CTV72" s="153"/>
      <c r="CTW72" s="153"/>
      <c r="CTX72" s="153"/>
      <c r="CTY72" s="153"/>
      <c r="CTZ72" s="155"/>
      <c r="CUA72" s="165"/>
      <c r="CUB72" s="153"/>
      <c r="CUC72" s="154"/>
      <c r="CUD72" s="154"/>
      <c r="CUE72" s="153"/>
      <c r="CUF72" s="153"/>
      <c r="CUG72" s="153"/>
      <c r="CUH72" s="153"/>
      <c r="CUI72" s="153"/>
      <c r="CUJ72" s="153"/>
      <c r="CUK72" s="153"/>
      <c r="CUL72" s="153"/>
      <c r="CUM72" s="155"/>
      <c r="CUN72" s="165"/>
      <c r="CUO72" s="153"/>
      <c r="CUP72" s="154"/>
      <c r="CUQ72" s="154"/>
      <c r="CUR72" s="153"/>
      <c r="CUS72" s="153"/>
      <c r="CUT72" s="153"/>
      <c r="CUU72" s="153"/>
      <c r="CUV72" s="153"/>
      <c r="CUW72" s="153"/>
      <c r="CUX72" s="153"/>
      <c r="CUY72" s="153"/>
      <c r="CUZ72" s="155"/>
      <c r="CVA72" s="165"/>
      <c r="CVB72" s="153"/>
      <c r="CVC72" s="154"/>
      <c r="CVD72" s="154"/>
      <c r="CVE72" s="153"/>
      <c r="CVF72" s="153"/>
      <c r="CVG72" s="153"/>
      <c r="CVH72" s="153"/>
      <c r="CVI72" s="153"/>
      <c r="CVJ72" s="153"/>
      <c r="CVK72" s="153"/>
      <c r="CVL72" s="153"/>
      <c r="CVM72" s="155"/>
      <c r="CVN72" s="165"/>
      <c r="CVO72" s="153"/>
      <c r="CVP72" s="154"/>
      <c r="CVQ72" s="154"/>
      <c r="CVR72" s="153"/>
      <c r="CVS72" s="153"/>
      <c r="CVT72" s="153"/>
      <c r="CVU72" s="153"/>
      <c r="CVV72" s="153"/>
      <c r="CVW72" s="153"/>
      <c r="CVX72" s="153"/>
      <c r="CVY72" s="153"/>
      <c r="CVZ72" s="155"/>
      <c r="CWA72" s="165"/>
      <c r="CWB72" s="153"/>
      <c r="CWC72" s="154"/>
      <c r="CWD72" s="154"/>
      <c r="CWE72" s="153"/>
      <c r="CWF72" s="153"/>
      <c r="CWG72" s="153"/>
      <c r="CWH72" s="153"/>
      <c r="CWI72" s="153"/>
      <c r="CWJ72" s="153"/>
      <c r="CWK72" s="153"/>
      <c r="CWL72" s="153"/>
      <c r="CWM72" s="155"/>
      <c r="CWN72" s="165"/>
      <c r="CWO72" s="153"/>
      <c r="CWP72" s="154"/>
      <c r="CWQ72" s="154"/>
      <c r="CWR72" s="153"/>
      <c r="CWS72" s="153"/>
      <c r="CWT72" s="153"/>
      <c r="CWU72" s="153"/>
      <c r="CWV72" s="153"/>
      <c r="CWW72" s="153"/>
      <c r="CWX72" s="153"/>
      <c r="CWY72" s="153"/>
      <c r="CWZ72" s="155"/>
      <c r="CXA72" s="165"/>
      <c r="CXB72" s="153"/>
      <c r="CXC72" s="154"/>
      <c r="CXD72" s="154"/>
      <c r="CXE72" s="153"/>
      <c r="CXF72" s="153"/>
      <c r="CXG72" s="153"/>
      <c r="CXH72" s="153"/>
      <c r="CXI72" s="153"/>
      <c r="CXJ72" s="153"/>
      <c r="CXK72" s="153"/>
      <c r="CXL72" s="153"/>
      <c r="CXM72" s="155"/>
      <c r="CXN72" s="165"/>
      <c r="CXO72" s="153"/>
      <c r="CXP72" s="154"/>
      <c r="CXQ72" s="154"/>
      <c r="CXR72" s="153"/>
      <c r="CXS72" s="153"/>
      <c r="CXT72" s="153"/>
      <c r="CXU72" s="153"/>
      <c r="CXV72" s="153"/>
      <c r="CXW72" s="153"/>
      <c r="CXX72" s="153"/>
      <c r="CXY72" s="153"/>
      <c r="CXZ72" s="155"/>
      <c r="CYA72" s="165"/>
      <c r="CYB72" s="153"/>
      <c r="CYC72" s="154"/>
      <c r="CYD72" s="154"/>
      <c r="CYE72" s="153"/>
      <c r="CYF72" s="153"/>
      <c r="CYG72" s="153"/>
      <c r="CYH72" s="153"/>
      <c r="CYI72" s="153"/>
      <c r="CYJ72" s="153"/>
      <c r="CYK72" s="153"/>
      <c r="CYL72" s="153"/>
      <c r="CYM72" s="155"/>
      <c r="CYN72" s="165"/>
      <c r="CYO72" s="153"/>
      <c r="CYP72" s="154"/>
      <c r="CYQ72" s="154"/>
      <c r="CYR72" s="153"/>
      <c r="CYS72" s="153"/>
      <c r="CYT72" s="153"/>
      <c r="CYU72" s="153"/>
      <c r="CYV72" s="153"/>
      <c r="CYW72" s="153"/>
      <c r="CYX72" s="153"/>
      <c r="CYY72" s="153"/>
      <c r="CYZ72" s="155"/>
      <c r="CZA72" s="165"/>
      <c r="CZB72" s="153"/>
      <c r="CZC72" s="154"/>
      <c r="CZD72" s="154"/>
      <c r="CZE72" s="153"/>
      <c r="CZF72" s="153"/>
      <c r="CZG72" s="153"/>
      <c r="CZH72" s="153"/>
      <c r="CZI72" s="153"/>
      <c r="CZJ72" s="153"/>
      <c r="CZK72" s="153"/>
      <c r="CZL72" s="153"/>
      <c r="CZM72" s="155"/>
      <c r="CZN72" s="165"/>
      <c r="CZO72" s="153"/>
      <c r="CZP72" s="154"/>
      <c r="CZQ72" s="154"/>
      <c r="CZR72" s="153"/>
      <c r="CZS72" s="153"/>
      <c r="CZT72" s="153"/>
      <c r="CZU72" s="153"/>
      <c r="CZV72" s="153"/>
      <c r="CZW72" s="153"/>
      <c r="CZX72" s="153"/>
      <c r="CZY72" s="153"/>
      <c r="CZZ72" s="155"/>
      <c r="DAA72" s="165"/>
      <c r="DAB72" s="153"/>
      <c r="DAC72" s="154"/>
      <c r="DAD72" s="154"/>
      <c r="DAE72" s="153"/>
      <c r="DAF72" s="153"/>
      <c r="DAG72" s="153"/>
      <c r="DAH72" s="153"/>
      <c r="DAI72" s="153"/>
      <c r="DAJ72" s="153"/>
      <c r="DAK72" s="153"/>
      <c r="DAL72" s="153"/>
      <c r="DAM72" s="155"/>
      <c r="DAN72" s="165"/>
      <c r="DAO72" s="153"/>
      <c r="DAP72" s="154"/>
      <c r="DAQ72" s="154"/>
      <c r="DAR72" s="153"/>
      <c r="DAS72" s="153"/>
      <c r="DAT72" s="153"/>
      <c r="DAU72" s="153"/>
      <c r="DAV72" s="153"/>
      <c r="DAW72" s="153"/>
      <c r="DAX72" s="153"/>
      <c r="DAY72" s="153"/>
      <c r="DAZ72" s="155"/>
      <c r="DBA72" s="165"/>
      <c r="DBB72" s="153"/>
      <c r="DBC72" s="154"/>
      <c r="DBD72" s="154"/>
      <c r="DBE72" s="153"/>
      <c r="DBF72" s="153"/>
      <c r="DBG72" s="153"/>
      <c r="DBH72" s="153"/>
      <c r="DBI72" s="153"/>
      <c r="DBJ72" s="153"/>
      <c r="DBK72" s="153"/>
      <c r="DBL72" s="153"/>
      <c r="DBM72" s="155"/>
      <c r="DBN72" s="165"/>
      <c r="DBO72" s="153"/>
      <c r="DBP72" s="154"/>
      <c r="DBQ72" s="154"/>
      <c r="DBR72" s="153"/>
      <c r="DBS72" s="153"/>
      <c r="DBT72" s="153"/>
      <c r="DBU72" s="153"/>
      <c r="DBV72" s="153"/>
      <c r="DBW72" s="153"/>
      <c r="DBX72" s="153"/>
      <c r="DBY72" s="153"/>
      <c r="DBZ72" s="155"/>
      <c r="DCA72" s="165"/>
      <c r="DCB72" s="153"/>
      <c r="DCC72" s="154"/>
      <c r="DCD72" s="154"/>
      <c r="DCE72" s="153"/>
      <c r="DCF72" s="153"/>
      <c r="DCG72" s="153"/>
      <c r="DCH72" s="153"/>
      <c r="DCI72" s="153"/>
      <c r="DCJ72" s="153"/>
      <c r="DCK72" s="153"/>
      <c r="DCL72" s="153"/>
      <c r="DCM72" s="155"/>
      <c r="DCN72" s="165"/>
      <c r="DCO72" s="153"/>
      <c r="DCP72" s="154"/>
      <c r="DCQ72" s="154"/>
      <c r="DCR72" s="153"/>
      <c r="DCS72" s="153"/>
      <c r="DCT72" s="153"/>
      <c r="DCU72" s="153"/>
      <c r="DCV72" s="153"/>
      <c r="DCW72" s="153"/>
      <c r="DCX72" s="153"/>
      <c r="DCY72" s="153"/>
      <c r="DCZ72" s="155"/>
      <c r="DDA72" s="165"/>
      <c r="DDB72" s="153"/>
      <c r="DDC72" s="154"/>
      <c r="DDD72" s="154"/>
      <c r="DDE72" s="153"/>
      <c r="DDF72" s="153"/>
      <c r="DDG72" s="153"/>
      <c r="DDH72" s="153"/>
      <c r="DDI72" s="153"/>
      <c r="DDJ72" s="153"/>
      <c r="DDK72" s="153"/>
      <c r="DDL72" s="153"/>
      <c r="DDM72" s="155"/>
      <c r="DDN72" s="165"/>
      <c r="DDO72" s="153"/>
      <c r="DDP72" s="154"/>
      <c r="DDQ72" s="154"/>
      <c r="DDR72" s="153"/>
      <c r="DDS72" s="153"/>
      <c r="DDT72" s="153"/>
      <c r="DDU72" s="153"/>
      <c r="DDV72" s="153"/>
      <c r="DDW72" s="153"/>
      <c r="DDX72" s="153"/>
      <c r="DDY72" s="153"/>
      <c r="DDZ72" s="155"/>
      <c r="DEA72" s="165"/>
      <c r="DEB72" s="153"/>
      <c r="DEC72" s="154"/>
      <c r="DED72" s="154"/>
      <c r="DEE72" s="153"/>
      <c r="DEF72" s="153"/>
      <c r="DEG72" s="153"/>
      <c r="DEH72" s="153"/>
      <c r="DEI72" s="153"/>
      <c r="DEJ72" s="153"/>
      <c r="DEK72" s="153"/>
      <c r="DEL72" s="153"/>
      <c r="DEM72" s="155"/>
      <c r="DEN72" s="165"/>
      <c r="DEO72" s="153"/>
      <c r="DEP72" s="154"/>
      <c r="DEQ72" s="154"/>
      <c r="DER72" s="153"/>
      <c r="DES72" s="153"/>
      <c r="DET72" s="153"/>
      <c r="DEU72" s="153"/>
      <c r="DEV72" s="153"/>
      <c r="DEW72" s="153"/>
      <c r="DEX72" s="153"/>
      <c r="DEY72" s="153"/>
      <c r="DEZ72" s="155"/>
      <c r="DFA72" s="165"/>
      <c r="DFB72" s="153"/>
      <c r="DFC72" s="154"/>
      <c r="DFD72" s="154"/>
      <c r="DFE72" s="153"/>
      <c r="DFF72" s="153"/>
      <c r="DFG72" s="153"/>
      <c r="DFH72" s="153"/>
      <c r="DFI72" s="153"/>
      <c r="DFJ72" s="153"/>
      <c r="DFK72" s="153"/>
      <c r="DFL72" s="153"/>
      <c r="DFM72" s="155"/>
      <c r="DFN72" s="165"/>
      <c r="DFO72" s="153"/>
      <c r="DFP72" s="154"/>
      <c r="DFQ72" s="154"/>
      <c r="DFR72" s="153"/>
      <c r="DFS72" s="153"/>
      <c r="DFT72" s="153"/>
      <c r="DFU72" s="153"/>
      <c r="DFV72" s="153"/>
      <c r="DFW72" s="153"/>
      <c r="DFX72" s="153"/>
      <c r="DFY72" s="153"/>
      <c r="DFZ72" s="155"/>
      <c r="DGA72" s="165"/>
      <c r="DGB72" s="153"/>
      <c r="DGC72" s="154"/>
      <c r="DGD72" s="154"/>
      <c r="DGE72" s="153"/>
      <c r="DGF72" s="153"/>
      <c r="DGG72" s="153"/>
      <c r="DGH72" s="153"/>
      <c r="DGI72" s="153"/>
      <c r="DGJ72" s="153"/>
      <c r="DGK72" s="153"/>
      <c r="DGL72" s="153"/>
      <c r="DGM72" s="155"/>
      <c r="DGN72" s="165"/>
      <c r="DGO72" s="153"/>
      <c r="DGP72" s="154"/>
      <c r="DGQ72" s="154"/>
      <c r="DGR72" s="153"/>
      <c r="DGS72" s="153"/>
      <c r="DGT72" s="153"/>
      <c r="DGU72" s="153"/>
      <c r="DGV72" s="153"/>
      <c r="DGW72" s="153"/>
      <c r="DGX72" s="153"/>
      <c r="DGY72" s="153"/>
      <c r="DGZ72" s="155"/>
      <c r="DHA72" s="165"/>
      <c r="DHB72" s="153"/>
      <c r="DHC72" s="154"/>
      <c r="DHD72" s="154"/>
      <c r="DHE72" s="153"/>
      <c r="DHF72" s="153"/>
      <c r="DHG72" s="153"/>
      <c r="DHH72" s="153"/>
      <c r="DHI72" s="153"/>
      <c r="DHJ72" s="153"/>
      <c r="DHK72" s="153"/>
      <c r="DHL72" s="153"/>
      <c r="DHM72" s="155"/>
      <c r="DHN72" s="165"/>
      <c r="DHO72" s="153"/>
      <c r="DHP72" s="154"/>
      <c r="DHQ72" s="154"/>
      <c r="DHR72" s="153"/>
      <c r="DHS72" s="153"/>
      <c r="DHT72" s="153"/>
      <c r="DHU72" s="153"/>
      <c r="DHV72" s="153"/>
      <c r="DHW72" s="153"/>
      <c r="DHX72" s="153"/>
      <c r="DHY72" s="153"/>
      <c r="DHZ72" s="155"/>
      <c r="DIA72" s="165"/>
      <c r="DIB72" s="153"/>
      <c r="DIC72" s="154"/>
      <c r="DID72" s="154"/>
      <c r="DIE72" s="153"/>
      <c r="DIF72" s="153"/>
      <c r="DIG72" s="153"/>
      <c r="DIH72" s="153"/>
      <c r="DII72" s="153"/>
      <c r="DIJ72" s="153"/>
      <c r="DIK72" s="153"/>
      <c r="DIL72" s="153"/>
      <c r="DIM72" s="155"/>
      <c r="DIN72" s="165"/>
      <c r="DIO72" s="153"/>
      <c r="DIP72" s="154"/>
      <c r="DIQ72" s="154"/>
      <c r="DIR72" s="153"/>
      <c r="DIS72" s="153"/>
      <c r="DIT72" s="153"/>
      <c r="DIU72" s="153"/>
      <c r="DIV72" s="153"/>
      <c r="DIW72" s="153"/>
      <c r="DIX72" s="153"/>
      <c r="DIY72" s="153"/>
      <c r="DIZ72" s="155"/>
      <c r="DJA72" s="165"/>
      <c r="DJB72" s="153"/>
      <c r="DJC72" s="154"/>
      <c r="DJD72" s="154"/>
      <c r="DJE72" s="153"/>
      <c r="DJF72" s="153"/>
      <c r="DJG72" s="153"/>
      <c r="DJH72" s="153"/>
      <c r="DJI72" s="153"/>
      <c r="DJJ72" s="153"/>
      <c r="DJK72" s="153"/>
      <c r="DJL72" s="153"/>
      <c r="DJM72" s="155"/>
      <c r="DJN72" s="165"/>
      <c r="DJO72" s="153"/>
      <c r="DJP72" s="154"/>
      <c r="DJQ72" s="154"/>
      <c r="DJR72" s="153"/>
      <c r="DJS72" s="153"/>
      <c r="DJT72" s="153"/>
      <c r="DJU72" s="153"/>
      <c r="DJV72" s="153"/>
      <c r="DJW72" s="153"/>
      <c r="DJX72" s="153"/>
      <c r="DJY72" s="153"/>
      <c r="DJZ72" s="155"/>
      <c r="DKA72" s="165"/>
      <c r="DKB72" s="153"/>
      <c r="DKC72" s="154"/>
      <c r="DKD72" s="154"/>
      <c r="DKE72" s="153"/>
      <c r="DKF72" s="153"/>
      <c r="DKG72" s="153"/>
      <c r="DKH72" s="153"/>
      <c r="DKI72" s="153"/>
      <c r="DKJ72" s="153"/>
      <c r="DKK72" s="153"/>
      <c r="DKL72" s="153"/>
      <c r="DKM72" s="155"/>
      <c r="DKN72" s="165"/>
      <c r="DKO72" s="153"/>
      <c r="DKP72" s="154"/>
      <c r="DKQ72" s="154"/>
      <c r="DKR72" s="153"/>
      <c r="DKS72" s="153"/>
      <c r="DKT72" s="153"/>
      <c r="DKU72" s="153"/>
      <c r="DKV72" s="153"/>
      <c r="DKW72" s="153"/>
      <c r="DKX72" s="153"/>
      <c r="DKY72" s="153"/>
      <c r="DKZ72" s="155"/>
      <c r="DLA72" s="165"/>
      <c r="DLB72" s="153"/>
      <c r="DLC72" s="154"/>
      <c r="DLD72" s="154"/>
      <c r="DLE72" s="153"/>
      <c r="DLF72" s="153"/>
      <c r="DLG72" s="153"/>
      <c r="DLH72" s="153"/>
      <c r="DLI72" s="153"/>
      <c r="DLJ72" s="153"/>
      <c r="DLK72" s="153"/>
      <c r="DLL72" s="153"/>
      <c r="DLM72" s="155"/>
      <c r="DLN72" s="165"/>
      <c r="DLO72" s="153"/>
      <c r="DLP72" s="154"/>
      <c r="DLQ72" s="154"/>
      <c r="DLR72" s="153"/>
      <c r="DLS72" s="153"/>
      <c r="DLT72" s="153"/>
      <c r="DLU72" s="153"/>
      <c r="DLV72" s="153"/>
      <c r="DLW72" s="153"/>
      <c r="DLX72" s="153"/>
      <c r="DLY72" s="153"/>
      <c r="DLZ72" s="155"/>
      <c r="DMA72" s="165"/>
      <c r="DMB72" s="153"/>
      <c r="DMC72" s="154"/>
      <c r="DMD72" s="154"/>
      <c r="DME72" s="153"/>
      <c r="DMF72" s="153"/>
      <c r="DMG72" s="153"/>
      <c r="DMH72" s="153"/>
      <c r="DMI72" s="153"/>
      <c r="DMJ72" s="153"/>
      <c r="DMK72" s="153"/>
      <c r="DML72" s="153"/>
      <c r="DMM72" s="155"/>
      <c r="DMN72" s="165"/>
      <c r="DMO72" s="153"/>
      <c r="DMP72" s="154"/>
      <c r="DMQ72" s="154"/>
      <c r="DMR72" s="153"/>
      <c r="DMS72" s="153"/>
      <c r="DMT72" s="153"/>
      <c r="DMU72" s="153"/>
      <c r="DMV72" s="153"/>
      <c r="DMW72" s="153"/>
      <c r="DMX72" s="153"/>
      <c r="DMY72" s="153"/>
      <c r="DMZ72" s="155"/>
      <c r="DNA72" s="165"/>
      <c r="DNB72" s="153"/>
      <c r="DNC72" s="154"/>
      <c r="DND72" s="154"/>
      <c r="DNE72" s="153"/>
      <c r="DNF72" s="153"/>
      <c r="DNG72" s="153"/>
      <c r="DNH72" s="153"/>
      <c r="DNI72" s="153"/>
      <c r="DNJ72" s="153"/>
      <c r="DNK72" s="153"/>
      <c r="DNL72" s="153"/>
      <c r="DNM72" s="155"/>
      <c r="DNN72" s="165"/>
      <c r="DNO72" s="153"/>
      <c r="DNP72" s="154"/>
      <c r="DNQ72" s="154"/>
      <c r="DNR72" s="153"/>
      <c r="DNS72" s="153"/>
      <c r="DNT72" s="153"/>
      <c r="DNU72" s="153"/>
      <c r="DNV72" s="153"/>
      <c r="DNW72" s="153"/>
      <c r="DNX72" s="153"/>
      <c r="DNY72" s="153"/>
      <c r="DNZ72" s="155"/>
      <c r="DOA72" s="165"/>
      <c r="DOB72" s="153"/>
      <c r="DOC72" s="154"/>
      <c r="DOD72" s="154"/>
      <c r="DOE72" s="153"/>
      <c r="DOF72" s="153"/>
      <c r="DOG72" s="153"/>
      <c r="DOH72" s="153"/>
      <c r="DOI72" s="153"/>
      <c r="DOJ72" s="153"/>
      <c r="DOK72" s="153"/>
      <c r="DOL72" s="153"/>
      <c r="DOM72" s="155"/>
      <c r="DON72" s="165"/>
      <c r="DOO72" s="153"/>
      <c r="DOP72" s="154"/>
      <c r="DOQ72" s="154"/>
      <c r="DOR72" s="153"/>
      <c r="DOS72" s="153"/>
      <c r="DOT72" s="153"/>
      <c r="DOU72" s="153"/>
      <c r="DOV72" s="153"/>
      <c r="DOW72" s="153"/>
      <c r="DOX72" s="153"/>
      <c r="DOY72" s="153"/>
      <c r="DOZ72" s="155"/>
      <c r="DPA72" s="165"/>
      <c r="DPB72" s="153"/>
      <c r="DPC72" s="154"/>
      <c r="DPD72" s="154"/>
      <c r="DPE72" s="153"/>
      <c r="DPF72" s="153"/>
      <c r="DPG72" s="153"/>
      <c r="DPH72" s="153"/>
      <c r="DPI72" s="153"/>
      <c r="DPJ72" s="153"/>
      <c r="DPK72" s="153"/>
      <c r="DPL72" s="153"/>
      <c r="DPM72" s="155"/>
      <c r="DPN72" s="165"/>
      <c r="DPO72" s="153"/>
      <c r="DPP72" s="154"/>
      <c r="DPQ72" s="154"/>
      <c r="DPR72" s="153"/>
      <c r="DPS72" s="153"/>
      <c r="DPT72" s="153"/>
      <c r="DPU72" s="153"/>
      <c r="DPV72" s="153"/>
      <c r="DPW72" s="153"/>
      <c r="DPX72" s="153"/>
      <c r="DPY72" s="153"/>
      <c r="DPZ72" s="155"/>
      <c r="DQA72" s="165"/>
      <c r="DQB72" s="153"/>
      <c r="DQC72" s="154"/>
      <c r="DQD72" s="154"/>
      <c r="DQE72" s="153"/>
      <c r="DQF72" s="153"/>
      <c r="DQG72" s="153"/>
      <c r="DQH72" s="153"/>
      <c r="DQI72" s="153"/>
      <c r="DQJ72" s="153"/>
      <c r="DQK72" s="153"/>
      <c r="DQL72" s="153"/>
      <c r="DQM72" s="155"/>
      <c r="DQN72" s="165"/>
      <c r="DQO72" s="153"/>
      <c r="DQP72" s="154"/>
      <c r="DQQ72" s="154"/>
      <c r="DQR72" s="153"/>
      <c r="DQS72" s="153"/>
      <c r="DQT72" s="153"/>
      <c r="DQU72" s="153"/>
      <c r="DQV72" s="153"/>
      <c r="DQW72" s="153"/>
      <c r="DQX72" s="153"/>
      <c r="DQY72" s="153"/>
      <c r="DQZ72" s="155"/>
      <c r="DRA72" s="165"/>
      <c r="DRB72" s="153"/>
      <c r="DRC72" s="154"/>
      <c r="DRD72" s="154"/>
      <c r="DRE72" s="153"/>
      <c r="DRF72" s="153"/>
      <c r="DRG72" s="153"/>
      <c r="DRH72" s="153"/>
      <c r="DRI72" s="153"/>
      <c r="DRJ72" s="153"/>
      <c r="DRK72" s="153"/>
      <c r="DRL72" s="153"/>
      <c r="DRM72" s="155"/>
      <c r="DRN72" s="165"/>
      <c r="DRO72" s="153"/>
      <c r="DRP72" s="154"/>
      <c r="DRQ72" s="154"/>
      <c r="DRR72" s="153"/>
      <c r="DRS72" s="153"/>
      <c r="DRT72" s="153"/>
      <c r="DRU72" s="153"/>
      <c r="DRV72" s="153"/>
      <c r="DRW72" s="153"/>
      <c r="DRX72" s="153"/>
      <c r="DRY72" s="153"/>
      <c r="DRZ72" s="155"/>
      <c r="DSA72" s="165"/>
      <c r="DSB72" s="153"/>
      <c r="DSC72" s="154"/>
      <c r="DSD72" s="154"/>
      <c r="DSE72" s="153"/>
      <c r="DSF72" s="153"/>
      <c r="DSG72" s="153"/>
      <c r="DSH72" s="153"/>
      <c r="DSI72" s="153"/>
      <c r="DSJ72" s="153"/>
      <c r="DSK72" s="153"/>
      <c r="DSL72" s="153"/>
      <c r="DSM72" s="155"/>
      <c r="DSN72" s="165"/>
      <c r="DSO72" s="153"/>
      <c r="DSP72" s="154"/>
      <c r="DSQ72" s="154"/>
      <c r="DSR72" s="153"/>
      <c r="DSS72" s="153"/>
      <c r="DST72" s="153"/>
      <c r="DSU72" s="153"/>
      <c r="DSV72" s="153"/>
      <c r="DSW72" s="153"/>
      <c r="DSX72" s="153"/>
      <c r="DSY72" s="153"/>
      <c r="DSZ72" s="155"/>
      <c r="DTA72" s="165"/>
      <c r="DTB72" s="153"/>
      <c r="DTC72" s="154"/>
      <c r="DTD72" s="154"/>
      <c r="DTE72" s="153"/>
      <c r="DTF72" s="153"/>
      <c r="DTG72" s="153"/>
      <c r="DTH72" s="153"/>
      <c r="DTI72" s="153"/>
      <c r="DTJ72" s="153"/>
      <c r="DTK72" s="153"/>
      <c r="DTL72" s="153"/>
      <c r="DTM72" s="155"/>
      <c r="DTN72" s="165"/>
      <c r="DTO72" s="153"/>
      <c r="DTP72" s="154"/>
      <c r="DTQ72" s="154"/>
      <c r="DTR72" s="153"/>
      <c r="DTS72" s="153"/>
      <c r="DTT72" s="153"/>
      <c r="DTU72" s="153"/>
      <c r="DTV72" s="153"/>
      <c r="DTW72" s="153"/>
      <c r="DTX72" s="153"/>
      <c r="DTY72" s="153"/>
      <c r="DTZ72" s="155"/>
      <c r="DUA72" s="165"/>
      <c r="DUB72" s="153"/>
      <c r="DUC72" s="154"/>
      <c r="DUD72" s="154"/>
      <c r="DUE72" s="153"/>
      <c r="DUF72" s="153"/>
      <c r="DUG72" s="153"/>
      <c r="DUH72" s="153"/>
      <c r="DUI72" s="153"/>
      <c r="DUJ72" s="153"/>
      <c r="DUK72" s="153"/>
      <c r="DUL72" s="153"/>
      <c r="DUM72" s="155"/>
      <c r="DUN72" s="165"/>
      <c r="DUO72" s="153"/>
      <c r="DUP72" s="154"/>
      <c r="DUQ72" s="154"/>
      <c r="DUR72" s="153"/>
      <c r="DUS72" s="153"/>
      <c r="DUT72" s="153"/>
      <c r="DUU72" s="153"/>
      <c r="DUV72" s="153"/>
      <c r="DUW72" s="153"/>
      <c r="DUX72" s="153"/>
      <c r="DUY72" s="153"/>
      <c r="DUZ72" s="155"/>
      <c r="DVA72" s="165"/>
      <c r="DVB72" s="153"/>
      <c r="DVC72" s="154"/>
      <c r="DVD72" s="154"/>
      <c r="DVE72" s="153"/>
      <c r="DVF72" s="153"/>
      <c r="DVG72" s="153"/>
      <c r="DVH72" s="153"/>
      <c r="DVI72" s="153"/>
      <c r="DVJ72" s="153"/>
      <c r="DVK72" s="153"/>
      <c r="DVL72" s="153"/>
      <c r="DVM72" s="155"/>
      <c r="DVN72" s="165"/>
      <c r="DVO72" s="153"/>
      <c r="DVP72" s="154"/>
      <c r="DVQ72" s="154"/>
      <c r="DVR72" s="153"/>
      <c r="DVS72" s="153"/>
      <c r="DVT72" s="153"/>
      <c r="DVU72" s="153"/>
      <c r="DVV72" s="153"/>
      <c r="DVW72" s="153"/>
      <c r="DVX72" s="153"/>
      <c r="DVY72" s="153"/>
      <c r="DVZ72" s="155"/>
      <c r="DWA72" s="165"/>
      <c r="DWB72" s="153"/>
      <c r="DWC72" s="154"/>
      <c r="DWD72" s="154"/>
      <c r="DWE72" s="153"/>
      <c r="DWF72" s="153"/>
      <c r="DWG72" s="153"/>
      <c r="DWH72" s="153"/>
      <c r="DWI72" s="153"/>
      <c r="DWJ72" s="153"/>
      <c r="DWK72" s="153"/>
      <c r="DWL72" s="153"/>
      <c r="DWM72" s="155"/>
      <c r="DWN72" s="165"/>
      <c r="DWO72" s="153"/>
      <c r="DWP72" s="154"/>
      <c r="DWQ72" s="154"/>
      <c r="DWR72" s="153"/>
      <c r="DWS72" s="153"/>
      <c r="DWT72" s="153"/>
      <c r="DWU72" s="153"/>
      <c r="DWV72" s="153"/>
      <c r="DWW72" s="153"/>
      <c r="DWX72" s="153"/>
      <c r="DWY72" s="153"/>
      <c r="DWZ72" s="155"/>
      <c r="DXA72" s="165"/>
      <c r="DXB72" s="153"/>
      <c r="DXC72" s="154"/>
      <c r="DXD72" s="154"/>
      <c r="DXE72" s="153"/>
      <c r="DXF72" s="153"/>
      <c r="DXG72" s="153"/>
      <c r="DXH72" s="153"/>
      <c r="DXI72" s="153"/>
      <c r="DXJ72" s="153"/>
      <c r="DXK72" s="153"/>
      <c r="DXL72" s="153"/>
      <c r="DXM72" s="155"/>
      <c r="DXN72" s="165"/>
      <c r="DXO72" s="153"/>
      <c r="DXP72" s="154"/>
      <c r="DXQ72" s="154"/>
      <c r="DXR72" s="153"/>
      <c r="DXS72" s="153"/>
      <c r="DXT72" s="153"/>
      <c r="DXU72" s="153"/>
      <c r="DXV72" s="153"/>
      <c r="DXW72" s="153"/>
      <c r="DXX72" s="153"/>
      <c r="DXY72" s="153"/>
      <c r="DXZ72" s="155"/>
      <c r="DYA72" s="165"/>
      <c r="DYB72" s="153"/>
      <c r="DYC72" s="154"/>
      <c r="DYD72" s="154"/>
      <c r="DYE72" s="153"/>
      <c r="DYF72" s="153"/>
      <c r="DYG72" s="153"/>
      <c r="DYH72" s="153"/>
      <c r="DYI72" s="153"/>
      <c r="DYJ72" s="153"/>
      <c r="DYK72" s="153"/>
      <c r="DYL72" s="153"/>
      <c r="DYM72" s="155"/>
      <c r="DYN72" s="165"/>
      <c r="DYO72" s="153"/>
      <c r="DYP72" s="154"/>
      <c r="DYQ72" s="154"/>
      <c r="DYR72" s="153"/>
      <c r="DYS72" s="153"/>
      <c r="DYT72" s="153"/>
      <c r="DYU72" s="153"/>
      <c r="DYV72" s="153"/>
      <c r="DYW72" s="153"/>
      <c r="DYX72" s="153"/>
      <c r="DYY72" s="153"/>
      <c r="DYZ72" s="155"/>
      <c r="DZA72" s="165"/>
      <c r="DZB72" s="153"/>
      <c r="DZC72" s="154"/>
      <c r="DZD72" s="154"/>
      <c r="DZE72" s="153"/>
      <c r="DZF72" s="153"/>
      <c r="DZG72" s="153"/>
      <c r="DZH72" s="153"/>
      <c r="DZI72" s="153"/>
      <c r="DZJ72" s="153"/>
      <c r="DZK72" s="153"/>
      <c r="DZL72" s="153"/>
      <c r="DZM72" s="155"/>
      <c r="DZN72" s="165"/>
      <c r="DZO72" s="153"/>
      <c r="DZP72" s="154"/>
      <c r="DZQ72" s="154"/>
      <c r="DZR72" s="153"/>
      <c r="DZS72" s="153"/>
      <c r="DZT72" s="153"/>
      <c r="DZU72" s="153"/>
      <c r="DZV72" s="153"/>
      <c r="DZW72" s="153"/>
      <c r="DZX72" s="153"/>
      <c r="DZY72" s="153"/>
      <c r="DZZ72" s="155"/>
      <c r="EAA72" s="165"/>
      <c r="EAB72" s="153"/>
      <c r="EAC72" s="154"/>
      <c r="EAD72" s="154"/>
      <c r="EAE72" s="153"/>
      <c r="EAF72" s="153"/>
      <c r="EAG72" s="153"/>
      <c r="EAH72" s="153"/>
      <c r="EAI72" s="153"/>
      <c r="EAJ72" s="153"/>
      <c r="EAK72" s="153"/>
      <c r="EAL72" s="153"/>
      <c r="EAM72" s="155"/>
      <c r="EAN72" s="165"/>
      <c r="EAO72" s="153"/>
      <c r="EAP72" s="154"/>
      <c r="EAQ72" s="154"/>
      <c r="EAR72" s="153"/>
      <c r="EAS72" s="153"/>
      <c r="EAT72" s="153"/>
      <c r="EAU72" s="153"/>
      <c r="EAV72" s="153"/>
      <c r="EAW72" s="153"/>
      <c r="EAX72" s="153"/>
      <c r="EAY72" s="153"/>
      <c r="EAZ72" s="155"/>
      <c r="EBA72" s="165"/>
      <c r="EBB72" s="153"/>
      <c r="EBC72" s="154"/>
      <c r="EBD72" s="154"/>
      <c r="EBE72" s="153"/>
      <c r="EBF72" s="153"/>
      <c r="EBG72" s="153"/>
      <c r="EBH72" s="153"/>
      <c r="EBI72" s="153"/>
      <c r="EBJ72" s="153"/>
      <c r="EBK72" s="153"/>
      <c r="EBL72" s="153"/>
      <c r="EBM72" s="155"/>
      <c r="EBN72" s="165"/>
      <c r="EBO72" s="153"/>
      <c r="EBP72" s="154"/>
      <c r="EBQ72" s="154"/>
      <c r="EBR72" s="153"/>
      <c r="EBS72" s="153"/>
      <c r="EBT72" s="153"/>
      <c r="EBU72" s="153"/>
      <c r="EBV72" s="153"/>
      <c r="EBW72" s="153"/>
      <c r="EBX72" s="153"/>
      <c r="EBY72" s="153"/>
      <c r="EBZ72" s="155"/>
      <c r="ECA72" s="165"/>
      <c r="ECB72" s="153"/>
      <c r="ECC72" s="154"/>
      <c r="ECD72" s="154"/>
      <c r="ECE72" s="153"/>
      <c r="ECF72" s="153"/>
      <c r="ECG72" s="153"/>
      <c r="ECH72" s="153"/>
      <c r="ECI72" s="153"/>
      <c r="ECJ72" s="153"/>
      <c r="ECK72" s="153"/>
      <c r="ECL72" s="153"/>
      <c r="ECM72" s="155"/>
      <c r="ECN72" s="165"/>
      <c r="ECO72" s="153"/>
      <c r="ECP72" s="154"/>
      <c r="ECQ72" s="154"/>
      <c r="ECR72" s="153"/>
      <c r="ECS72" s="153"/>
      <c r="ECT72" s="153"/>
      <c r="ECU72" s="153"/>
      <c r="ECV72" s="153"/>
      <c r="ECW72" s="153"/>
      <c r="ECX72" s="153"/>
      <c r="ECY72" s="153"/>
      <c r="ECZ72" s="155"/>
      <c r="EDA72" s="165"/>
      <c r="EDB72" s="153"/>
      <c r="EDC72" s="154"/>
      <c r="EDD72" s="154"/>
      <c r="EDE72" s="153"/>
      <c r="EDF72" s="153"/>
      <c r="EDG72" s="153"/>
      <c r="EDH72" s="153"/>
      <c r="EDI72" s="153"/>
      <c r="EDJ72" s="153"/>
      <c r="EDK72" s="153"/>
      <c r="EDL72" s="153"/>
      <c r="EDM72" s="155"/>
      <c r="EDN72" s="165"/>
      <c r="EDO72" s="153"/>
      <c r="EDP72" s="154"/>
      <c r="EDQ72" s="154"/>
      <c r="EDR72" s="153"/>
      <c r="EDS72" s="153"/>
      <c r="EDT72" s="153"/>
      <c r="EDU72" s="153"/>
      <c r="EDV72" s="153"/>
      <c r="EDW72" s="153"/>
      <c r="EDX72" s="153"/>
      <c r="EDY72" s="153"/>
      <c r="EDZ72" s="155"/>
      <c r="EEA72" s="165"/>
      <c r="EEB72" s="153"/>
      <c r="EEC72" s="154"/>
      <c r="EED72" s="154"/>
      <c r="EEE72" s="153"/>
      <c r="EEF72" s="153"/>
      <c r="EEG72" s="153"/>
      <c r="EEH72" s="153"/>
      <c r="EEI72" s="153"/>
      <c r="EEJ72" s="153"/>
      <c r="EEK72" s="153"/>
      <c r="EEL72" s="153"/>
      <c r="EEM72" s="155"/>
      <c r="EEN72" s="165"/>
      <c r="EEO72" s="153"/>
      <c r="EEP72" s="154"/>
      <c r="EEQ72" s="154"/>
      <c r="EER72" s="153"/>
      <c r="EES72" s="153"/>
      <c r="EET72" s="153"/>
      <c r="EEU72" s="153"/>
      <c r="EEV72" s="153"/>
      <c r="EEW72" s="153"/>
      <c r="EEX72" s="153"/>
      <c r="EEY72" s="153"/>
      <c r="EEZ72" s="155"/>
      <c r="EFA72" s="165"/>
      <c r="EFB72" s="153"/>
      <c r="EFC72" s="154"/>
      <c r="EFD72" s="154"/>
      <c r="EFE72" s="153"/>
      <c r="EFF72" s="153"/>
      <c r="EFG72" s="153"/>
      <c r="EFH72" s="153"/>
      <c r="EFI72" s="153"/>
      <c r="EFJ72" s="153"/>
      <c r="EFK72" s="153"/>
      <c r="EFL72" s="153"/>
      <c r="EFM72" s="155"/>
      <c r="EFN72" s="165"/>
      <c r="EFO72" s="153"/>
      <c r="EFP72" s="154"/>
      <c r="EFQ72" s="154"/>
      <c r="EFR72" s="153"/>
      <c r="EFS72" s="153"/>
      <c r="EFT72" s="153"/>
      <c r="EFU72" s="153"/>
      <c r="EFV72" s="153"/>
      <c r="EFW72" s="153"/>
      <c r="EFX72" s="153"/>
      <c r="EFY72" s="153"/>
      <c r="EFZ72" s="155"/>
      <c r="EGA72" s="165"/>
      <c r="EGB72" s="153"/>
      <c r="EGC72" s="154"/>
      <c r="EGD72" s="154"/>
      <c r="EGE72" s="153"/>
      <c r="EGF72" s="153"/>
      <c r="EGG72" s="153"/>
      <c r="EGH72" s="153"/>
      <c r="EGI72" s="153"/>
      <c r="EGJ72" s="153"/>
      <c r="EGK72" s="153"/>
      <c r="EGL72" s="153"/>
      <c r="EGM72" s="155"/>
      <c r="EGN72" s="165"/>
      <c r="EGO72" s="153"/>
      <c r="EGP72" s="154"/>
      <c r="EGQ72" s="154"/>
      <c r="EGR72" s="153"/>
      <c r="EGS72" s="153"/>
      <c r="EGT72" s="153"/>
      <c r="EGU72" s="153"/>
      <c r="EGV72" s="153"/>
      <c r="EGW72" s="153"/>
      <c r="EGX72" s="153"/>
      <c r="EGY72" s="153"/>
      <c r="EGZ72" s="155"/>
      <c r="EHA72" s="165"/>
      <c r="EHB72" s="153"/>
      <c r="EHC72" s="154"/>
      <c r="EHD72" s="154"/>
      <c r="EHE72" s="153"/>
      <c r="EHF72" s="153"/>
      <c r="EHG72" s="153"/>
      <c r="EHH72" s="153"/>
      <c r="EHI72" s="153"/>
      <c r="EHJ72" s="153"/>
      <c r="EHK72" s="153"/>
      <c r="EHL72" s="153"/>
      <c r="EHM72" s="155"/>
      <c r="EHN72" s="165"/>
      <c r="EHO72" s="153"/>
      <c r="EHP72" s="154"/>
      <c r="EHQ72" s="154"/>
      <c r="EHR72" s="153"/>
      <c r="EHS72" s="153"/>
      <c r="EHT72" s="153"/>
      <c r="EHU72" s="153"/>
      <c r="EHV72" s="153"/>
      <c r="EHW72" s="153"/>
      <c r="EHX72" s="153"/>
      <c r="EHY72" s="153"/>
      <c r="EHZ72" s="155"/>
      <c r="EIA72" s="165"/>
      <c r="EIB72" s="153"/>
      <c r="EIC72" s="154"/>
      <c r="EID72" s="154"/>
      <c r="EIE72" s="153"/>
      <c r="EIF72" s="153"/>
      <c r="EIG72" s="153"/>
      <c r="EIH72" s="153"/>
      <c r="EII72" s="153"/>
      <c r="EIJ72" s="153"/>
      <c r="EIK72" s="153"/>
      <c r="EIL72" s="153"/>
      <c r="EIM72" s="155"/>
      <c r="EIN72" s="165"/>
      <c r="EIO72" s="153"/>
      <c r="EIP72" s="154"/>
      <c r="EIQ72" s="154"/>
      <c r="EIR72" s="153"/>
      <c r="EIS72" s="153"/>
      <c r="EIT72" s="153"/>
      <c r="EIU72" s="153"/>
      <c r="EIV72" s="153"/>
      <c r="EIW72" s="153"/>
      <c r="EIX72" s="153"/>
      <c r="EIY72" s="153"/>
      <c r="EIZ72" s="155"/>
      <c r="EJA72" s="165"/>
      <c r="EJB72" s="153"/>
      <c r="EJC72" s="154"/>
      <c r="EJD72" s="154"/>
      <c r="EJE72" s="153"/>
      <c r="EJF72" s="153"/>
      <c r="EJG72" s="153"/>
      <c r="EJH72" s="153"/>
      <c r="EJI72" s="153"/>
      <c r="EJJ72" s="153"/>
      <c r="EJK72" s="153"/>
      <c r="EJL72" s="153"/>
      <c r="EJM72" s="155"/>
      <c r="EJN72" s="165"/>
      <c r="EJO72" s="153"/>
      <c r="EJP72" s="154"/>
      <c r="EJQ72" s="154"/>
      <c r="EJR72" s="153"/>
      <c r="EJS72" s="153"/>
      <c r="EJT72" s="153"/>
      <c r="EJU72" s="153"/>
      <c r="EJV72" s="153"/>
      <c r="EJW72" s="153"/>
      <c r="EJX72" s="153"/>
      <c r="EJY72" s="153"/>
      <c r="EJZ72" s="155"/>
      <c r="EKA72" s="165"/>
      <c r="EKB72" s="153"/>
      <c r="EKC72" s="154"/>
      <c r="EKD72" s="154"/>
      <c r="EKE72" s="153"/>
      <c r="EKF72" s="153"/>
      <c r="EKG72" s="153"/>
      <c r="EKH72" s="153"/>
      <c r="EKI72" s="153"/>
      <c r="EKJ72" s="153"/>
      <c r="EKK72" s="153"/>
      <c r="EKL72" s="153"/>
      <c r="EKM72" s="155"/>
      <c r="EKN72" s="165"/>
      <c r="EKO72" s="153"/>
      <c r="EKP72" s="154"/>
      <c r="EKQ72" s="154"/>
      <c r="EKR72" s="153"/>
      <c r="EKS72" s="153"/>
      <c r="EKT72" s="153"/>
      <c r="EKU72" s="153"/>
      <c r="EKV72" s="153"/>
      <c r="EKW72" s="153"/>
      <c r="EKX72" s="153"/>
      <c r="EKY72" s="153"/>
      <c r="EKZ72" s="155"/>
      <c r="ELA72" s="165"/>
      <c r="ELB72" s="153"/>
      <c r="ELC72" s="154"/>
      <c r="ELD72" s="154"/>
      <c r="ELE72" s="153"/>
      <c r="ELF72" s="153"/>
      <c r="ELG72" s="153"/>
      <c r="ELH72" s="153"/>
      <c r="ELI72" s="153"/>
      <c r="ELJ72" s="153"/>
      <c r="ELK72" s="153"/>
      <c r="ELL72" s="153"/>
      <c r="ELM72" s="155"/>
      <c r="ELN72" s="165"/>
      <c r="ELO72" s="153"/>
      <c r="ELP72" s="154"/>
      <c r="ELQ72" s="154"/>
      <c r="ELR72" s="153"/>
      <c r="ELS72" s="153"/>
      <c r="ELT72" s="153"/>
      <c r="ELU72" s="153"/>
      <c r="ELV72" s="153"/>
      <c r="ELW72" s="153"/>
      <c r="ELX72" s="153"/>
      <c r="ELY72" s="153"/>
      <c r="ELZ72" s="155"/>
      <c r="EMA72" s="165"/>
      <c r="EMB72" s="153"/>
      <c r="EMC72" s="154"/>
      <c r="EMD72" s="154"/>
      <c r="EME72" s="153"/>
      <c r="EMF72" s="153"/>
      <c r="EMG72" s="153"/>
      <c r="EMH72" s="153"/>
      <c r="EMI72" s="153"/>
      <c r="EMJ72" s="153"/>
      <c r="EMK72" s="153"/>
      <c r="EML72" s="153"/>
      <c r="EMM72" s="155"/>
      <c r="EMN72" s="165"/>
      <c r="EMO72" s="153"/>
      <c r="EMP72" s="154"/>
      <c r="EMQ72" s="154"/>
      <c r="EMR72" s="153"/>
      <c r="EMS72" s="153"/>
      <c r="EMT72" s="153"/>
      <c r="EMU72" s="153"/>
      <c r="EMV72" s="153"/>
      <c r="EMW72" s="153"/>
      <c r="EMX72" s="153"/>
      <c r="EMY72" s="153"/>
      <c r="EMZ72" s="155"/>
      <c r="ENA72" s="165"/>
      <c r="ENB72" s="153"/>
      <c r="ENC72" s="154"/>
      <c r="END72" s="154"/>
      <c r="ENE72" s="153"/>
      <c r="ENF72" s="153"/>
      <c r="ENG72" s="153"/>
      <c r="ENH72" s="153"/>
      <c r="ENI72" s="153"/>
      <c r="ENJ72" s="153"/>
      <c r="ENK72" s="153"/>
      <c r="ENL72" s="153"/>
      <c r="ENM72" s="155"/>
      <c r="ENN72" s="165"/>
      <c r="ENO72" s="153"/>
      <c r="ENP72" s="154"/>
      <c r="ENQ72" s="154"/>
      <c r="ENR72" s="153"/>
      <c r="ENS72" s="153"/>
      <c r="ENT72" s="153"/>
      <c r="ENU72" s="153"/>
      <c r="ENV72" s="153"/>
      <c r="ENW72" s="153"/>
      <c r="ENX72" s="153"/>
      <c r="ENY72" s="153"/>
      <c r="ENZ72" s="155"/>
      <c r="EOA72" s="165"/>
      <c r="EOB72" s="153"/>
      <c r="EOC72" s="154"/>
      <c r="EOD72" s="154"/>
      <c r="EOE72" s="153"/>
      <c r="EOF72" s="153"/>
      <c r="EOG72" s="153"/>
      <c r="EOH72" s="153"/>
      <c r="EOI72" s="153"/>
      <c r="EOJ72" s="153"/>
      <c r="EOK72" s="153"/>
      <c r="EOL72" s="153"/>
      <c r="EOM72" s="155"/>
      <c r="EON72" s="165"/>
      <c r="EOO72" s="153"/>
      <c r="EOP72" s="154"/>
      <c r="EOQ72" s="154"/>
      <c r="EOR72" s="153"/>
      <c r="EOS72" s="153"/>
      <c r="EOT72" s="153"/>
      <c r="EOU72" s="153"/>
      <c r="EOV72" s="153"/>
      <c r="EOW72" s="153"/>
      <c r="EOX72" s="153"/>
      <c r="EOY72" s="153"/>
      <c r="EOZ72" s="155"/>
      <c r="EPA72" s="165"/>
      <c r="EPB72" s="153"/>
      <c r="EPC72" s="154"/>
      <c r="EPD72" s="154"/>
      <c r="EPE72" s="153"/>
      <c r="EPF72" s="153"/>
      <c r="EPG72" s="153"/>
      <c r="EPH72" s="153"/>
      <c r="EPI72" s="153"/>
      <c r="EPJ72" s="153"/>
      <c r="EPK72" s="153"/>
      <c r="EPL72" s="153"/>
      <c r="EPM72" s="155"/>
      <c r="EPN72" s="165"/>
      <c r="EPO72" s="153"/>
      <c r="EPP72" s="154"/>
      <c r="EPQ72" s="154"/>
      <c r="EPR72" s="153"/>
      <c r="EPS72" s="153"/>
      <c r="EPT72" s="153"/>
      <c r="EPU72" s="153"/>
      <c r="EPV72" s="153"/>
      <c r="EPW72" s="153"/>
      <c r="EPX72" s="153"/>
      <c r="EPY72" s="153"/>
      <c r="EPZ72" s="155"/>
      <c r="EQA72" s="165"/>
      <c r="EQB72" s="153"/>
      <c r="EQC72" s="154"/>
      <c r="EQD72" s="154"/>
      <c r="EQE72" s="153"/>
      <c r="EQF72" s="153"/>
      <c r="EQG72" s="153"/>
      <c r="EQH72" s="153"/>
      <c r="EQI72" s="153"/>
      <c r="EQJ72" s="153"/>
      <c r="EQK72" s="153"/>
      <c r="EQL72" s="153"/>
      <c r="EQM72" s="155"/>
      <c r="EQN72" s="165"/>
      <c r="EQO72" s="153"/>
      <c r="EQP72" s="154"/>
      <c r="EQQ72" s="154"/>
      <c r="EQR72" s="153"/>
      <c r="EQS72" s="153"/>
      <c r="EQT72" s="153"/>
      <c r="EQU72" s="153"/>
      <c r="EQV72" s="153"/>
      <c r="EQW72" s="153"/>
      <c r="EQX72" s="153"/>
      <c r="EQY72" s="153"/>
      <c r="EQZ72" s="155"/>
      <c r="ERA72" s="165"/>
      <c r="ERB72" s="153"/>
      <c r="ERC72" s="154"/>
      <c r="ERD72" s="154"/>
      <c r="ERE72" s="153"/>
      <c r="ERF72" s="153"/>
      <c r="ERG72" s="153"/>
      <c r="ERH72" s="153"/>
      <c r="ERI72" s="153"/>
      <c r="ERJ72" s="153"/>
      <c r="ERK72" s="153"/>
      <c r="ERL72" s="153"/>
      <c r="ERM72" s="155"/>
      <c r="ERN72" s="165"/>
      <c r="ERO72" s="153"/>
      <c r="ERP72" s="154"/>
      <c r="ERQ72" s="154"/>
      <c r="ERR72" s="153"/>
      <c r="ERS72" s="153"/>
      <c r="ERT72" s="153"/>
      <c r="ERU72" s="153"/>
      <c r="ERV72" s="153"/>
      <c r="ERW72" s="153"/>
      <c r="ERX72" s="153"/>
      <c r="ERY72" s="153"/>
      <c r="ERZ72" s="155"/>
      <c r="ESA72" s="165"/>
      <c r="ESB72" s="153"/>
      <c r="ESC72" s="154"/>
      <c r="ESD72" s="154"/>
      <c r="ESE72" s="153"/>
      <c r="ESF72" s="153"/>
      <c r="ESG72" s="153"/>
      <c r="ESH72" s="153"/>
      <c r="ESI72" s="153"/>
      <c r="ESJ72" s="153"/>
      <c r="ESK72" s="153"/>
      <c r="ESL72" s="153"/>
      <c r="ESM72" s="155"/>
      <c r="ESN72" s="165"/>
      <c r="ESO72" s="153"/>
      <c r="ESP72" s="154"/>
      <c r="ESQ72" s="154"/>
      <c r="ESR72" s="153"/>
      <c r="ESS72" s="153"/>
      <c r="EST72" s="153"/>
      <c r="ESU72" s="153"/>
      <c r="ESV72" s="153"/>
      <c r="ESW72" s="153"/>
      <c r="ESX72" s="153"/>
      <c r="ESY72" s="153"/>
      <c r="ESZ72" s="155"/>
      <c r="ETA72" s="165"/>
      <c r="ETB72" s="153"/>
      <c r="ETC72" s="154"/>
      <c r="ETD72" s="154"/>
      <c r="ETE72" s="153"/>
      <c r="ETF72" s="153"/>
      <c r="ETG72" s="153"/>
      <c r="ETH72" s="153"/>
      <c r="ETI72" s="153"/>
      <c r="ETJ72" s="153"/>
      <c r="ETK72" s="153"/>
      <c r="ETL72" s="153"/>
      <c r="ETM72" s="155"/>
      <c r="ETN72" s="165"/>
      <c r="ETO72" s="153"/>
      <c r="ETP72" s="154"/>
      <c r="ETQ72" s="154"/>
      <c r="ETR72" s="153"/>
      <c r="ETS72" s="153"/>
      <c r="ETT72" s="153"/>
      <c r="ETU72" s="153"/>
      <c r="ETV72" s="153"/>
      <c r="ETW72" s="153"/>
      <c r="ETX72" s="153"/>
      <c r="ETY72" s="153"/>
      <c r="ETZ72" s="155"/>
      <c r="EUA72" s="165"/>
      <c r="EUB72" s="153"/>
      <c r="EUC72" s="154"/>
      <c r="EUD72" s="154"/>
      <c r="EUE72" s="153"/>
      <c r="EUF72" s="153"/>
      <c r="EUG72" s="153"/>
      <c r="EUH72" s="153"/>
      <c r="EUI72" s="153"/>
      <c r="EUJ72" s="153"/>
      <c r="EUK72" s="153"/>
      <c r="EUL72" s="153"/>
      <c r="EUM72" s="155"/>
      <c r="EUN72" s="165"/>
      <c r="EUO72" s="153"/>
      <c r="EUP72" s="154"/>
      <c r="EUQ72" s="154"/>
      <c r="EUR72" s="153"/>
      <c r="EUS72" s="153"/>
      <c r="EUT72" s="153"/>
      <c r="EUU72" s="153"/>
      <c r="EUV72" s="153"/>
      <c r="EUW72" s="153"/>
      <c r="EUX72" s="153"/>
      <c r="EUY72" s="153"/>
      <c r="EUZ72" s="155"/>
      <c r="EVA72" s="165"/>
      <c r="EVB72" s="153"/>
      <c r="EVC72" s="154"/>
      <c r="EVD72" s="154"/>
      <c r="EVE72" s="153"/>
      <c r="EVF72" s="153"/>
      <c r="EVG72" s="153"/>
      <c r="EVH72" s="153"/>
      <c r="EVI72" s="153"/>
      <c r="EVJ72" s="153"/>
      <c r="EVK72" s="153"/>
      <c r="EVL72" s="153"/>
      <c r="EVM72" s="155"/>
      <c r="EVN72" s="165"/>
      <c r="EVO72" s="153"/>
      <c r="EVP72" s="154"/>
      <c r="EVQ72" s="154"/>
      <c r="EVR72" s="153"/>
      <c r="EVS72" s="153"/>
      <c r="EVT72" s="153"/>
      <c r="EVU72" s="153"/>
      <c r="EVV72" s="153"/>
      <c r="EVW72" s="153"/>
      <c r="EVX72" s="153"/>
      <c r="EVY72" s="153"/>
      <c r="EVZ72" s="155"/>
      <c r="EWA72" s="165"/>
      <c r="EWB72" s="153"/>
      <c r="EWC72" s="154"/>
      <c r="EWD72" s="154"/>
      <c r="EWE72" s="153"/>
      <c r="EWF72" s="153"/>
      <c r="EWG72" s="153"/>
      <c r="EWH72" s="153"/>
      <c r="EWI72" s="153"/>
      <c r="EWJ72" s="153"/>
      <c r="EWK72" s="153"/>
      <c r="EWL72" s="153"/>
      <c r="EWM72" s="155"/>
      <c r="EWN72" s="165"/>
      <c r="EWO72" s="153"/>
      <c r="EWP72" s="154"/>
      <c r="EWQ72" s="154"/>
      <c r="EWR72" s="153"/>
      <c r="EWS72" s="153"/>
      <c r="EWT72" s="153"/>
      <c r="EWU72" s="153"/>
      <c r="EWV72" s="153"/>
      <c r="EWW72" s="153"/>
      <c r="EWX72" s="153"/>
      <c r="EWY72" s="153"/>
      <c r="EWZ72" s="155"/>
      <c r="EXA72" s="165"/>
      <c r="EXB72" s="153"/>
      <c r="EXC72" s="154"/>
      <c r="EXD72" s="154"/>
      <c r="EXE72" s="153"/>
      <c r="EXF72" s="153"/>
      <c r="EXG72" s="153"/>
      <c r="EXH72" s="153"/>
      <c r="EXI72" s="153"/>
      <c r="EXJ72" s="153"/>
      <c r="EXK72" s="153"/>
      <c r="EXL72" s="153"/>
      <c r="EXM72" s="155"/>
      <c r="EXN72" s="165"/>
      <c r="EXO72" s="153"/>
      <c r="EXP72" s="154"/>
      <c r="EXQ72" s="154"/>
      <c r="EXR72" s="153"/>
      <c r="EXS72" s="153"/>
      <c r="EXT72" s="153"/>
      <c r="EXU72" s="153"/>
      <c r="EXV72" s="153"/>
      <c r="EXW72" s="153"/>
      <c r="EXX72" s="153"/>
      <c r="EXY72" s="153"/>
      <c r="EXZ72" s="155"/>
      <c r="EYA72" s="165"/>
      <c r="EYB72" s="153"/>
      <c r="EYC72" s="154"/>
      <c r="EYD72" s="154"/>
      <c r="EYE72" s="153"/>
      <c r="EYF72" s="153"/>
      <c r="EYG72" s="153"/>
      <c r="EYH72" s="153"/>
      <c r="EYI72" s="153"/>
      <c r="EYJ72" s="153"/>
      <c r="EYK72" s="153"/>
      <c r="EYL72" s="153"/>
      <c r="EYM72" s="155"/>
      <c r="EYN72" s="165"/>
      <c r="EYO72" s="153"/>
      <c r="EYP72" s="154"/>
      <c r="EYQ72" s="154"/>
      <c r="EYR72" s="153"/>
      <c r="EYS72" s="153"/>
      <c r="EYT72" s="153"/>
      <c r="EYU72" s="153"/>
      <c r="EYV72" s="153"/>
      <c r="EYW72" s="153"/>
      <c r="EYX72" s="153"/>
      <c r="EYY72" s="153"/>
      <c r="EYZ72" s="155"/>
      <c r="EZA72" s="165"/>
      <c r="EZB72" s="153"/>
      <c r="EZC72" s="154"/>
      <c r="EZD72" s="154"/>
      <c r="EZE72" s="153"/>
      <c r="EZF72" s="153"/>
      <c r="EZG72" s="153"/>
      <c r="EZH72" s="153"/>
      <c r="EZI72" s="153"/>
      <c r="EZJ72" s="153"/>
      <c r="EZK72" s="153"/>
      <c r="EZL72" s="153"/>
      <c r="EZM72" s="155"/>
      <c r="EZN72" s="165"/>
      <c r="EZO72" s="153"/>
      <c r="EZP72" s="154"/>
      <c r="EZQ72" s="154"/>
      <c r="EZR72" s="153"/>
      <c r="EZS72" s="153"/>
      <c r="EZT72" s="153"/>
      <c r="EZU72" s="153"/>
      <c r="EZV72" s="153"/>
      <c r="EZW72" s="153"/>
      <c r="EZX72" s="153"/>
      <c r="EZY72" s="153"/>
      <c r="EZZ72" s="155"/>
      <c r="FAA72" s="165"/>
      <c r="FAB72" s="153"/>
      <c r="FAC72" s="154"/>
      <c r="FAD72" s="154"/>
      <c r="FAE72" s="153"/>
      <c r="FAF72" s="153"/>
      <c r="FAG72" s="153"/>
      <c r="FAH72" s="153"/>
      <c r="FAI72" s="153"/>
      <c r="FAJ72" s="153"/>
      <c r="FAK72" s="153"/>
      <c r="FAL72" s="153"/>
      <c r="FAM72" s="155"/>
      <c r="FAN72" s="165"/>
      <c r="FAO72" s="153"/>
      <c r="FAP72" s="154"/>
      <c r="FAQ72" s="154"/>
      <c r="FAR72" s="153"/>
      <c r="FAS72" s="153"/>
      <c r="FAT72" s="153"/>
      <c r="FAU72" s="153"/>
      <c r="FAV72" s="153"/>
      <c r="FAW72" s="153"/>
      <c r="FAX72" s="153"/>
      <c r="FAY72" s="153"/>
      <c r="FAZ72" s="155"/>
      <c r="FBA72" s="165"/>
      <c r="FBB72" s="153"/>
      <c r="FBC72" s="154"/>
      <c r="FBD72" s="154"/>
      <c r="FBE72" s="153"/>
      <c r="FBF72" s="153"/>
      <c r="FBG72" s="153"/>
      <c r="FBH72" s="153"/>
      <c r="FBI72" s="153"/>
      <c r="FBJ72" s="153"/>
      <c r="FBK72" s="153"/>
      <c r="FBL72" s="153"/>
      <c r="FBM72" s="155"/>
      <c r="FBN72" s="165"/>
      <c r="FBO72" s="153"/>
      <c r="FBP72" s="154"/>
      <c r="FBQ72" s="154"/>
      <c r="FBR72" s="153"/>
      <c r="FBS72" s="153"/>
      <c r="FBT72" s="153"/>
      <c r="FBU72" s="153"/>
      <c r="FBV72" s="153"/>
      <c r="FBW72" s="153"/>
      <c r="FBX72" s="153"/>
      <c r="FBY72" s="153"/>
      <c r="FBZ72" s="155"/>
      <c r="FCA72" s="165"/>
      <c r="FCB72" s="153"/>
      <c r="FCC72" s="154"/>
      <c r="FCD72" s="154"/>
      <c r="FCE72" s="153"/>
      <c r="FCF72" s="153"/>
      <c r="FCG72" s="153"/>
      <c r="FCH72" s="153"/>
      <c r="FCI72" s="153"/>
      <c r="FCJ72" s="153"/>
      <c r="FCK72" s="153"/>
      <c r="FCL72" s="153"/>
      <c r="FCM72" s="155"/>
      <c r="FCN72" s="165"/>
      <c r="FCO72" s="153"/>
      <c r="FCP72" s="154"/>
      <c r="FCQ72" s="154"/>
      <c r="FCR72" s="153"/>
      <c r="FCS72" s="153"/>
      <c r="FCT72" s="153"/>
      <c r="FCU72" s="153"/>
      <c r="FCV72" s="153"/>
      <c r="FCW72" s="153"/>
      <c r="FCX72" s="153"/>
      <c r="FCY72" s="153"/>
      <c r="FCZ72" s="155"/>
      <c r="FDA72" s="165"/>
      <c r="FDB72" s="153"/>
      <c r="FDC72" s="154"/>
      <c r="FDD72" s="154"/>
      <c r="FDE72" s="153"/>
      <c r="FDF72" s="153"/>
      <c r="FDG72" s="153"/>
      <c r="FDH72" s="153"/>
      <c r="FDI72" s="153"/>
      <c r="FDJ72" s="153"/>
      <c r="FDK72" s="153"/>
      <c r="FDL72" s="153"/>
      <c r="FDM72" s="155"/>
      <c r="FDN72" s="165"/>
      <c r="FDO72" s="153"/>
      <c r="FDP72" s="154"/>
      <c r="FDQ72" s="154"/>
      <c r="FDR72" s="153"/>
      <c r="FDS72" s="153"/>
      <c r="FDT72" s="153"/>
      <c r="FDU72" s="153"/>
      <c r="FDV72" s="153"/>
      <c r="FDW72" s="153"/>
      <c r="FDX72" s="153"/>
      <c r="FDY72" s="153"/>
      <c r="FDZ72" s="155"/>
      <c r="FEA72" s="165"/>
      <c r="FEB72" s="153"/>
      <c r="FEC72" s="154"/>
      <c r="FED72" s="154"/>
      <c r="FEE72" s="153"/>
      <c r="FEF72" s="153"/>
      <c r="FEG72" s="153"/>
      <c r="FEH72" s="153"/>
      <c r="FEI72" s="153"/>
      <c r="FEJ72" s="153"/>
      <c r="FEK72" s="153"/>
      <c r="FEL72" s="153"/>
      <c r="FEM72" s="155"/>
      <c r="FEN72" s="165"/>
      <c r="FEO72" s="153"/>
      <c r="FEP72" s="154"/>
      <c r="FEQ72" s="154"/>
      <c r="FER72" s="153"/>
      <c r="FES72" s="153"/>
      <c r="FET72" s="153"/>
      <c r="FEU72" s="153"/>
      <c r="FEV72" s="153"/>
      <c r="FEW72" s="153"/>
      <c r="FEX72" s="153"/>
      <c r="FEY72" s="153"/>
      <c r="FEZ72" s="155"/>
      <c r="FFA72" s="165"/>
      <c r="FFB72" s="153"/>
      <c r="FFC72" s="154"/>
      <c r="FFD72" s="154"/>
      <c r="FFE72" s="153"/>
      <c r="FFF72" s="153"/>
      <c r="FFG72" s="153"/>
      <c r="FFH72" s="153"/>
      <c r="FFI72" s="153"/>
      <c r="FFJ72" s="153"/>
      <c r="FFK72" s="153"/>
      <c r="FFL72" s="153"/>
      <c r="FFM72" s="155"/>
      <c r="FFN72" s="165"/>
      <c r="FFO72" s="153"/>
      <c r="FFP72" s="154"/>
      <c r="FFQ72" s="154"/>
      <c r="FFR72" s="153"/>
      <c r="FFS72" s="153"/>
      <c r="FFT72" s="153"/>
      <c r="FFU72" s="153"/>
      <c r="FFV72" s="153"/>
      <c r="FFW72" s="153"/>
      <c r="FFX72" s="153"/>
      <c r="FFY72" s="153"/>
      <c r="FFZ72" s="155"/>
      <c r="FGA72" s="165"/>
      <c r="FGB72" s="153"/>
      <c r="FGC72" s="154"/>
      <c r="FGD72" s="154"/>
      <c r="FGE72" s="153"/>
      <c r="FGF72" s="153"/>
      <c r="FGG72" s="153"/>
      <c r="FGH72" s="153"/>
      <c r="FGI72" s="153"/>
      <c r="FGJ72" s="153"/>
      <c r="FGK72" s="153"/>
      <c r="FGL72" s="153"/>
      <c r="FGM72" s="155"/>
      <c r="FGN72" s="165"/>
      <c r="FGO72" s="153"/>
      <c r="FGP72" s="154"/>
      <c r="FGQ72" s="154"/>
      <c r="FGR72" s="153"/>
      <c r="FGS72" s="153"/>
      <c r="FGT72" s="153"/>
      <c r="FGU72" s="153"/>
      <c r="FGV72" s="153"/>
      <c r="FGW72" s="153"/>
      <c r="FGX72" s="153"/>
      <c r="FGY72" s="153"/>
      <c r="FGZ72" s="155"/>
      <c r="FHA72" s="165"/>
      <c r="FHB72" s="153"/>
      <c r="FHC72" s="154"/>
      <c r="FHD72" s="154"/>
      <c r="FHE72" s="153"/>
      <c r="FHF72" s="153"/>
      <c r="FHG72" s="153"/>
      <c r="FHH72" s="153"/>
      <c r="FHI72" s="153"/>
      <c r="FHJ72" s="153"/>
      <c r="FHK72" s="153"/>
      <c r="FHL72" s="153"/>
      <c r="FHM72" s="155"/>
      <c r="FHN72" s="165"/>
      <c r="FHO72" s="153"/>
      <c r="FHP72" s="154"/>
      <c r="FHQ72" s="154"/>
      <c r="FHR72" s="153"/>
      <c r="FHS72" s="153"/>
      <c r="FHT72" s="153"/>
      <c r="FHU72" s="153"/>
      <c r="FHV72" s="153"/>
      <c r="FHW72" s="153"/>
      <c r="FHX72" s="153"/>
      <c r="FHY72" s="153"/>
      <c r="FHZ72" s="155"/>
      <c r="FIA72" s="165"/>
      <c r="FIB72" s="153"/>
      <c r="FIC72" s="154"/>
      <c r="FID72" s="154"/>
      <c r="FIE72" s="153"/>
      <c r="FIF72" s="153"/>
      <c r="FIG72" s="153"/>
      <c r="FIH72" s="153"/>
      <c r="FII72" s="153"/>
      <c r="FIJ72" s="153"/>
      <c r="FIK72" s="153"/>
      <c r="FIL72" s="153"/>
      <c r="FIM72" s="155"/>
      <c r="FIN72" s="165"/>
      <c r="FIO72" s="153"/>
      <c r="FIP72" s="154"/>
      <c r="FIQ72" s="154"/>
      <c r="FIR72" s="153"/>
      <c r="FIS72" s="153"/>
      <c r="FIT72" s="153"/>
      <c r="FIU72" s="153"/>
      <c r="FIV72" s="153"/>
      <c r="FIW72" s="153"/>
      <c r="FIX72" s="153"/>
      <c r="FIY72" s="153"/>
      <c r="FIZ72" s="155"/>
      <c r="FJA72" s="165"/>
      <c r="FJB72" s="153"/>
      <c r="FJC72" s="154"/>
      <c r="FJD72" s="154"/>
      <c r="FJE72" s="153"/>
      <c r="FJF72" s="153"/>
      <c r="FJG72" s="153"/>
      <c r="FJH72" s="153"/>
      <c r="FJI72" s="153"/>
      <c r="FJJ72" s="153"/>
      <c r="FJK72" s="153"/>
      <c r="FJL72" s="153"/>
      <c r="FJM72" s="155"/>
      <c r="FJN72" s="165"/>
      <c r="FJO72" s="153"/>
      <c r="FJP72" s="154"/>
      <c r="FJQ72" s="154"/>
      <c r="FJR72" s="153"/>
      <c r="FJS72" s="153"/>
      <c r="FJT72" s="153"/>
      <c r="FJU72" s="153"/>
      <c r="FJV72" s="153"/>
      <c r="FJW72" s="153"/>
      <c r="FJX72" s="153"/>
      <c r="FJY72" s="153"/>
      <c r="FJZ72" s="155"/>
      <c r="FKA72" s="165"/>
      <c r="FKB72" s="153"/>
      <c r="FKC72" s="154"/>
      <c r="FKD72" s="154"/>
      <c r="FKE72" s="153"/>
      <c r="FKF72" s="153"/>
      <c r="FKG72" s="153"/>
      <c r="FKH72" s="153"/>
      <c r="FKI72" s="153"/>
      <c r="FKJ72" s="153"/>
      <c r="FKK72" s="153"/>
      <c r="FKL72" s="153"/>
      <c r="FKM72" s="155"/>
      <c r="FKN72" s="165"/>
      <c r="FKO72" s="153"/>
      <c r="FKP72" s="154"/>
      <c r="FKQ72" s="154"/>
      <c r="FKR72" s="153"/>
      <c r="FKS72" s="153"/>
      <c r="FKT72" s="153"/>
      <c r="FKU72" s="153"/>
      <c r="FKV72" s="153"/>
      <c r="FKW72" s="153"/>
      <c r="FKX72" s="153"/>
      <c r="FKY72" s="153"/>
      <c r="FKZ72" s="155"/>
      <c r="FLA72" s="165"/>
      <c r="FLB72" s="153"/>
      <c r="FLC72" s="154"/>
      <c r="FLD72" s="154"/>
      <c r="FLE72" s="153"/>
      <c r="FLF72" s="153"/>
      <c r="FLG72" s="153"/>
      <c r="FLH72" s="153"/>
      <c r="FLI72" s="153"/>
      <c r="FLJ72" s="153"/>
      <c r="FLK72" s="153"/>
      <c r="FLL72" s="153"/>
      <c r="FLM72" s="155"/>
      <c r="FLN72" s="165"/>
      <c r="FLO72" s="153"/>
      <c r="FLP72" s="154"/>
      <c r="FLQ72" s="154"/>
      <c r="FLR72" s="153"/>
      <c r="FLS72" s="153"/>
      <c r="FLT72" s="153"/>
      <c r="FLU72" s="153"/>
      <c r="FLV72" s="153"/>
      <c r="FLW72" s="153"/>
      <c r="FLX72" s="153"/>
      <c r="FLY72" s="153"/>
      <c r="FLZ72" s="155"/>
      <c r="FMA72" s="165"/>
      <c r="FMB72" s="153"/>
      <c r="FMC72" s="154"/>
      <c r="FMD72" s="154"/>
      <c r="FME72" s="153"/>
      <c r="FMF72" s="153"/>
      <c r="FMG72" s="153"/>
      <c r="FMH72" s="153"/>
      <c r="FMI72" s="153"/>
      <c r="FMJ72" s="153"/>
      <c r="FMK72" s="153"/>
      <c r="FML72" s="153"/>
      <c r="FMM72" s="155"/>
      <c r="FMN72" s="165"/>
      <c r="FMO72" s="153"/>
      <c r="FMP72" s="154"/>
      <c r="FMQ72" s="154"/>
      <c r="FMR72" s="153"/>
      <c r="FMS72" s="153"/>
      <c r="FMT72" s="153"/>
      <c r="FMU72" s="153"/>
      <c r="FMV72" s="153"/>
      <c r="FMW72" s="153"/>
      <c r="FMX72" s="153"/>
      <c r="FMY72" s="153"/>
      <c r="FMZ72" s="155"/>
      <c r="FNA72" s="165"/>
      <c r="FNB72" s="153"/>
      <c r="FNC72" s="154"/>
      <c r="FND72" s="154"/>
      <c r="FNE72" s="153"/>
      <c r="FNF72" s="153"/>
      <c r="FNG72" s="153"/>
      <c r="FNH72" s="153"/>
      <c r="FNI72" s="153"/>
      <c r="FNJ72" s="153"/>
      <c r="FNK72" s="153"/>
      <c r="FNL72" s="153"/>
      <c r="FNM72" s="155"/>
      <c r="FNN72" s="165"/>
      <c r="FNO72" s="153"/>
      <c r="FNP72" s="154"/>
      <c r="FNQ72" s="154"/>
      <c r="FNR72" s="153"/>
      <c r="FNS72" s="153"/>
      <c r="FNT72" s="153"/>
      <c r="FNU72" s="153"/>
      <c r="FNV72" s="153"/>
      <c r="FNW72" s="153"/>
      <c r="FNX72" s="153"/>
      <c r="FNY72" s="153"/>
      <c r="FNZ72" s="155"/>
      <c r="FOA72" s="165"/>
      <c r="FOB72" s="153"/>
      <c r="FOC72" s="154"/>
      <c r="FOD72" s="154"/>
      <c r="FOE72" s="153"/>
      <c r="FOF72" s="153"/>
      <c r="FOG72" s="153"/>
      <c r="FOH72" s="153"/>
      <c r="FOI72" s="153"/>
      <c r="FOJ72" s="153"/>
      <c r="FOK72" s="153"/>
      <c r="FOL72" s="153"/>
      <c r="FOM72" s="155"/>
      <c r="FON72" s="165"/>
      <c r="FOO72" s="153"/>
      <c r="FOP72" s="154"/>
      <c r="FOQ72" s="154"/>
      <c r="FOR72" s="153"/>
      <c r="FOS72" s="153"/>
      <c r="FOT72" s="153"/>
      <c r="FOU72" s="153"/>
      <c r="FOV72" s="153"/>
      <c r="FOW72" s="153"/>
      <c r="FOX72" s="153"/>
      <c r="FOY72" s="153"/>
      <c r="FOZ72" s="155"/>
      <c r="FPA72" s="165"/>
      <c r="FPB72" s="153"/>
      <c r="FPC72" s="154"/>
      <c r="FPD72" s="154"/>
      <c r="FPE72" s="153"/>
      <c r="FPF72" s="153"/>
      <c r="FPG72" s="153"/>
      <c r="FPH72" s="153"/>
      <c r="FPI72" s="153"/>
      <c r="FPJ72" s="153"/>
      <c r="FPK72" s="153"/>
      <c r="FPL72" s="153"/>
      <c r="FPM72" s="155"/>
      <c r="FPN72" s="165"/>
      <c r="FPO72" s="153"/>
      <c r="FPP72" s="154"/>
      <c r="FPQ72" s="154"/>
      <c r="FPR72" s="153"/>
      <c r="FPS72" s="153"/>
      <c r="FPT72" s="153"/>
      <c r="FPU72" s="153"/>
      <c r="FPV72" s="153"/>
      <c r="FPW72" s="153"/>
      <c r="FPX72" s="153"/>
      <c r="FPY72" s="153"/>
      <c r="FPZ72" s="155"/>
      <c r="FQA72" s="165"/>
      <c r="FQB72" s="153"/>
      <c r="FQC72" s="154"/>
      <c r="FQD72" s="154"/>
      <c r="FQE72" s="153"/>
      <c r="FQF72" s="153"/>
      <c r="FQG72" s="153"/>
      <c r="FQH72" s="153"/>
      <c r="FQI72" s="153"/>
      <c r="FQJ72" s="153"/>
      <c r="FQK72" s="153"/>
      <c r="FQL72" s="153"/>
      <c r="FQM72" s="155"/>
      <c r="FQN72" s="165"/>
      <c r="FQO72" s="153"/>
      <c r="FQP72" s="154"/>
      <c r="FQQ72" s="154"/>
      <c r="FQR72" s="153"/>
      <c r="FQS72" s="153"/>
      <c r="FQT72" s="153"/>
      <c r="FQU72" s="153"/>
      <c r="FQV72" s="153"/>
      <c r="FQW72" s="153"/>
      <c r="FQX72" s="153"/>
      <c r="FQY72" s="153"/>
      <c r="FQZ72" s="155"/>
      <c r="FRA72" s="165"/>
      <c r="FRB72" s="153"/>
      <c r="FRC72" s="154"/>
      <c r="FRD72" s="154"/>
      <c r="FRE72" s="153"/>
      <c r="FRF72" s="153"/>
      <c r="FRG72" s="153"/>
      <c r="FRH72" s="153"/>
      <c r="FRI72" s="153"/>
      <c r="FRJ72" s="153"/>
      <c r="FRK72" s="153"/>
      <c r="FRL72" s="153"/>
      <c r="FRM72" s="155"/>
      <c r="FRN72" s="165"/>
      <c r="FRO72" s="153"/>
      <c r="FRP72" s="154"/>
      <c r="FRQ72" s="154"/>
      <c r="FRR72" s="153"/>
      <c r="FRS72" s="153"/>
      <c r="FRT72" s="153"/>
      <c r="FRU72" s="153"/>
      <c r="FRV72" s="153"/>
      <c r="FRW72" s="153"/>
      <c r="FRX72" s="153"/>
      <c r="FRY72" s="153"/>
      <c r="FRZ72" s="155"/>
      <c r="FSA72" s="165"/>
      <c r="FSB72" s="153"/>
      <c r="FSC72" s="154"/>
      <c r="FSD72" s="154"/>
      <c r="FSE72" s="153"/>
      <c r="FSF72" s="153"/>
      <c r="FSG72" s="153"/>
      <c r="FSH72" s="153"/>
      <c r="FSI72" s="153"/>
      <c r="FSJ72" s="153"/>
      <c r="FSK72" s="153"/>
      <c r="FSL72" s="153"/>
      <c r="FSM72" s="155"/>
      <c r="FSN72" s="165"/>
      <c r="FSO72" s="153"/>
      <c r="FSP72" s="154"/>
      <c r="FSQ72" s="154"/>
      <c r="FSR72" s="153"/>
      <c r="FSS72" s="153"/>
      <c r="FST72" s="153"/>
      <c r="FSU72" s="153"/>
      <c r="FSV72" s="153"/>
      <c r="FSW72" s="153"/>
      <c r="FSX72" s="153"/>
      <c r="FSY72" s="153"/>
      <c r="FSZ72" s="155"/>
      <c r="FTA72" s="165"/>
      <c r="FTB72" s="153"/>
      <c r="FTC72" s="154"/>
      <c r="FTD72" s="154"/>
      <c r="FTE72" s="153"/>
      <c r="FTF72" s="153"/>
      <c r="FTG72" s="153"/>
      <c r="FTH72" s="153"/>
      <c r="FTI72" s="153"/>
      <c r="FTJ72" s="153"/>
      <c r="FTK72" s="153"/>
      <c r="FTL72" s="153"/>
      <c r="FTM72" s="155"/>
      <c r="FTN72" s="165"/>
      <c r="FTO72" s="153"/>
      <c r="FTP72" s="154"/>
      <c r="FTQ72" s="154"/>
      <c r="FTR72" s="153"/>
      <c r="FTS72" s="153"/>
      <c r="FTT72" s="153"/>
      <c r="FTU72" s="153"/>
      <c r="FTV72" s="153"/>
      <c r="FTW72" s="153"/>
      <c r="FTX72" s="153"/>
      <c r="FTY72" s="153"/>
      <c r="FTZ72" s="155"/>
      <c r="FUA72" s="165"/>
      <c r="FUB72" s="153"/>
      <c r="FUC72" s="154"/>
      <c r="FUD72" s="154"/>
      <c r="FUE72" s="153"/>
      <c r="FUF72" s="153"/>
      <c r="FUG72" s="153"/>
      <c r="FUH72" s="153"/>
      <c r="FUI72" s="153"/>
      <c r="FUJ72" s="153"/>
      <c r="FUK72" s="153"/>
      <c r="FUL72" s="153"/>
      <c r="FUM72" s="155"/>
      <c r="FUN72" s="165"/>
      <c r="FUO72" s="153"/>
      <c r="FUP72" s="154"/>
      <c r="FUQ72" s="154"/>
      <c r="FUR72" s="153"/>
      <c r="FUS72" s="153"/>
      <c r="FUT72" s="153"/>
      <c r="FUU72" s="153"/>
      <c r="FUV72" s="153"/>
      <c r="FUW72" s="153"/>
      <c r="FUX72" s="153"/>
      <c r="FUY72" s="153"/>
      <c r="FUZ72" s="155"/>
      <c r="FVA72" s="165"/>
      <c r="FVB72" s="153"/>
      <c r="FVC72" s="154"/>
      <c r="FVD72" s="154"/>
      <c r="FVE72" s="153"/>
      <c r="FVF72" s="153"/>
      <c r="FVG72" s="153"/>
      <c r="FVH72" s="153"/>
      <c r="FVI72" s="153"/>
      <c r="FVJ72" s="153"/>
      <c r="FVK72" s="153"/>
      <c r="FVL72" s="153"/>
      <c r="FVM72" s="155"/>
      <c r="FVN72" s="165"/>
      <c r="FVO72" s="153"/>
      <c r="FVP72" s="154"/>
      <c r="FVQ72" s="154"/>
      <c r="FVR72" s="153"/>
      <c r="FVS72" s="153"/>
      <c r="FVT72" s="153"/>
      <c r="FVU72" s="153"/>
      <c r="FVV72" s="153"/>
      <c r="FVW72" s="153"/>
      <c r="FVX72" s="153"/>
      <c r="FVY72" s="153"/>
      <c r="FVZ72" s="155"/>
      <c r="FWA72" s="165"/>
      <c r="FWB72" s="153"/>
      <c r="FWC72" s="154"/>
      <c r="FWD72" s="154"/>
      <c r="FWE72" s="153"/>
      <c r="FWF72" s="153"/>
      <c r="FWG72" s="153"/>
      <c r="FWH72" s="153"/>
      <c r="FWI72" s="153"/>
      <c r="FWJ72" s="153"/>
      <c r="FWK72" s="153"/>
      <c r="FWL72" s="153"/>
      <c r="FWM72" s="155"/>
      <c r="FWN72" s="165"/>
      <c r="FWO72" s="153"/>
      <c r="FWP72" s="154"/>
      <c r="FWQ72" s="154"/>
      <c r="FWR72" s="153"/>
      <c r="FWS72" s="153"/>
      <c r="FWT72" s="153"/>
      <c r="FWU72" s="153"/>
      <c r="FWV72" s="153"/>
      <c r="FWW72" s="153"/>
      <c r="FWX72" s="153"/>
      <c r="FWY72" s="153"/>
      <c r="FWZ72" s="155"/>
      <c r="FXA72" s="165"/>
      <c r="FXB72" s="153"/>
      <c r="FXC72" s="154"/>
      <c r="FXD72" s="154"/>
      <c r="FXE72" s="153"/>
      <c r="FXF72" s="153"/>
      <c r="FXG72" s="153"/>
      <c r="FXH72" s="153"/>
      <c r="FXI72" s="153"/>
      <c r="FXJ72" s="153"/>
      <c r="FXK72" s="153"/>
      <c r="FXL72" s="153"/>
      <c r="FXM72" s="155"/>
      <c r="FXN72" s="165"/>
      <c r="FXO72" s="153"/>
      <c r="FXP72" s="154"/>
      <c r="FXQ72" s="154"/>
      <c r="FXR72" s="153"/>
      <c r="FXS72" s="153"/>
      <c r="FXT72" s="153"/>
      <c r="FXU72" s="153"/>
      <c r="FXV72" s="153"/>
      <c r="FXW72" s="153"/>
      <c r="FXX72" s="153"/>
      <c r="FXY72" s="153"/>
      <c r="FXZ72" s="155"/>
      <c r="FYA72" s="165"/>
      <c r="FYB72" s="153"/>
      <c r="FYC72" s="154"/>
      <c r="FYD72" s="154"/>
      <c r="FYE72" s="153"/>
      <c r="FYF72" s="153"/>
      <c r="FYG72" s="153"/>
      <c r="FYH72" s="153"/>
      <c r="FYI72" s="153"/>
      <c r="FYJ72" s="153"/>
      <c r="FYK72" s="153"/>
      <c r="FYL72" s="153"/>
      <c r="FYM72" s="155"/>
      <c r="FYN72" s="165"/>
      <c r="FYO72" s="153"/>
      <c r="FYP72" s="154"/>
      <c r="FYQ72" s="154"/>
      <c r="FYR72" s="153"/>
      <c r="FYS72" s="153"/>
      <c r="FYT72" s="153"/>
      <c r="FYU72" s="153"/>
      <c r="FYV72" s="153"/>
      <c r="FYW72" s="153"/>
      <c r="FYX72" s="153"/>
      <c r="FYY72" s="153"/>
      <c r="FYZ72" s="155"/>
      <c r="FZA72" s="165"/>
      <c r="FZB72" s="153"/>
      <c r="FZC72" s="154"/>
      <c r="FZD72" s="154"/>
      <c r="FZE72" s="153"/>
      <c r="FZF72" s="153"/>
      <c r="FZG72" s="153"/>
      <c r="FZH72" s="153"/>
      <c r="FZI72" s="153"/>
      <c r="FZJ72" s="153"/>
      <c r="FZK72" s="153"/>
      <c r="FZL72" s="153"/>
      <c r="FZM72" s="155"/>
      <c r="FZN72" s="165"/>
      <c r="FZO72" s="153"/>
      <c r="FZP72" s="154"/>
      <c r="FZQ72" s="154"/>
      <c r="FZR72" s="153"/>
      <c r="FZS72" s="153"/>
      <c r="FZT72" s="153"/>
      <c r="FZU72" s="153"/>
      <c r="FZV72" s="153"/>
      <c r="FZW72" s="153"/>
      <c r="FZX72" s="153"/>
      <c r="FZY72" s="153"/>
      <c r="FZZ72" s="155"/>
      <c r="GAA72" s="165"/>
      <c r="GAB72" s="153"/>
      <c r="GAC72" s="154"/>
      <c r="GAD72" s="154"/>
      <c r="GAE72" s="153"/>
      <c r="GAF72" s="153"/>
      <c r="GAG72" s="153"/>
      <c r="GAH72" s="153"/>
      <c r="GAI72" s="153"/>
      <c r="GAJ72" s="153"/>
      <c r="GAK72" s="153"/>
      <c r="GAL72" s="153"/>
      <c r="GAM72" s="155"/>
      <c r="GAN72" s="165"/>
      <c r="GAO72" s="153"/>
      <c r="GAP72" s="154"/>
      <c r="GAQ72" s="154"/>
      <c r="GAR72" s="153"/>
      <c r="GAS72" s="153"/>
      <c r="GAT72" s="153"/>
      <c r="GAU72" s="153"/>
      <c r="GAV72" s="153"/>
      <c r="GAW72" s="153"/>
      <c r="GAX72" s="153"/>
      <c r="GAY72" s="153"/>
      <c r="GAZ72" s="155"/>
      <c r="GBA72" s="165"/>
      <c r="GBB72" s="153"/>
      <c r="GBC72" s="154"/>
      <c r="GBD72" s="154"/>
      <c r="GBE72" s="153"/>
      <c r="GBF72" s="153"/>
      <c r="GBG72" s="153"/>
      <c r="GBH72" s="153"/>
      <c r="GBI72" s="153"/>
      <c r="GBJ72" s="153"/>
      <c r="GBK72" s="153"/>
      <c r="GBL72" s="153"/>
      <c r="GBM72" s="155"/>
      <c r="GBN72" s="165"/>
      <c r="GBO72" s="153"/>
      <c r="GBP72" s="154"/>
      <c r="GBQ72" s="154"/>
      <c r="GBR72" s="153"/>
      <c r="GBS72" s="153"/>
      <c r="GBT72" s="153"/>
      <c r="GBU72" s="153"/>
      <c r="GBV72" s="153"/>
      <c r="GBW72" s="153"/>
      <c r="GBX72" s="153"/>
      <c r="GBY72" s="153"/>
      <c r="GBZ72" s="155"/>
      <c r="GCA72" s="165"/>
      <c r="GCB72" s="153"/>
      <c r="GCC72" s="154"/>
      <c r="GCD72" s="154"/>
      <c r="GCE72" s="153"/>
      <c r="GCF72" s="153"/>
      <c r="GCG72" s="153"/>
      <c r="GCH72" s="153"/>
      <c r="GCI72" s="153"/>
      <c r="GCJ72" s="153"/>
      <c r="GCK72" s="153"/>
      <c r="GCL72" s="153"/>
      <c r="GCM72" s="155"/>
      <c r="GCN72" s="165"/>
      <c r="GCO72" s="153"/>
      <c r="GCP72" s="154"/>
      <c r="GCQ72" s="154"/>
      <c r="GCR72" s="153"/>
      <c r="GCS72" s="153"/>
      <c r="GCT72" s="153"/>
      <c r="GCU72" s="153"/>
      <c r="GCV72" s="153"/>
      <c r="GCW72" s="153"/>
      <c r="GCX72" s="153"/>
      <c r="GCY72" s="153"/>
      <c r="GCZ72" s="155"/>
      <c r="GDA72" s="165"/>
      <c r="GDB72" s="153"/>
      <c r="GDC72" s="154"/>
      <c r="GDD72" s="154"/>
      <c r="GDE72" s="153"/>
      <c r="GDF72" s="153"/>
      <c r="GDG72" s="153"/>
      <c r="GDH72" s="153"/>
      <c r="GDI72" s="153"/>
      <c r="GDJ72" s="153"/>
      <c r="GDK72" s="153"/>
      <c r="GDL72" s="153"/>
      <c r="GDM72" s="155"/>
      <c r="GDN72" s="165"/>
      <c r="GDO72" s="153"/>
      <c r="GDP72" s="154"/>
      <c r="GDQ72" s="154"/>
      <c r="GDR72" s="153"/>
      <c r="GDS72" s="153"/>
      <c r="GDT72" s="153"/>
      <c r="GDU72" s="153"/>
      <c r="GDV72" s="153"/>
      <c r="GDW72" s="153"/>
      <c r="GDX72" s="153"/>
      <c r="GDY72" s="153"/>
      <c r="GDZ72" s="155"/>
      <c r="GEA72" s="165"/>
      <c r="GEB72" s="153"/>
      <c r="GEC72" s="154"/>
      <c r="GED72" s="154"/>
      <c r="GEE72" s="153"/>
      <c r="GEF72" s="153"/>
      <c r="GEG72" s="153"/>
      <c r="GEH72" s="153"/>
      <c r="GEI72" s="153"/>
      <c r="GEJ72" s="153"/>
      <c r="GEK72" s="153"/>
      <c r="GEL72" s="153"/>
      <c r="GEM72" s="155"/>
      <c r="GEN72" s="165"/>
      <c r="GEO72" s="153"/>
      <c r="GEP72" s="154"/>
      <c r="GEQ72" s="154"/>
      <c r="GER72" s="153"/>
      <c r="GES72" s="153"/>
      <c r="GET72" s="153"/>
      <c r="GEU72" s="153"/>
      <c r="GEV72" s="153"/>
      <c r="GEW72" s="153"/>
      <c r="GEX72" s="153"/>
      <c r="GEY72" s="153"/>
      <c r="GEZ72" s="155"/>
      <c r="GFA72" s="165"/>
      <c r="GFB72" s="153"/>
      <c r="GFC72" s="154"/>
      <c r="GFD72" s="154"/>
      <c r="GFE72" s="153"/>
      <c r="GFF72" s="153"/>
      <c r="GFG72" s="153"/>
      <c r="GFH72" s="153"/>
      <c r="GFI72" s="153"/>
      <c r="GFJ72" s="153"/>
      <c r="GFK72" s="153"/>
      <c r="GFL72" s="153"/>
      <c r="GFM72" s="155"/>
      <c r="GFN72" s="165"/>
      <c r="GFO72" s="153"/>
      <c r="GFP72" s="154"/>
      <c r="GFQ72" s="154"/>
      <c r="GFR72" s="153"/>
      <c r="GFS72" s="153"/>
      <c r="GFT72" s="153"/>
      <c r="GFU72" s="153"/>
      <c r="GFV72" s="153"/>
      <c r="GFW72" s="153"/>
      <c r="GFX72" s="153"/>
      <c r="GFY72" s="153"/>
      <c r="GFZ72" s="155"/>
      <c r="GGA72" s="165"/>
      <c r="GGB72" s="153"/>
      <c r="GGC72" s="154"/>
      <c r="GGD72" s="154"/>
      <c r="GGE72" s="153"/>
      <c r="GGF72" s="153"/>
      <c r="GGG72" s="153"/>
      <c r="GGH72" s="153"/>
      <c r="GGI72" s="153"/>
      <c r="GGJ72" s="153"/>
      <c r="GGK72" s="153"/>
      <c r="GGL72" s="153"/>
      <c r="GGM72" s="155"/>
      <c r="GGN72" s="165"/>
      <c r="GGO72" s="153"/>
      <c r="GGP72" s="154"/>
      <c r="GGQ72" s="154"/>
      <c r="GGR72" s="153"/>
      <c r="GGS72" s="153"/>
      <c r="GGT72" s="153"/>
      <c r="GGU72" s="153"/>
      <c r="GGV72" s="153"/>
      <c r="GGW72" s="153"/>
      <c r="GGX72" s="153"/>
      <c r="GGY72" s="153"/>
      <c r="GGZ72" s="155"/>
      <c r="GHA72" s="165"/>
      <c r="GHB72" s="153"/>
      <c r="GHC72" s="154"/>
      <c r="GHD72" s="154"/>
      <c r="GHE72" s="153"/>
      <c r="GHF72" s="153"/>
      <c r="GHG72" s="153"/>
      <c r="GHH72" s="153"/>
      <c r="GHI72" s="153"/>
      <c r="GHJ72" s="153"/>
      <c r="GHK72" s="153"/>
      <c r="GHL72" s="153"/>
      <c r="GHM72" s="155"/>
      <c r="GHN72" s="165"/>
      <c r="GHO72" s="153"/>
      <c r="GHP72" s="154"/>
      <c r="GHQ72" s="154"/>
      <c r="GHR72" s="153"/>
      <c r="GHS72" s="153"/>
      <c r="GHT72" s="153"/>
      <c r="GHU72" s="153"/>
      <c r="GHV72" s="153"/>
      <c r="GHW72" s="153"/>
      <c r="GHX72" s="153"/>
      <c r="GHY72" s="153"/>
      <c r="GHZ72" s="155"/>
      <c r="GIA72" s="165"/>
      <c r="GIB72" s="153"/>
      <c r="GIC72" s="154"/>
      <c r="GID72" s="154"/>
      <c r="GIE72" s="153"/>
      <c r="GIF72" s="153"/>
      <c r="GIG72" s="153"/>
      <c r="GIH72" s="153"/>
      <c r="GII72" s="153"/>
      <c r="GIJ72" s="153"/>
      <c r="GIK72" s="153"/>
      <c r="GIL72" s="153"/>
      <c r="GIM72" s="155"/>
      <c r="GIN72" s="165"/>
      <c r="GIO72" s="153"/>
      <c r="GIP72" s="154"/>
      <c r="GIQ72" s="154"/>
      <c r="GIR72" s="153"/>
      <c r="GIS72" s="153"/>
      <c r="GIT72" s="153"/>
      <c r="GIU72" s="153"/>
      <c r="GIV72" s="153"/>
      <c r="GIW72" s="153"/>
      <c r="GIX72" s="153"/>
      <c r="GIY72" s="153"/>
      <c r="GIZ72" s="155"/>
      <c r="GJA72" s="165"/>
      <c r="GJB72" s="153"/>
      <c r="GJC72" s="154"/>
      <c r="GJD72" s="154"/>
      <c r="GJE72" s="153"/>
      <c r="GJF72" s="153"/>
      <c r="GJG72" s="153"/>
      <c r="GJH72" s="153"/>
      <c r="GJI72" s="153"/>
      <c r="GJJ72" s="153"/>
      <c r="GJK72" s="153"/>
      <c r="GJL72" s="153"/>
      <c r="GJM72" s="155"/>
      <c r="GJN72" s="165"/>
      <c r="GJO72" s="153"/>
      <c r="GJP72" s="154"/>
      <c r="GJQ72" s="154"/>
      <c r="GJR72" s="153"/>
      <c r="GJS72" s="153"/>
      <c r="GJT72" s="153"/>
      <c r="GJU72" s="153"/>
      <c r="GJV72" s="153"/>
      <c r="GJW72" s="153"/>
      <c r="GJX72" s="153"/>
      <c r="GJY72" s="153"/>
      <c r="GJZ72" s="155"/>
      <c r="GKA72" s="165"/>
      <c r="GKB72" s="153"/>
      <c r="GKC72" s="154"/>
      <c r="GKD72" s="154"/>
      <c r="GKE72" s="153"/>
      <c r="GKF72" s="153"/>
      <c r="GKG72" s="153"/>
      <c r="GKH72" s="153"/>
      <c r="GKI72" s="153"/>
      <c r="GKJ72" s="153"/>
      <c r="GKK72" s="153"/>
      <c r="GKL72" s="153"/>
      <c r="GKM72" s="155"/>
      <c r="GKN72" s="165"/>
      <c r="GKO72" s="153"/>
      <c r="GKP72" s="154"/>
      <c r="GKQ72" s="154"/>
      <c r="GKR72" s="153"/>
      <c r="GKS72" s="153"/>
      <c r="GKT72" s="153"/>
      <c r="GKU72" s="153"/>
      <c r="GKV72" s="153"/>
      <c r="GKW72" s="153"/>
      <c r="GKX72" s="153"/>
      <c r="GKY72" s="153"/>
      <c r="GKZ72" s="155"/>
      <c r="GLA72" s="165"/>
      <c r="GLB72" s="153"/>
      <c r="GLC72" s="154"/>
      <c r="GLD72" s="154"/>
      <c r="GLE72" s="153"/>
      <c r="GLF72" s="153"/>
      <c r="GLG72" s="153"/>
      <c r="GLH72" s="153"/>
      <c r="GLI72" s="153"/>
      <c r="GLJ72" s="153"/>
      <c r="GLK72" s="153"/>
      <c r="GLL72" s="153"/>
      <c r="GLM72" s="155"/>
      <c r="GLN72" s="165"/>
      <c r="GLO72" s="153"/>
      <c r="GLP72" s="154"/>
      <c r="GLQ72" s="154"/>
      <c r="GLR72" s="153"/>
      <c r="GLS72" s="153"/>
      <c r="GLT72" s="153"/>
      <c r="GLU72" s="153"/>
      <c r="GLV72" s="153"/>
      <c r="GLW72" s="153"/>
      <c r="GLX72" s="153"/>
      <c r="GLY72" s="153"/>
      <c r="GLZ72" s="155"/>
      <c r="GMA72" s="165"/>
      <c r="GMB72" s="153"/>
      <c r="GMC72" s="154"/>
      <c r="GMD72" s="154"/>
      <c r="GME72" s="153"/>
      <c r="GMF72" s="153"/>
      <c r="GMG72" s="153"/>
      <c r="GMH72" s="153"/>
      <c r="GMI72" s="153"/>
      <c r="GMJ72" s="153"/>
      <c r="GMK72" s="153"/>
      <c r="GML72" s="153"/>
      <c r="GMM72" s="155"/>
      <c r="GMN72" s="165"/>
      <c r="GMO72" s="153"/>
      <c r="GMP72" s="154"/>
      <c r="GMQ72" s="154"/>
      <c r="GMR72" s="153"/>
      <c r="GMS72" s="153"/>
      <c r="GMT72" s="153"/>
      <c r="GMU72" s="153"/>
      <c r="GMV72" s="153"/>
      <c r="GMW72" s="153"/>
      <c r="GMX72" s="153"/>
      <c r="GMY72" s="153"/>
      <c r="GMZ72" s="155"/>
      <c r="GNA72" s="165"/>
      <c r="GNB72" s="153"/>
      <c r="GNC72" s="154"/>
      <c r="GND72" s="154"/>
      <c r="GNE72" s="153"/>
      <c r="GNF72" s="153"/>
      <c r="GNG72" s="153"/>
      <c r="GNH72" s="153"/>
      <c r="GNI72" s="153"/>
      <c r="GNJ72" s="153"/>
      <c r="GNK72" s="153"/>
      <c r="GNL72" s="153"/>
      <c r="GNM72" s="155"/>
      <c r="GNN72" s="165"/>
      <c r="GNO72" s="153"/>
      <c r="GNP72" s="154"/>
      <c r="GNQ72" s="154"/>
      <c r="GNR72" s="153"/>
      <c r="GNS72" s="153"/>
      <c r="GNT72" s="153"/>
      <c r="GNU72" s="153"/>
      <c r="GNV72" s="153"/>
      <c r="GNW72" s="153"/>
      <c r="GNX72" s="153"/>
      <c r="GNY72" s="153"/>
      <c r="GNZ72" s="155"/>
      <c r="GOA72" s="165"/>
      <c r="GOB72" s="153"/>
      <c r="GOC72" s="154"/>
      <c r="GOD72" s="154"/>
      <c r="GOE72" s="153"/>
      <c r="GOF72" s="153"/>
      <c r="GOG72" s="153"/>
      <c r="GOH72" s="153"/>
      <c r="GOI72" s="153"/>
      <c r="GOJ72" s="153"/>
      <c r="GOK72" s="153"/>
      <c r="GOL72" s="153"/>
      <c r="GOM72" s="155"/>
      <c r="GON72" s="165"/>
      <c r="GOO72" s="153"/>
      <c r="GOP72" s="154"/>
      <c r="GOQ72" s="154"/>
      <c r="GOR72" s="153"/>
      <c r="GOS72" s="153"/>
      <c r="GOT72" s="153"/>
      <c r="GOU72" s="153"/>
      <c r="GOV72" s="153"/>
      <c r="GOW72" s="153"/>
      <c r="GOX72" s="153"/>
      <c r="GOY72" s="153"/>
      <c r="GOZ72" s="155"/>
      <c r="GPA72" s="165"/>
      <c r="GPB72" s="153"/>
      <c r="GPC72" s="154"/>
      <c r="GPD72" s="154"/>
      <c r="GPE72" s="153"/>
      <c r="GPF72" s="153"/>
      <c r="GPG72" s="153"/>
      <c r="GPH72" s="153"/>
      <c r="GPI72" s="153"/>
      <c r="GPJ72" s="153"/>
      <c r="GPK72" s="153"/>
      <c r="GPL72" s="153"/>
      <c r="GPM72" s="155"/>
      <c r="GPN72" s="165"/>
      <c r="GPO72" s="153"/>
      <c r="GPP72" s="154"/>
      <c r="GPQ72" s="154"/>
      <c r="GPR72" s="153"/>
      <c r="GPS72" s="153"/>
      <c r="GPT72" s="153"/>
      <c r="GPU72" s="153"/>
      <c r="GPV72" s="153"/>
      <c r="GPW72" s="153"/>
      <c r="GPX72" s="153"/>
      <c r="GPY72" s="153"/>
      <c r="GPZ72" s="155"/>
      <c r="GQA72" s="165"/>
      <c r="GQB72" s="153"/>
      <c r="GQC72" s="154"/>
      <c r="GQD72" s="154"/>
      <c r="GQE72" s="153"/>
      <c r="GQF72" s="153"/>
      <c r="GQG72" s="153"/>
      <c r="GQH72" s="153"/>
      <c r="GQI72" s="153"/>
      <c r="GQJ72" s="153"/>
      <c r="GQK72" s="153"/>
      <c r="GQL72" s="153"/>
      <c r="GQM72" s="155"/>
      <c r="GQN72" s="165"/>
      <c r="GQO72" s="153"/>
      <c r="GQP72" s="154"/>
      <c r="GQQ72" s="154"/>
      <c r="GQR72" s="153"/>
      <c r="GQS72" s="153"/>
      <c r="GQT72" s="153"/>
      <c r="GQU72" s="153"/>
      <c r="GQV72" s="153"/>
      <c r="GQW72" s="153"/>
      <c r="GQX72" s="153"/>
      <c r="GQY72" s="153"/>
      <c r="GQZ72" s="155"/>
      <c r="GRA72" s="165"/>
      <c r="GRB72" s="153"/>
      <c r="GRC72" s="154"/>
      <c r="GRD72" s="154"/>
      <c r="GRE72" s="153"/>
      <c r="GRF72" s="153"/>
      <c r="GRG72" s="153"/>
      <c r="GRH72" s="153"/>
      <c r="GRI72" s="153"/>
      <c r="GRJ72" s="153"/>
      <c r="GRK72" s="153"/>
      <c r="GRL72" s="153"/>
      <c r="GRM72" s="155"/>
      <c r="GRN72" s="165"/>
      <c r="GRO72" s="153"/>
      <c r="GRP72" s="154"/>
      <c r="GRQ72" s="154"/>
      <c r="GRR72" s="153"/>
      <c r="GRS72" s="153"/>
      <c r="GRT72" s="153"/>
      <c r="GRU72" s="153"/>
      <c r="GRV72" s="153"/>
      <c r="GRW72" s="153"/>
      <c r="GRX72" s="153"/>
      <c r="GRY72" s="153"/>
      <c r="GRZ72" s="155"/>
      <c r="GSA72" s="165"/>
      <c r="GSB72" s="153"/>
      <c r="GSC72" s="154"/>
      <c r="GSD72" s="154"/>
      <c r="GSE72" s="153"/>
      <c r="GSF72" s="153"/>
      <c r="GSG72" s="153"/>
      <c r="GSH72" s="153"/>
      <c r="GSI72" s="153"/>
      <c r="GSJ72" s="153"/>
      <c r="GSK72" s="153"/>
      <c r="GSL72" s="153"/>
      <c r="GSM72" s="155"/>
      <c r="GSN72" s="165"/>
      <c r="GSO72" s="153"/>
      <c r="GSP72" s="154"/>
      <c r="GSQ72" s="154"/>
      <c r="GSR72" s="153"/>
      <c r="GSS72" s="153"/>
      <c r="GST72" s="153"/>
      <c r="GSU72" s="153"/>
      <c r="GSV72" s="153"/>
      <c r="GSW72" s="153"/>
      <c r="GSX72" s="153"/>
      <c r="GSY72" s="153"/>
      <c r="GSZ72" s="155"/>
      <c r="GTA72" s="165"/>
      <c r="GTB72" s="153"/>
      <c r="GTC72" s="154"/>
      <c r="GTD72" s="154"/>
      <c r="GTE72" s="153"/>
      <c r="GTF72" s="153"/>
      <c r="GTG72" s="153"/>
      <c r="GTH72" s="153"/>
      <c r="GTI72" s="153"/>
      <c r="GTJ72" s="153"/>
      <c r="GTK72" s="153"/>
      <c r="GTL72" s="153"/>
      <c r="GTM72" s="155"/>
      <c r="GTN72" s="165"/>
      <c r="GTO72" s="153"/>
      <c r="GTP72" s="154"/>
      <c r="GTQ72" s="154"/>
      <c r="GTR72" s="153"/>
      <c r="GTS72" s="153"/>
      <c r="GTT72" s="153"/>
      <c r="GTU72" s="153"/>
      <c r="GTV72" s="153"/>
      <c r="GTW72" s="153"/>
      <c r="GTX72" s="153"/>
      <c r="GTY72" s="153"/>
      <c r="GTZ72" s="155"/>
      <c r="GUA72" s="165"/>
      <c r="GUB72" s="153"/>
      <c r="GUC72" s="154"/>
      <c r="GUD72" s="154"/>
      <c r="GUE72" s="153"/>
      <c r="GUF72" s="153"/>
      <c r="GUG72" s="153"/>
      <c r="GUH72" s="153"/>
      <c r="GUI72" s="153"/>
      <c r="GUJ72" s="153"/>
      <c r="GUK72" s="153"/>
      <c r="GUL72" s="153"/>
      <c r="GUM72" s="155"/>
      <c r="GUN72" s="165"/>
      <c r="GUO72" s="153"/>
      <c r="GUP72" s="154"/>
      <c r="GUQ72" s="154"/>
      <c r="GUR72" s="153"/>
      <c r="GUS72" s="153"/>
      <c r="GUT72" s="153"/>
      <c r="GUU72" s="153"/>
      <c r="GUV72" s="153"/>
      <c r="GUW72" s="153"/>
      <c r="GUX72" s="153"/>
      <c r="GUY72" s="153"/>
      <c r="GUZ72" s="155"/>
      <c r="GVA72" s="165"/>
      <c r="GVB72" s="153"/>
      <c r="GVC72" s="154"/>
      <c r="GVD72" s="154"/>
      <c r="GVE72" s="153"/>
      <c r="GVF72" s="153"/>
      <c r="GVG72" s="153"/>
      <c r="GVH72" s="153"/>
      <c r="GVI72" s="153"/>
      <c r="GVJ72" s="153"/>
      <c r="GVK72" s="153"/>
      <c r="GVL72" s="153"/>
      <c r="GVM72" s="155"/>
      <c r="GVN72" s="165"/>
      <c r="GVO72" s="153"/>
      <c r="GVP72" s="154"/>
      <c r="GVQ72" s="154"/>
      <c r="GVR72" s="153"/>
      <c r="GVS72" s="153"/>
      <c r="GVT72" s="153"/>
      <c r="GVU72" s="153"/>
      <c r="GVV72" s="153"/>
      <c r="GVW72" s="153"/>
      <c r="GVX72" s="153"/>
      <c r="GVY72" s="153"/>
      <c r="GVZ72" s="155"/>
      <c r="GWA72" s="165"/>
      <c r="GWB72" s="153"/>
      <c r="GWC72" s="154"/>
      <c r="GWD72" s="154"/>
      <c r="GWE72" s="153"/>
      <c r="GWF72" s="153"/>
      <c r="GWG72" s="153"/>
      <c r="GWH72" s="153"/>
      <c r="GWI72" s="153"/>
      <c r="GWJ72" s="153"/>
      <c r="GWK72" s="153"/>
      <c r="GWL72" s="153"/>
      <c r="GWM72" s="155"/>
      <c r="GWN72" s="165"/>
      <c r="GWO72" s="153"/>
      <c r="GWP72" s="154"/>
      <c r="GWQ72" s="154"/>
      <c r="GWR72" s="153"/>
      <c r="GWS72" s="153"/>
      <c r="GWT72" s="153"/>
      <c r="GWU72" s="153"/>
      <c r="GWV72" s="153"/>
      <c r="GWW72" s="153"/>
      <c r="GWX72" s="153"/>
      <c r="GWY72" s="153"/>
      <c r="GWZ72" s="155"/>
      <c r="GXA72" s="165"/>
      <c r="GXB72" s="153"/>
      <c r="GXC72" s="154"/>
      <c r="GXD72" s="154"/>
      <c r="GXE72" s="153"/>
      <c r="GXF72" s="153"/>
      <c r="GXG72" s="153"/>
      <c r="GXH72" s="153"/>
      <c r="GXI72" s="153"/>
      <c r="GXJ72" s="153"/>
      <c r="GXK72" s="153"/>
      <c r="GXL72" s="153"/>
      <c r="GXM72" s="155"/>
      <c r="GXN72" s="165"/>
      <c r="GXO72" s="153"/>
      <c r="GXP72" s="154"/>
      <c r="GXQ72" s="154"/>
      <c r="GXR72" s="153"/>
      <c r="GXS72" s="153"/>
      <c r="GXT72" s="153"/>
      <c r="GXU72" s="153"/>
      <c r="GXV72" s="153"/>
      <c r="GXW72" s="153"/>
      <c r="GXX72" s="153"/>
      <c r="GXY72" s="153"/>
      <c r="GXZ72" s="155"/>
      <c r="GYA72" s="165"/>
      <c r="GYB72" s="153"/>
      <c r="GYC72" s="154"/>
      <c r="GYD72" s="154"/>
      <c r="GYE72" s="153"/>
      <c r="GYF72" s="153"/>
      <c r="GYG72" s="153"/>
      <c r="GYH72" s="153"/>
      <c r="GYI72" s="153"/>
      <c r="GYJ72" s="153"/>
      <c r="GYK72" s="153"/>
      <c r="GYL72" s="153"/>
      <c r="GYM72" s="155"/>
      <c r="GYN72" s="165"/>
      <c r="GYO72" s="153"/>
      <c r="GYP72" s="154"/>
      <c r="GYQ72" s="154"/>
      <c r="GYR72" s="153"/>
      <c r="GYS72" s="153"/>
      <c r="GYT72" s="153"/>
      <c r="GYU72" s="153"/>
      <c r="GYV72" s="153"/>
      <c r="GYW72" s="153"/>
      <c r="GYX72" s="153"/>
      <c r="GYY72" s="153"/>
      <c r="GYZ72" s="155"/>
      <c r="GZA72" s="165"/>
      <c r="GZB72" s="153"/>
      <c r="GZC72" s="154"/>
      <c r="GZD72" s="154"/>
      <c r="GZE72" s="153"/>
      <c r="GZF72" s="153"/>
      <c r="GZG72" s="153"/>
      <c r="GZH72" s="153"/>
      <c r="GZI72" s="153"/>
      <c r="GZJ72" s="153"/>
      <c r="GZK72" s="153"/>
      <c r="GZL72" s="153"/>
      <c r="GZM72" s="155"/>
      <c r="GZN72" s="165"/>
      <c r="GZO72" s="153"/>
      <c r="GZP72" s="154"/>
      <c r="GZQ72" s="154"/>
      <c r="GZR72" s="153"/>
      <c r="GZS72" s="153"/>
      <c r="GZT72" s="153"/>
      <c r="GZU72" s="153"/>
      <c r="GZV72" s="153"/>
      <c r="GZW72" s="153"/>
      <c r="GZX72" s="153"/>
      <c r="GZY72" s="153"/>
      <c r="GZZ72" s="155"/>
      <c r="HAA72" s="165"/>
      <c r="HAB72" s="153"/>
      <c r="HAC72" s="154"/>
      <c r="HAD72" s="154"/>
      <c r="HAE72" s="153"/>
      <c r="HAF72" s="153"/>
      <c r="HAG72" s="153"/>
      <c r="HAH72" s="153"/>
      <c r="HAI72" s="153"/>
      <c r="HAJ72" s="153"/>
      <c r="HAK72" s="153"/>
      <c r="HAL72" s="153"/>
      <c r="HAM72" s="155"/>
      <c r="HAN72" s="165"/>
      <c r="HAO72" s="153"/>
      <c r="HAP72" s="154"/>
      <c r="HAQ72" s="154"/>
      <c r="HAR72" s="153"/>
      <c r="HAS72" s="153"/>
      <c r="HAT72" s="153"/>
      <c r="HAU72" s="153"/>
      <c r="HAV72" s="153"/>
      <c r="HAW72" s="153"/>
      <c r="HAX72" s="153"/>
      <c r="HAY72" s="153"/>
      <c r="HAZ72" s="155"/>
      <c r="HBA72" s="165"/>
      <c r="HBB72" s="153"/>
      <c r="HBC72" s="154"/>
      <c r="HBD72" s="154"/>
      <c r="HBE72" s="153"/>
      <c r="HBF72" s="153"/>
      <c r="HBG72" s="153"/>
      <c r="HBH72" s="153"/>
      <c r="HBI72" s="153"/>
      <c r="HBJ72" s="153"/>
      <c r="HBK72" s="153"/>
      <c r="HBL72" s="153"/>
      <c r="HBM72" s="155"/>
      <c r="HBN72" s="165"/>
      <c r="HBO72" s="153"/>
      <c r="HBP72" s="154"/>
      <c r="HBQ72" s="154"/>
      <c r="HBR72" s="153"/>
      <c r="HBS72" s="153"/>
      <c r="HBT72" s="153"/>
      <c r="HBU72" s="153"/>
      <c r="HBV72" s="153"/>
      <c r="HBW72" s="153"/>
      <c r="HBX72" s="153"/>
      <c r="HBY72" s="153"/>
      <c r="HBZ72" s="155"/>
      <c r="HCA72" s="165"/>
      <c r="HCB72" s="153"/>
      <c r="HCC72" s="154"/>
      <c r="HCD72" s="154"/>
      <c r="HCE72" s="153"/>
      <c r="HCF72" s="153"/>
      <c r="HCG72" s="153"/>
      <c r="HCH72" s="153"/>
      <c r="HCI72" s="153"/>
      <c r="HCJ72" s="153"/>
      <c r="HCK72" s="153"/>
      <c r="HCL72" s="153"/>
      <c r="HCM72" s="155"/>
      <c r="HCN72" s="165"/>
      <c r="HCO72" s="153"/>
      <c r="HCP72" s="154"/>
      <c r="HCQ72" s="154"/>
      <c r="HCR72" s="153"/>
      <c r="HCS72" s="153"/>
      <c r="HCT72" s="153"/>
      <c r="HCU72" s="153"/>
      <c r="HCV72" s="153"/>
      <c r="HCW72" s="153"/>
      <c r="HCX72" s="153"/>
      <c r="HCY72" s="153"/>
      <c r="HCZ72" s="155"/>
      <c r="HDA72" s="165"/>
      <c r="HDB72" s="153"/>
      <c r="HDC72" s="154"/>
      <c r="HDD72" s="154"/>
      <c r="HDE72" s="153"/>
      <c r="HDF72" s="153"/>
      <c r="HDG72" s="153"/>
      <c r="HDH72" s="153"/>
      <c r="HDI72" s="153"/>
      <c r="HDJ72" s="153"/>
      <c r="HDK72" s="153"/>
      <c r="HDL72" s="153"/>
      <c r="HDM72" s="155"/>
      <c r="HDN72" s="165"/>
      <c r="HDO72" s="153"/>
      <c r="HDP72" s="154"/>
      <c r="HDQ72" s="154"/>
      <c r="HDR72" s="153"/>
      <c r="HDS72" s="153"/>
      <c r="HDT72" s="153"/>
      <c r="HDU72" s="153"/>
      <c r="HDV72" s="153"/>
      <c r="HDW72" s="153"/>
      <c r="HDX72" s="153"/>
      <c r="HDY72" s="153"/>
      <c r="HDZ72" s="155"/>
      <c r="HEA72" s="165"/>
      <c r="HEB72" s="153"/>
      <c r="HEC72" s="154"/>
      <c r="HED72" s="154"/>
      <c r="HEE72" s="153"/>
      <c r="HEF72" s="153"/>
      <c r="HEG72" s="153"/>
      <c r="HEH72" s="153"/>
      <c r="HEI72" s="153"/>
      <c r="HEJ72" s="153"/>
      <c r="HEK72" s="153"/>
      <c r="HEL72" s="153"/>
      <c r="HEM72" s="155"/>
      <c r="HEN72" s="165"/>
      <c r="HEO72" s="153"/>
      <c r="HEP72" s="154"/>
      <c r="HEQ72" s="154"/>
      <c r="HER72" s="153"/>
      <c r="HES72" s="153"/>
      <c r="HET72" s="153"/>
      <c r="HEU72" s="153"/>
      <c r="HEV72" s="153"/>
      <c r="HEW72" s="153"/>
      <c r="HEX72" s="153"/>
      <c r="HEY72" s="153"/>
      <c r="HEZ72" s="155"/>
      <c r="HFA72" s="165"/>
      <c r="HFB72" s="153"/>
      <c r="HFC72" s="154"/>
      <c r="HFD72" s="154"/>
      <c r="HFE72" s="153"/>
      <c r="HFF72" s="153"/>
      <c r="HFG72" s="153"/>
      <c r="HFH72" s="153"/>
      <c r="HFI72" s="153"/>
      <c r="HFJ72" s="153"/>
      <c r="HFK72" s="153"/>
      <c r="HFL72" s="153"/>
      <c r="HFM72" s="155"/>
      <c r="HFN72" s="165"/>
      <c r="HFO72" s="153"/>
      <c r="HFP72" s="154"/>
      <c r="HFQ72" s="154"/>
      <c r="HFR72" s="153"/>
      <c r="HFS72" s="153"/>
      <c r="HFT72" s="153"/>
      <c r="HFU72" s="153"/>
      <c r="HFV72" s="153"/>
      <c r="HFW72" s="153"/>
      <c r="HFX72" s="153"/>
      <c r="HFY72" s="153"/>
      <c r="HFZ72" s="155"/>
      <c r="HGA72" s="165"/>
      <c r="HGB72" s="153"/>
      <c r="HGC72" s="154"/>
      <c r="HGD72" s="154"/>
      <c r="HGE72" s="153"/>
      <c r="HGF72" s="153"/>
      <c r="HGG72" s="153"/>
      <c r="HGH72" s="153"/>
      <c r="HGI72" s="153"/>
      <c r="HGJ72" s="153"/>
      <c r="HGK72" s="153"/>
      <c r="HGL72" s="153"/>
      <c r="HGM72" s="155"/>
      <c r="HGN72" s="165"/>
      <c r="HGO72" s="153"/>
      <c r="HGP72" s="154"/>
      <c r="HGQ72" s="154"/>
      <c r="HGR72" s="153"/>
      <c r="HGS72" s="153"/>
      <c r="HGT72" s="153"/>
      <c r="HGU72" s="153"/>
      <c r="HGV72" s="153"/>
      <c r="HGW72" s="153"/>
      <c r="HGX72" s="153"/>
      <c r="HGY72" s="153"/>
      <c r="HGZ72" s="155"/>
      <c r="HHA72" s="165"/>
      <c r="HHB72" s="153"/>
      <c r="HHC72" s="154"/>
      <c r="HHD72" s="154"/>
      <c r="HHE72" s="153"/>
      <c r="HHF72" s="153"/>
      <c r="HHG72" s="153"/>
      <c r="HHH72" s="153"/>
      <c r="HHI72" s="153"/>
      <c r="HHJ72" s="153"/>
      <c r="HHK72" s="153"/>
      <c r="HHL72" s="153"/>
      <c r="HHM72" s="155"/>
      <c r="HHN72" s="165"/>
      <c r="HHO72" s="153"/>
      <c r="HHP72" s="154"/>
      <c r="HHQ72" s="154"/>
      <c r="HHR72" s="153"/>
      <c r="HHS72" s="153"/>
      <c r="HHT72" s="153"/>
      <c r="HHU72" s="153"/>
      <c r="HHV72" s="153"/>
      <c r="HHW72" s="153"/>
      <c r="HHX72" s="153"/>
      <c r="HHY72" s="153"/>
      <c r="HHZ72" s="155"/>
      <c r="HIA72" s="165"/>
      <c r="HIB72" s="153"/>
      <c r="HIC72" s="154"/>
      <c r="HID72" s="154"/>
      <c r="HIE72" s="153"/>
      <c r="HIF72" s="153"/>
      <c r="HIG72" s="153"/>
      <c r="HIH72" s="153"/>
      <c r="HII72" s="153"/>
      <c r="HIJ72" s="153"/>
      <c r="HIK72" s="153"/>
      <c r="HIL72" s="153"/>
      <c r="HIM72" s="155"/>
      <c r="HIN72" s="165"/>
      <c r="HIO72" s="153"/>
      <c r="HIP72" s="154"/>
      <c r="HIQ72" s="154"/>
      <c r="HIR72" s="153"/>
      <c r="HIS72" s="153"/>
      <c r="HIT72" s="153"/>
      <c r="HIU72" s="153"/>
      <c r="HIV72" s="153"/>
      <c r="HIW72" s="153"/>
      <c r="HIX72" s="153"/>
      <c r="HIY72" s="153"/>
      <c r="HIZ72" s="155"/>
      <c r="HJA72" s="165"/>
      <c r="HJB72" s="153"/>
      <c r="HJC72" s="154"/>
      <c r="HJD72" s="154"/>
      <c r="HJE72" s="153"/>
      <c r="HJF72" s="153"/>
      <c r="HJG72" s="153"/>
      <c r="HJH72" s="153"/>
      <c r="HJI72" s="153"/>
      <c r="HJJ72" s="153"/>
      <c r="HJK72" s="153"/>
      <c r="HJL72" s="153"/>
      <c r="HJM72" s="155"/>
      <c r="HJN72" s="165"/>
      <c r="HJO72" s="153"/>
      <c r="HJP72" s="154"/>
      <c r="HJQ72" s="154"/>
      <c r="HJR72" s="153"/>
      <c r="HJS72" s="153"/>
      <c r="HJT72" s="153"/>
      <c r="HJU72" s="153"/>
      <c r="HJV72" s="153"/>
      <c r="HJW72" s="153"/>
      <c r="HJX72" s="153"/>
      <c r="HJY72" s="153"/>
      <c r="HJZ72" s="155"/>
      <c r="HKA72" s="165"/>
      <c r="HKB72" s="153"/>
      <c r="HKC72" s="154"/>
      <c r="HKD72" s="154"/>
      <c r="HKE72" s="153"/>
      <c r="HKF72" s="153"/>
      <c r="HKG72" s="153"/>
      <c r="HKH72" s="153"/>
      <c r="HKI72" s="153"/>
      <c r="HKJ72" s="153"/>
      <c r="HKK72" s="153"/>
      <c r="HKL72" s="153"/>
      <c r="HKM72" s="155"/>
      <c r="HKN72" s="165"/>
      <c r="HKO72" s="153"/>
      <c r="HKP72" s="154"/>
      <c r="HKQ72" s="154"/>
      <c r="HKR72" s="153"/>
      <c r="HKS72" s="153"/>
      <c r="HKT72" s="153"/>
      <c r="HKU72" s="153"/>
      <c r="HKV72" s="153"/>
      <c r="HKW72" s="153"/>
      <c r="HKX72" s="153"/>
      <c r="HKY72" s="153"/>
      <c r="HKZ72" s="155"/>
      <c r="HLA72" s="165"/>
      <c r="HLB72" s="153"/>
      <c r="HLC72" s="154"/>
      <c r="HLD72" s="154"/>
      <c r="HLE72" s="153"/>
      <c r="HLF72" s="153"/>
      <c r="HLG72" s="153"/>
      <c r="HLH72" s="153"/>
      <c r="HLI72" s="153"/>
      <c r="HLJ72" s="153"/>
      <c r="HLK72" s="153"/>
      <c r="HLL72" s="153"/>
      <c r="HLM72" s="155"/>
      <c r="HLN72" s="165"/>
      <c r="HLO72" s="153"/>
      <c r="HLP72" s="154"/>
      <c r="HLQ72" s="154"/>
      <c r="HLR72" s="153"/>
      <c r="HLS72" s="153"/>
      <c r="HLT72" s="153"/>
      <c r="HLU72" s="153"/>
      <c r="HLV72" s="153"/>
      <c r="HLW72" s="153"/>
      <c r="HLX72" s="153"/>
      <c r="HLY72" s="153"/>
      <c r="HLZ72" s="155"/>
      <c r="HMA72" s="165"/>
      <c r="HMB72" s="153"/>
      <c r="HMC72" s="154"/>
      <c r="HMD72" s="154"/>
      <c r="HME72" s="153"/>
      <c r="HMF72" s="153"/>
      <c r="HMG72" s="153"/>
      <c r="HMH72" s="153"/>
      <c r="HMI72" s="153"/>
      <c r="HMJ72" s="153"/>
      <c r="HMK72" s="153"/>
      <c r="HML72" s="153"/>
      <c r="HMM72" s="155"/>
      <c r="HMN72" s="165"/>
      <c r="HMO72" s="153"/>
      <c r="HMP72" s="154"/>
      <c r="HMQ72" s="154"/>
      <c r="HMR72" s="153"/>
      <c r="HMS72" s="153"/>
      <c r="HMT72" s="153"/>
      <c r="HMU72" s="153"/>
      <c r="HMV72" s="153"/>
      <c r="HMW72" s="153"/>
      <c r="HMX72" s="153"/>
      <c r="HMY72" s="153"/>
      <c r="HMZ72" s="155"/>
      <c r="HNA72" s="165"/>
      <c r="HNB72" s="153"/>
      <c r="HNC72" s="154"/>
      <c r="HND72" s="154"/>
      <c r="HNE72" s="153"/>
      <c r="HNF72" s="153"/>
      <c r="HNG72" s="153"/>
      <c r="HNH72" s="153"/>
      <c r="HNI72" s="153"/>
      <c r="HNJ72" s="153"/>
      <c r="HNK72" s="153"/>
      <c r="HNL72" s="153"/>
      <c r="HNM72" s="155"/>
      <c r="HNN72" s="165"/>
      <c r="HNO72" s="153"/>
      <c r="HNP72" s="154"/>
      <c r="HNQ72" s="154"/>
      <c r="HNR72" s="153"/>
      <c r="HNS72" s="153"/>
      <c r="HNT72" s="153"/>
      <c r="HNU72" s="153"/>
      <c r="HNV72" s="153"/>
      <c r="HNW72" s="153"/>
      <c r="HNX72" s="153"/>
      <c r="HNY72" s="153"/>
      <c r="HNZ72" s="155"/>
      <c r="HOA72" s="165"/>
      <c r="HOB72" s="153"/>
      <c r="HOC72" s="154"/>
      <c r="HOD72" s="154"/>
      <c r="HOE72" s="153"/>
      <c r="HOF72" s="153"/>
      <c r="HOG72" s="153"/>
      <c r="HOH72" s="153"/>
      <c r="HOI72" s="153"/>
      <c r="HOJ72" s="153"/>
      <c r="HOK72" s="153"/>
      <c r="HOL72" s="153"/>
      <c r="HOM72" s="155"/>
      <c r="HON72" s="165"/>
      <c r="HOO72" s="153"/>
      <c r="HOP72" s="154"/>
      <c r="HOQ72" s="154"/>
      <c r="HOR72" s="153"/>
      <c r="HOS72" s="153"/>
      <c r="HOT72" s="153"/>
      <c r="HOU72" s="153"/>
      <c r="HOV72" s="153"/>
      <c r="HOW72" s="153"/>
      <c r="HOX72" s="153"/>
      <c r="HOY72" s="153"/>
      <c r="HOZ72" s="155"/>
      <c r="HPA72" s="165"/>
      <c r="HPB72" s="153"/>
      <c r="HPC72" s="154"/>
      <c r="HPD72" s="154"/>
      <c r="HPE72" s="153"/>
      <c r="HPF72" s="153"/>
      <c r="HPG72" s="153"/>
      <c r="HPH72" s="153"/>
      <c r="HPI72" s="153"/>
      <c r="HPJ72" s="153"/>
      <c r="HPK72" s="153"/>
      <c r="HPL72" s="153"/>
      <c r="HPM72" s="155"/>
      <c r="HPN72" s="165"/>
      <c r="HPO72" s="153"/>
      <c r="HPP72" s="154"/>
      <c r="HPQ72" s="154"/>
      <c r="HPR72" s="153"/>
      <c r="HPS72" s="153"/>
      <c r="HPT72" s="153"/>
      <c r="HPU72" s="153"/>
      <c r="HPV72" s="153"/>
      <c r="HPW72" s="153"/>
      <c r="HPX72" s="153"/>
      <c r="HPY72" s="153"/>
      <c r="HPZ72" s="155"/>
      <c r="HQA72" s="165"/>
      <c r="HQB72" s="153"/>
      <c r="HQC72" s="154"/>
      <c r="HQD72" s="154"/>
      <c r="HQE72" s="153"/>
      <c r="HQF72" s="153"/>
      <c r="HQG72" s="153"/>
      <c r="HQH72" s="153"/>
      <c r="HQI72" s="153"/>
      <c r="HQJ72" s="153"/>
      <c r="HQK72" s="153"/>
      <c r="HQL72" s="153"/>
      <c r="HQM72" s="155"/>
      <c r="HQN72" s="165"/>
      <c r="HQO72" s="153"/>
      <c r="HQP72" s="154"/>
      <c r="HQQ72" s="154"/>
      <c r="HQR72" s="153"/>
      <c r="HQS72" s="153"/>
      <c r="HQT72" s="153"/>
      <c r="HQU72" s="153"/>
      <c r="HQV72" s="153"/>
      <c r="HQW72" s="153"/>
      <c r="HQX72" s="153"/>
      <c r="HQY72" s="153"/>
      <c r="HQZ72" s="155"/>
      <c r="HRA72" s="165"/>
      <c r="HRB72" s="153"/>
      <c r="HRC72" s="154"/>
      <c r="HRD72" s="154"/>
      <c r="HRE72" s="153"/>
      <c r="HRF72" s="153"/>
      <c r="HRG72" s="153"/>
      <c r="HRH72" s="153"/>
      <c r="HRI72" s="153"/>
      <c r="HRJ72" s="153"/>
      <c r="HRK72" s="153"/>
      <c r="HRL72" s="153"/>
      <c r="HRM72" s="155"/>
      <c r="HRN72" s="165"/>
      <c r="HRO72" s="153"/>
      <c r="HRP72" s="154"/>
      <c r="HRQ72" s="154"/>
      <c r="HRR72" s="153"/>
      <c r="HRS72" s="153"/>
      <c r="HRT72" s="153"/>
      <c r="HRU72" s="153"/>
      <c r="HRV72" s="153"/>
      <c r="HRW72" s="153"/>
      <c r="HRX72" s="153"/>
      <c r="HRY72" s="153"/>
      <c r="HRZ72" s="155"/>
      <c r="HSA72" s="165"/>
      <c r="HSB72" s="153"/>
      <c r="HSC72" s="154"/>
      <c r="HSD72" s="154"/>
      <c r="HSE72" s="153"/>
      <c r="HSF72" s="153"/>
      <c r="HSG72" s="153"/>
      <c r="HSH72" s="153"/>
      <c r="HSI72" s="153"/>
      <c r="HSJ72" s="153"/>
      <c r="HSK72" s="153"/>
      <c r="HSL72" s="153"/>
      <c r="HSM72" s="155"/>
      <c r="HSN72" s="165"/>
      <c r="HSO72" s="153"/>
      <c r="HSP72" s="154"/>
      <c r="HSQ72" s="154"/>
      <c r="HSR72" s="153"/>
      <c r="HSS72" s="153"/>
      <c r="HST72" s="153"/>
      <c r="HSU72" s="153"/>
      <c r="HSV72" s="153"/>
      <c r="HSW72" s="153"/>
      <c r="HSX72" s="153"/>
      <c r="HSY72" s="153"/>
      <c r="HSZ72" s="155"/>
      <c r="HTA72" s="165"/>
      <c r="HTB72" s="153"/>
      <c r="HTC72" s="154"/>
      <c r="HTD72" s="154"/>
      <c r="HTE72" s="153"/>
      <c r="HTF72" s="153"/>
      <c r="HTG72" s="153"/>
      <c r="HTH72" s="153"/>
      <c r="HTI72" s="153"/>
      <c r="HTJ72" s="153"/>
      <c r="HTK72" s="153"/>
      <c r="HTL72" s="153"/>
      <c r="HTM72" s="155"/>
      <c r="HTN72" s="165"/>
      <c r="HTO72" s="153"/>
      <c r="HTP72" s="154"/>
      <c r="HTQ72" s="154"/>
      <c r="HTR72" s="153"/>
      <c r="HTS72" s="153"/>
      <c r="HTT72" s="153"/>
      <c r="HTU72" s="153"/>
      <c r="HTV72" s="153"/>
      <c r="HTW72" s="153"/>
      <c r="HTX72" s="153"/>
      <c r="HTY72" s="153"/>
      <c r="HTZ72" s="155"/>
      <c r="HUA72" s="165"/>
      <c r="HUB72" s="153"/>
      <c r="HUC72" s="154"/>
      <c r="HUD72" s="154"/>
      <c r="HUE72" s="153"/>
      <c r="HUF72" s="153"/>
      <c r="HUG72" s="153"/>
      <c r="HUH72" s="153"/>
      <c r="HUI72" s="153"/>
      <c r="HUJ72" s="153"/>
      <c r="HUK72" s="153"/>
      <c r="HUL72" s="153"/>
      <c r="HUM72" s="155"/>
      <c r="HUN72" s="165"/>
      <c r="HUO72" s="153"/>
      <c r="HUP72" s="154"/>
      <c r="HUQ72" s="154"/>
      <c r="HUR72" s="153"/>
      <c r="HUS72" s="153"/>
      <c r="HUT72" s="153"/>
      <c r="HUU72" s="153"/>
      <c r="HUV72" s="153"/>
      <c r="HUW72" s="153"/>
      <c r="HUX72" s="153"/>
      <c r="HUY72" s="153"/>
      <c r="HUZ72" s="155"/>
      <c r="HVA72" s="165"/>
      <c r="HVB72" s="153"/>
      <c r="HVC72" s="154"/>
      <c r="HVD72" s="154"/>
      <c r="HVE72" s="153"/>
      <c r="HVF72" s="153"/>
      <c r="HVG72" s="153"/>
      <c r="HVH72" s="153"/>
      <c r="HVI72" s="153"/>
      <c r="HVJ72" s="153"/>
      <c r="HVK72" s="153"/>
      <c r="HVL72" s="153"/>
      <c r="HVM72" s="155"/>
      <c r="HVN72" s="165"/>
      <c r="HVO72" s="153"/>
      <c r="HVP72" s="154"/>
      <c r="HVQ72" s="154"/>
      <c r="HVR72" s="153"/>
      <c r="HVS72" s="153"/>
      <c r="HVT72" s="153"/>
      <c r="HVU72" s="153"/>
      <c r="HVV72" s="153"/>
      <c r="HVW72" s="153"/>
      <c r="HVX72" s="153"/>
      <c r="HVY72" s="153"/>
      <c r="HVZ72" s="155"/>
      <c r="HWA72" s="165"/>
      <c r="HWB72" s="153"/>
      <c r="HWC72" s="154"/>
      <c r="HWD72" s="154"/>
      <c r="HWE72" s="153"/>
      <c r="HWF72" s="153"/>
      <c r="HWG72" s="153"/>
      <c r="HWH72" s="153"/>
      <c r="HWI72" s="153"/>
      <c r="HWJ72" s="153"/>
      <c r="HWK72" s="153"/>
      <c r="HWL72" s="153"/>
      <c r="HWM72" s="155"/>
      <c r="HWN72" s="165"/>
      <c r="HWO72" s="153"/>
      <c r="HWP72" s="154"/>
      <c r="HWQ72" s="154"/>
      <c r="HWR72" s="153"/>
      <c r="HWS72" s="153"/>
      <c r="HWT72" s="153"/>
      <c r="HWU72" s="153"/>
      <c r="HWV72" s="153"/>
      <c r="HWW72" s="153"/>
      <c r="HWX72" s="153"/>
      <c r="HWY72" s="153"/>
      <c r="HWZ72" s="155"/>
      <c r="HXA72" s="165"/>
      <c r="HXB72" s="153"/>
      <c r="HXC72" s="154"/>
      <c r="HXD72" s="154"/>
      <c r="HXE72" s="153"/>
      <c r="HXF72" s="153"/>
      <c r="HXG72" s="153"/>
      <c r="HXH72" s="153"/>
      <c r="HXI72" s="153"/>
      <c r="HXJ72" s="153"/>
      <c r="HXK72" s="153"/>
      <c r="HXL72" s="153"/>
      <c r="HXM72" s="155"/>
      <c r="HXN72" s="165"/>
      <c r="HXO72" s="153"/>
      <c r="HXP72" s="154"/>
      <c r="HXQ72" s="154"/>
      <c r="HXR72" s="153"/>
      <c r="HXS72" s="153"/>
      <c r="HXT72" s="153"/>
      <c r="HXU72" s="153"/>
      <c r="HXV72" s="153"/>
      <c r="HXW72" s="153"/>
      <c r="HXX72" s="153"/>
      <c r="HXY72" s="153"/>
      <c r="HXZ72" s="155"/>
      <c r="HYA72" s="165"/>
      <c r="HYB72" s="153"/>
      <c r="HYC72" s="154"/>
      <c r="HYD72" s="154"/>
      <c r="HYE72" s="153"/>
      <c r="HYF72" s="153"/>
      <c r="HYG72" s="153"/>
      <c r="HYH72" s="153"/>
      <c r="HYI72" s="153"/>
      <c r="HYJ72" s="153"/>
      <c r="HYK72" s="153"/>
      <c r="HYL72" s="153"/>
      <c r="HYM72" s="155"/>
      <c r="HYN72" s="165"/>
      <c r="HYO72" s="153"/>
      <c r="HYP72" s="154"/>
      <c r="HYQ72" s="154"/>
      <c r="HYR72" s="153"/>
      <c r="HYS72" s="153"/>
      <c r="HYT72" s="153"/>
      <c r="HYU72" s="153"/>
      <c r="HYV72" s="153"/>
      <c r="HYW72" s="153"/>
      <c r="HYX72" s="153"/>
      <c r="HYY72" s="153"/>
      <c r="HYZ72" s="155"/>
      <c r="HZA72" s="165"/>
      <c r="HZB72" s="153"/>
      <c r="HZC72" s="154"/>
      <c r="HZD72" s="154"/>
      <c r="HZE72" s="153"/>
      <c r="HZF72" s="153"/>
      <c r="HZG72" s="153"/>
      <c r="HZH72" s="153"/>
      <c r="HZI72" s="153"/>
      <c r="HZJ72" s="153"/>
      <c r="HZK72" s="153"/>
      <c r="HZL72" s="153"/>
      <c r="HZM72" s="155"/>
      <c r="HZN72" s="165"/>
      <c r="HZO72" s="153"/>
      <c r="HZP72" s="154"/>
      <c r="HZQ72" s="154"/>
      <c r="HZR72" s="153"/>
      <c r="HZS72" s="153"/>
      <c r="HZT72" s="153"/>
      <c r="HZU72" s="153"/>
      <c r="HZV72" s="153"/>
      <c r="HZW72" s="153"/>
      <c r="HZX72" s="153"/>
      <c r="HZY72" s="153"/>
      <c r="HZZ72" s="155"/>
      <c r="IAA72" s="165"/>
      <c r="IAB72" s="153"/>
      <c r="IAC72" s="154"/>
      <c r="IAD72" s="154"/>
      <c r="IAE72" s="153"/>
      <c r="IAF72" s="153"/>
      <c r="IAG72" s="153"/>
      <c r="IAH72" s="153"/>
      <c r="IAI72" s="153"/>
      <c r="IAJ72" s="153"/>
      <c r="IAK72" s="153"/>
      <c r="IAL72" s="153"/>
      <c r="IAM72" s="155"/>
      <c r="IAN72" s="165"/>
      <c r="IAO72" s="153"/>
      <c r="IAP72" s="154"/>
      <c r="IAQ72" s="154"/>
      <c r="IAR72" s="153"/>
      <c r="IAS72" s="153"/>
      <c r="IAT72" s="153"/>
      <c r="IAU72" s="153"/>
      <c r="IAV72" s="153"/>
      <c r="IAW72" s="153"/>
      <c r="IAX72" s="153"/>
      <c r="IAY72" s="153"/>
      <c r="IAZ72" s="155"/>
      <c r="IBA72" s="165"/>
      <c r="IBB72" s="153"/>
      <c r="IBC72" s="154"/>
      <c r="IBD72" s="154"/>
      <c r="IBE72" s="153"/>
      <c r="IBF72" s="153"/>
      <c r="IBG72" s="153"/>
      <c r="IBH72" s="153"/>
      <c r="IBI72" s="153"/>
      <c r="IBJ72" s="153"/>
      <c r="IBK72" s="153"/>
      <c r="IBL72" s="153"/>
      <c r="IBM72" s="155"/>
      <c r="IBN72" s="165"/>
      <c r="IBO72" s="153"/>
      <c r="IBP72" s="154"/>
      <c r="IBQ72" s="154"/>
      <c r="IBR72" s="153"/>
      <c r="IBS72" s="153"/>
      <c r="IBT72" s="153"/>
      <c r="IBU72" s="153"/>
      <c r="IBV72" s="153"/>
      <c r="IBW72" s="153"/>
      <c r="IBX72" s="153"/>
      <c r="IBY72" s="153"/>
      <c r="IBZ72" s="155"/>
      <c r="ICA72" s="165"/>
      <c r="ICB72" s="153"/>
      <c r="ICC72" s="154"/>
      <c r="ICD72" s="154"/>
      <c r="ICE72" s="153"/>
      <c r="ICF72" s="153"/>
      <c r="ICG72" s="153"/>
      <c r="ICH72" s="153"/>
      <c r="ICI72" s="153"/>
      <c r="ICJ72" s="153"/>
      <c r="ICK72" s="153"/>
      <c r="ICL72" s="153"/>
      <c r="ICM72" s="155"/>
      <c r="ICN72" s="165"/>
      <c r="ICO72" s="153"/>
      <c r="ICP72" s="154"/>
      <c r="ICQ72" s="154"/>
      <c r="ICR72" s="153"/>
      <c r="ICS72" s="153"/>
      <c r="ICT72" s="153"/>
      <c r="ICU72" s="153"/>
      <c r="ICV72" s="153"/>
      <c r="ICW72" s="153"/>
      <c r="ICX72" s="153"/>
      <c r="ICY72" s="153"/>
      <c r="ICZ72" s="155"/>
      <c r="IDA72" s="165"/>
      <c r="IDB72" s="153"/>
      <c r="IDC72" s="154"/>
      <c r="IDD72" s="154"/>
      <c r="IDE72" s="153"/>
      <c r="IDF72" s="153"/>
      <c r="IDG72" s="153"/>
      <c r="IDH72" s="153"/>
      <c r="IDI72" s="153"/>
      <c r="IDJ72" s="153"/>
      <c r="IDK72" s="153"/>
      <c r="IDL72" s="153"/>
      <c r="IDM72" s="155"/>
      <c r="IDN72" s="165"/>
      <c r="IDO72" s="153"/>
      <c r="IDP72" s="154"/>
      <c r="IDQ72" s="154"/>
      <c r="IDR72" s="153"/>
      <c r="IDS72" s="153"/>
      <c r="IDT72" s="153"/>
      <c r="IDU72" s="153"/>
      <c r="IDV72" s="153"/>
      <c r="IDW72" s="153"/>
      <c r="IDX72" s="153"/>
      <c r="IDY72" s="153"/>
      <c r="IDZ72" s="155"/>
      <c r="IEA72" s="165"/>
      <c r="IEB72" s="153"/>
      <c r="IEC72" s="154"/>
      <c r="IED72" s="154"/>
      <c r="IEE72" s="153"/>
      <c r="IEF72" s="153"/>
      <c r="IEG72" s="153"/>
      <c r="IEH72" s="153"/>
      <c r="IEI72" s="153"/>
      <c r="IEJ72" s="153"/>
      <c r="IEK72" s="153"/>
      <c r="IEL72" s="153"/>
      <c r="IEM72" s="155"/>
      <c r="IEN72" s="165"/>
      <c r="IEO72" s="153"/>
      <c r="IEP72" s="154"/>
      <c r="IEQ72" s="154"/>
      <c r="IER72" s="153"/>
      <c r="IES72" s="153"/>
      <c r="IET72" s="153"/>
      <c r="IEU72" s="153"/>
      <c r="IEV72" s="153"/>
      <c r="IEW72" s="153"/>
      <c r="IEX72" s="153"/>
      <c r="IEY72" s="153"/>
      <c r="IEZ72" s="155"/>
      <c r="IFA72" s="165"/>
      <c r="IFB72" s="153"/>
      <c r="IFC72" s="154"/>
      <c r="IFD72" s="154"/>
      <c r="IFE72" s="153"/>
      <c r="IFF72" s="153"/>
      <c r="IFG72" s="153"/>
      <c r="IFH72" s="153"/>
      <c r="IFI72" s="153"/>
      <c r="IFJ72" s="153"/>
      <c r="IFK72" s="153"/>
      <c r="IFL72" s="153"/>
      <c r="IFM72" s="155"/>
      <c r="IFN72" s="165"/>
      <c r="IFO72" s="153"/>
      <c r="IFP72" s="154"/>
      <c r="IFQ72" s="154"/>
      <c r="IFR72" s="153"/>
      <c r="IFS72" s="153"/>
      <c r="IFT72" s="153"/>
      <c r="IFU72" s="153"/>
      <c r="IFV72" s="153"/>
      <c r="IFW72" s="153"/>
      <c r="IFX72" s="153"/>
      <c r="IFY72" s="153"/>
      <c r="IFZ72" s="155"/>
      <c r="IGA72" s="165"/>
      <c r="IGB72" s="153"/>
      <c r="IGC72" s="154"/>
      <c r="IGD72" s="154"/>
      <c r="IGE72" s="153"/>
      <c r="IGF72" s="153"/>
      <c r="IGG72" s="153"/>
      <c r="IGH72" s="153"/>
      <c r="IGI72" s="153"/>
      <c r="IGJ72" s="153"/>
      <c r="IGK72" s="153"/>
      <c r="IGL72" s="153"/>
      <c r="IGM72" s="155"/>
      <c r="IGN72" s="165"/>
      <c r="IGO72" s="153"/>
      <c r="IGP72" s="154"/>
      <c r="IGQ72" s="154"/>
      <c r="IGR72" s="153"/>
      <c r="IGS72" s="153"/>
      <c r="IGT72" s="153"/>
      <c r="IGU72" s="153"/>
      <c r="IGV72" s="153"/>
      <c r="IGW72" s="153"/>
      <c r="IGX72" s="153"/>
      <c r="IGY72" s="153"/>
      <c r="IGZ72" s="155"/>
      <c r="IHA72" s="165"/>
      <c r="IHB72" s="153"/>
      <c r="IHC72" s="154"/>
      <c r="IHD72" s="154"/>
      <c r="IHE72" s="153"/>
      <c r="IHF72" s="153"/>
      <c r="IHG72" s="153"/>
      <c r="IHH72" s="153"/>
      <c r="IHI72" s="153"/>
      <c r="IHJ72" s="153"/>
      <c r="IHK72" s="153"/>
      <c r="IHL72" s="153"/>
      <c r="IHM72" s="155"/>
      <c r="IHN72" s="165"/>
      <c r="IHO72" s="153"/>
      <c r="IHP72" s="154"/>
      <c r="IHQ72" s="154"/>
      <c r="IHR72" s="153"/>
      <c r="IHS72" s="153"/>
      <c r="IHT72" s="153"/>
      <c r="IHU72" s="153"/>
      <c r="IHV72" s="153"/>
      <c r="IHW72" s="153"/>
      <c r="IHX72" s="153"/>
      <c r="IHY72" s="153"/>
      <c r="IHZ72" s="155"/>
      <c r="IIA72" s="165"/>
      <c r="IIB72" s="153"/>
      <c r="IIC72" s="154"/>
      <c r="IID72" s="154"/>
      <c r="IIE72" s="153"/>
      <c r="IIF72" s="153"/>
      <c r="IIG72" s="153"/>
      <c r="IIH72" s="153"/>
      <c r="III72" s="153"/>
      <c r="IIJ72" s="153"/>
      <c r="IIK72" s="153"/>
      <c r="IIL72" s="153"/>
      <c r="IIM72" s="155"/>
      <c r="IIN72" s="165"/>
      <c r="IIO72" s="153"/>
      <c r="IIP72" s="154"/>
      <c r="IIQ72" s="154"/>
      <c r="IIR72" s="153"/>
      <c r="IIS72" s="153"/>
      <c r="IIT72" s="153"/>
      <c r="IIU72" s="153"/>
      <c r="IIV72" s="153"/>
      <c r="IIW72" s="153"/>
      <c r="IIX72" s="153"/>
      <c r="IIY72" s="153"/>
      <c r="IIZ72" s="155"/>
      <c r="IJA72" s="165"/>
      <c r="IJB72" s="153"/>
      <c r="IJC72" s="154"/>
      <c r="IJD72" s="154"/>
      <c r="IJE72" s="153"/>
      <c r="IJF72" s="153"/>
      <c r="IJG72" s="153"/>
      <c r="IJH72" s="153"/>
      <c r="IJI72" s="153"/>
      <c r="IJJ72" s="153"/>
      <c r="IJK72" s="153"/>
      <c r="IJL72" s="153"/>
      <c r="IJM72" s="155"/>
      <c r="IJN72" s="165"/>
      <c r="IJO72" s="153"/>
      <c r="IJP72" s="154"/>
      <c r="IJQ72" s="154"/>
      <c r="IJR72" s="153"/>
      <c r="IJS72" s="153"/>
      <c r="IJT72" s="153"/>
      <c r="IJU72" s="153"/>
      <c r="IJV72" s="153"/>
      <c r="IJW72" s="153"/>
      <c r="IJX72" s="153"/>
      <c r="IJY72" s="153"/>
      <c r="IJZ72" s="155"/>
      <c r="IKA72" s="165"/>
      <c r="IKB72" s="153"/>
      <c r="IKC72" s="154"/>
      <c r="IKD72" s="154"/>
      <c r="IKE72" s="153"/>
      <c r="IKF72" s="153"/>
      <c r="IKG72" s="153"/>
      <c r="IKH72" s="153"/>
      <c r="IKI72" s="153"/>
      <c r="IKJ72" s="153"/>
      <c r="IKK72" s="153"/>
      <c r="IKL72" s="153"/>
      <c r="IKM72" s="155"/>
      <c r="IKN72" s="165"/>
      <c r="IKO72" s="153"/>
      <c r="IKP72" s="154"/>
      <c r="IKQ72" s="154"/>
      <c r="IKR72" s="153"/>
      <c r="IKS72" s="153"/>
      <c r="IKT72" s="153"/>
      <c r="IKU72" s="153"/>
      <c r="IKV72" s="153"/>
      <c r="IKW72" s="153"/>
      <c r="IKX72" s="153"/>
      <c r="IKY72" s="153"/>
      <c r="IKZ72" s="155"/>
      <c r="ILA72" s="165"/>
      <c r="ILB72" s="153"/>
      <c r="ILC72" s="154"/>
      <c r="ILD72" s="154"/>
      <c r="ILE72" s="153"/>
      <c r="ILF72" s="153"/>
      <c r="ILG72" s="153"/>
      <c r="ILH72" s="153"/>
      <c r="ILI72" s="153"/>
      <c r="ILJ72" s="153"/>
      <c r="ILK72" s="153"/>
      <c r="ILL72" s="153"/>
      <c r="ILM72" s="155"/>
      <c r="ILN72" s="165"/>
      <c r="ILO72" s="153"/>
      <c r="ILP72" s="154"/>
      <c r="ILQ72" s="154"/>
      <c r="ILR72" s="153"/>
      <c r="ILS72" s="153"/>
      <c r="ILT72" s="153"/>
      <c r="ILU72" s="153"/>
      <c r="ILV72" s="153"/>
      <c r="ILW72" s="153"/>
      <c r="ILX72" s="153"/>
      <c r="ILY72" s="153"/>
      <c r="ILZ72" s="155"/>
      <c r="IMA72" s="165"/>
      <c r="IMB72" s="153"/>
      <c r="IMC72" s="154"/>
      <c r="IMD72" s="154"/>
      <c r="IME72" s="153"/>
      <c r="IMF72" s="153"/>
      <c r="IMG72" s="153"/>
      <c r="IMH72" s="153"/>
      <c r="IMI72" s="153"/>
      <c r="IMJ72" s="153"/>
      <c r="IMK72" s="153"/>
      <c r="IML72" s="153"/>
      <c r="IMM72" s="155"/>
      <c r="IMN72" s="165"/>
      <c r="IMO72" s="153"/>
      <c r="IMP72" s="154"/>
      <c r="IMQ72" s="154"/>
      <c r="IMR72" s="153"/>
      <c r="IMS72" s="153"/>
      <c r="IMT72" s="153"/>
      <c r="IMU72" s="153"/>
      <c r="IMV72" s="153"/>
      <c r="IMW72" s="153"/>
      <c r="IMX72" s="153"/>
      <c r="IMY72" s="153"/>
      <c r="IMZ72" s="155"/>
      <c r="INA72" s="165"/>
      <c r="INB72" s="153"/>
      <c r="INC72" s="154"/>
      <c r="IND72" s="154"/>
      <c r="INE72" s="153"/>
      <c r="INF72" s="153"/>
      <c r="ING72" s="153"/>
      <c r="INH72" s="153"/>
      <c r="INI72" s="153"/>
      <c r="INJ72" s="153"/>
      <c r="INK72" s="153"/>
      <c r="INL72" s="153"/>
      <c r="INM72" s="155"/>
      <c r="INN72" s="165"/>
      <c r="INO72" s="153"/>
      <c r="INP72" s="154"/>
      <c r="INQ72" s="154"/>
      <c r="INR72" s="153"/>
      <c r="INS72" s="153"/>
      <c r="INT72" s="153"/>
      <c r="INU72" s="153"/>
      <c r="INV72" s="153"/>
      <c r="INW72" s="153"/>
      <c r="INX72" s="153"/>
      <c r="INY72" s="153"/>
      <c r="INZ72" s="155"/>
      <c r="IOA72" s="165"/>
      <c r="IOB72" s="153"/>
      <c r="IOC72" s="154"/>
      <c r="IOD72" s="154"/>
      <c r="IOE72" s="153"/>
      <c r="IOF72" s="153"/>
      <c r="IOG72" s="153"/>
      <c r="IOH72" s="153"/>
      <c r="IOI72" s="153"/>
      <c r="IOJ72" s="153"/>
      <c r="IOK72" s="153"/>
      <c r="IOL72" s="153"/>
      <c r="IOM72" s="155"/>
      <c r="ION72" s="165"/>
      <c r="IOO72" s="153"/>
      <c r="IOP72" s="154"/>
      <c r="IOQ72" s="154"/>
      <c r="IOR72" s="153"/>
      <c r="IOS72" s="153"/>
      <c r="IOT72" s="153"/>
      <c r="IOU72" s="153"/>
      <c r="IOV72" s="153"/>
      <c r="IOW72" s="153"/>
      <c r="IOX72" s="153"/>
      <c r="IOY72" s="153"/>
      <c r="IOZ72" s="155"/>
      <c r="IPA72" s="165"/>
      <c r="IPB72" s="153"/>
      <c r="IPC72" s="154"/>
      <c r="IPD72" s="154"/>
      <c r="IPE72" s="153"/>
      <c r="IPF72" s="153"/>
      <c r="IPG72" s="153"/>
      <c r="IPH72" s="153"/>
      <c r="IPI72" s="153"/>
      <c r="IPJ72" s="153"/>
      <c r="IPK72" s="153"/>
      <c r="IPL72" s="153"/>
      <c r="IPM72" s="155"/>
      <c r="IPN72" s="165"/>
      <c r="IPO72" s="153"/>
      <c r="IPP72" s="154"/>
      <c r="IPQ72" s="154"/>
      <c r="IPR72" s="153"/>
      <c r="IPS72" s="153"/>
      <c r="IPT72" s="153"/>
      <c r="IPU72" s="153"/>
      <c r="IPV72" s="153"/>
      <c r="IPW72" s="153"/>
      <c r="IPX72" s="153"/>
      <c r="IPY72" s="153"/>
      <c r="IPZ72" s="155"/>
      <c r="IQA72" s="165"/>
      <c r="IQB72" s="153"/>
      <c r="IQC72" s="154"/>
      <c r="IQD72" s="154"/>
      <c r="IQE72" s="153"/>
      <c r="IQF72" s="153"/>
      <c r="IQG72" s="153"/>
      <c r="IQH72" s="153"/>
      <c r="IQI72" s="153"/>
      <c r="IQJ72" s="153"/>
      <c r="IQK72" s="153"/>
      <c r="IQL72" s="153"/>
      <c r="IQM72" s="155"/>
      <c r="IQN72" s="165"/>
      <c r="IQO72" s="153"/>
      <c r="IQP72" s="154"/>
      <c r="IQQ72" s="154"/>
      <c r="IQR72" s="153"/>
      <c r="IQS72" s="153"/>
      <c r="IQT72" s="153"/>
      <c r="IQU72" s="153"/>
      <c r="IQV72" s="153"/>
      <c r="IQW72" s="153"/>
      <c r="IQX72" s="153"/>
      <c r="IQY72" s="153"/>
      <c r="IQZ72" s="155"/>
      <c r="IRA72" s="165"/>
      <c r="IRB72" s="153"/>
      <c r="IRC72" s="154"/>
      <c r="IRD72" s="154"/>
      <c r="IRE72" s="153"/>
      <c r="IRF72" s="153"/>
      <c r="IRG72" s="153"/>
      <c r="IRH72" s="153"/>
      <c r="IRI72" s="153"/>
      <c r="IRJ72" s="153"/>
      <c r="IRK72" s="153"/>
      <c r="IRL72" s="153"/>
      <c r="IRM72" s="155"/>
      <c r="IRN72" s="165"/>
      <c r="IRO72" s="153"/>
      <c r="IRP72" s="154"/>
      <c r="IRQ72" s="154"/>
      <c r="IRR72" s="153"/>
      <c r="IRS72" s="153"/>
      <c r="IRT72" s="153"/>
      <c r="IRU72" s="153"/>
      <c r="IRV72" s="153"/>
      <c r="IRW72" s="153"/>
      <c r="IRX72" s="153"/>
      <c r="IRY72" s="153"/>
      <c r="IRZ72" s="155"/>
      <c r="ISA72" s="165"/>
      <c r="ISB72" s="153"/>
      <c r="ISC72" s="154"/>
      <c r="ISD72" s="154"/>
      <c r="ISE72" s="153"/>
      <c r="ISF72" s="153"/>
      <c r="ISG72" s="153"/>
      <c r="ISH72" s="153"/>
      <c r="ISI72" s="153"/>
      <c r="ISJ72" s="153"/>
      <c r="ISK72" s="153"/>
      <c r="ISL72" s="153"/>
      <c r="ISM72" s="155"/>
      <c r="ISN72" s="165"/>
      <c r="ISO72" s="153"/>
      <c r="ISP72" s="154"/>
      <c r="ISQ72" s="154"/>
      <c r="ISR72" s="153"/>
      <c r="ISS72" s="153"/>
      <c r="IST72" s="153"/>
      <c r="ISU72" s="153"/>
      <c r="ISV72" s="153"/>
      <c r="ISW72" s="153"/>
      <c r="ISX72" s="153"/>
      <c r="ISY72" s="153"/>
      <c r="ISZ72" s="155"/>
      <c r="ITA72" s="165"/>
      <c r="ITB72" s="153"/>
      <c r="ITC72" s="154"/>
      <c r="ITD72" s="154"/>
      <c r="ITE72" s="153"/>
      <c r="ITF72" s="153"/>
      <c r="ITG72" s="153"/>
      <c r="ITH72" s="153"/>
      <c r="ITI72" s="153"/>
      <c r="ITJ72" s="153"/>
      <c r="ITK72" s="153"/>
      <c r="ITL72" s="153"/>
      <c r="ITM72" s="155"/>
      <c r="ITN72" s="165"/>
      <c r="ITO72" s="153"/>
      <c r="ITP72" s="154"/>
      <c r="ITQ72" s="154"/>
      <c r="ITR72" s="153"/>
      <c r="ITS72" s="153"/>
      <c r="ITT72" s="153"/>
      <c r="ITU72" s="153"/>
      <c r="ITV72" s="153"/>
      <c r="ITW72" s="153"/>
      <c r="ITX72" s="153"/>
      <c r="ITY72" s="153"/>
      <c r="ITZ72" s="155"/>
      <c r="IUA72" s="165"/>
      <c r="IUB72" s="153"/>
      <c r="IUC72" s="154"/>
      <c r="IUD72" s="154"/>
      <c r="IUE72" s="153"/>
      <c r="IUF72" s="153"/>
      <c r="IUG72" s="153"/>
      <c r="IUH72" s="153"/>
      <c r="IUI72" s="153"/>
      <c r="IUJ72" s="153"/>
      <c r="IUK72" s="153"/>
      <c r="IUL72" s="153"/>
      <c r="IUM72" s="155"/>
      <c r="IUN72" s="165"/>
      <c r="IUO72" s="153"/>
      <c r="IUP72" s="154"/>
      <c r="IUQ72" s="154"/>
      <c r="IUR72" s="153"/>
      <c r="IUS72" s="153"/>
      <c r="IUT72" s="153"/>
      <c r="IUU72" s="153"/>
      <c r="IUV72" s="153"/>
      <c r="IUW72" s="153"/>
      <c r="IUX72" s="153"/>
      <c r="IUY72" s="153"/>
      <c r="IUZ72" s="155"/>
      <c r="IVA72" s="165"/>
      <c r="IVB72" s="153"/>
      <c r="IVC72" s="154"/>
      <c r="IVD72" s="154"/>
      <c r="IVE72" s="153"/>
      <c r="IVF72" s="153"/>
      <c r="IVG72" s="153"/>
      <c r="IVH72" s="153"/>
      <c r="IVI72" s="153"/>
      <c r="IVJ72" s="153"/>
      <c r="IVK72" s="153"/>
      <c r="IVL72" s="153"/>
      <c r="IVM72" s="155"/>
      <c r="IVN72" s="165"/>
      <c r="IVO72" s="153"/>
      <c r="IVP72" s="154"/>
      <c r="IVQ72" s="154"/>
      <c r="IVR72" s="153"/>
      <c r="IVS72" s="153"/>
      <c r="IVT72" s="153"/>
      <c r="IVU72" s="153"/>
      <c r="IVV72" s="153"/>
      <c r="IVW72" s="153"/>
      <c r="IVX72" s="153"/>
      <c r="IVY72" s="153"/>
      <c r="IVZ72" s="155"/>
      <c r="IWA72" s="165"/>
      <c r="IWB72" s="153"/>
      <c r="IWC72" s="154"/>
      <c r="IWD72" s="154"/>
      <c r="IWE72" s="153"/>
      <c r="IWF72" s="153"/>
      <c r="IWG72" s="153"/>
      <c r="IWH72" s="153"/>
      <c r="IWI72" s="153"/>
      <c r="IWJ72" s="153"/>
      <c r="IWK72" s="153"/>
      <c r="IWL72" s="153"/>
      <c r="IWM72" s="155"/>
      <c r="IWN72" s="165"/>
      <c r="IWO72" s="153"/>
      <c r="IWP72" s="154"/>
      <c r="IWQ72" s="154"/>
      <c r="IWR72" s="153"/>
      <c r="IWS72" s="153"/>
      <c r="IWT72" s="153"/>
      <c r="IWU72" s="153"/>
      <c r="IWV72" s="153"/>
      <c r="IWW72" s="153"/>
      <c r="IWX72" s="153"/>
      <c r="IWY72" s="153"/>
      <c r="IWZ72" s="155"/>
      <c r="IXA72" s="165"/>
      <c r="IXB72" s="153"/>
      <c r="IXC72" s="154"/>
      <c r="IXD72" s="154"/>
      <c r="IXE72" s="153"/>
      <c r="IXF72" s="153"/>
      <c r="IXG72" s="153"/>
      <c r="IXH72" s="153"/>
      <c r="IXI72" s="153"/>
      <c r="IXJ72" s="153"/>
      <c r="IXK72" s="153"/>
      <c r="IXL72" s="153"/>
      <c r="IXM72" s="155"/>
      <c r="IXN72" s="165"/>
      <c r="IXO72" s="153"/>
      <c r="IXP72" s="154"/>
      <c r="IXQ72" s="154"/>
      <c r="IXR72" s="153"/>
      <c r="IXS72" s="153"/>
      <c r="IXT72" s="153"/>
      <c r="IXU72" s="153"/>
      <c r="IXV72" s="153"/>
      <c r="IXW72" s="153"/>
      <c r="IXX72" s="153"/>
      <c r="IXY72" s="153"/>
      <c r="IXZ72" s="155"/>
      <c r="IYA72" s="165"/>
      <c r="IYB72" s="153"/>
      <c r="IYC72" s="154"/>
      <c r="IYD72" s="154"/>
      <c r="IYE72" s="153"/>
      <c r="IYF72" s="153"/>
      <c r="IYG72" s="153"/>
      <c r="IYH72" s="153"/>
      <c r="IYI72" s="153"/>
      <c r="IYJ72" s="153"/>
      <c r="IYK72" s="153"/>
      <c r="IYL72" s="153"/>
      <c r="IYM72" s="155"/>
      <c r="IYN72" s="165"/>
      <c r="IYO72" s="153"/>
      <c r="IYP72" s="154"/>
      <c r="IYQ72" s="154"/>
      <c r="IYR72" s="153"/>
      <c r="IYS72" s="153"/>
      <c r="IYT72" s="153"/>
      <c r="IYU72" s="153"/>
      <c r="IYV72" s="153"/>
      <c r="IYW72" s="153"/>
      <c r="IYX72" s="153"/>
      <c r="IYY72" s="153"/>
      <c r="IYZ72" s="155"/>
      <c r="IZA72" s="165"/>
      <c r="IZB72" s="153"/>
      <c r="IZC72" s="154"/>
      <c r="IZD72" s="154"/>
      <c r="IZE72" s="153"/>
      <c r="IZF72" s="153"/>
      <c r="IZG72" s="153"/>
      <c r="IZH72" s="153"/>
      <c r="IZI72" s="153"/>
      <c r="IZJ72" s="153"/>
      <c r="IZK72" s="153"/>
      <c r="IZL72" s="153"/>
      <c r="IZM72" s="155"/>
      <c r="IZN72" s="165"/>
      <c r="IZO72" s="153"/>
      <c r="IZP72" s="154"/>
      <c r="IZQ72" s="154"/>
      <c r="IZR72" s="153"/>
      <c r="IZS72" s="153"/>
      <c r="IZT72" s="153"/>
      <c r="IZU72" s="153"/>
      <c r="IZV72" s="153"/>
      <c r="IZW72" s="153"/>
      <c r="IZX72" s="153"/>
      <c r="IZY72" s="153"/>
      <c r="IZZ72" s="155"/>
      <c r="JAA72" s="165"/>
      <c r="JAB72" s="153"/>
      <c r="JAC72" s="154"/>
      <c r="JAD72" s="154"/>
      <c r="JAE72" s="153"/>
      <c r="JAF72" s="153"/>
      <c r="JAG72" s="153"/>
      <c r="JAH72" s="153"/>
      <c r="JAI72" s="153"/>
      <c r="JAJ72" s="153"/>
      <c r="JAK72" s="153"/>
      <c r="JAL72" s="153"/>
      <c r="JAM72" s="155"/>
      <c r="JAN72" s="165"/>
      <c r="JAO72" s="153"/>
      <c r="JAP72" s="154"/>
      <c r="JAQ72" s="154"/>
      <c r="JAR72" s="153"/>
      <c r="JAS72" s="153"/>
      <c r="JAT72" s="153"/>
      <c r="JAU72" s="153"/>
      <c r="JAV72" s="153"/>
      <c r="JAW72" s="153"/>
      <c r="JAX72" s="153"/>
      <c r="JAY72" s="153"/>
      <c r="JAZ72" s="155"/>
      <c r="JBA72" s="165"/>
      <c r="JBB72" s="153"/>
      <c r="JBC72" s="154"/>
      <c r="JBD72" s="154"/>
      <c r="JBE72" s="153"/>
      <c r="JBF72" s="153"/>
      <c r="JBG72" s="153"/>
      <c r="JBH72" s="153"/>
      <c r="JBI72" s="153"/>
      <c r="JBJ72" s="153"/>
      <c r="JBK72" s="153"/>
      <c r="JBL72" s="153"/>
      <c r="JBM72" s="155"/>
      <c r="JBN72" s="165"/>
      <c r="JBO72" s="153"/>
      <c r="JBP72" s="154"/>
      <c r="JBQ72" s="154"/>
      <c r="JBR72" s="153"/>
      <c r="JBS72" s="153"/>
      <c r="JBT72" s="153"/>
      <c r="JBU72" s="153"/>
      <c r="JBV72" s="153"/>
      <c r="JBW72" s="153"/>
      <c r="JBX72" s="153"/>
      <c r="JBY72" s="153"/>
      <c r="JBZ72" s="155"/>
      <c r="JCA72" s="165"/>
      <c r="JCB72" s="153"/>
      <c r="JCC72" s="154"/>
      <c r="JCD72" s="154"/>
      <c r="JCE72" s="153"/>
      <c r="JCF72" s="153"/>
      <c r="JCG72" s="153"/>
      <c r="JCH72" s="153"/>
      <c r="JCI72" s="153"/>
      <c r="JCJ72" s="153"/>
      <c r="JCK72" s="153"/>
      <c r="JCL72" s="153"/>
      <c r="JCM72" s="155"/>
      <c r="JCN72" s="165"/>
      <c r="JCO72" s="153"/>
      <c r="JCP72" s="154"/>
      <c r="JCQ72" s="154"/>
      <c r="JCR72" s="153"/>
      <c r="JCS72" s="153"/>
      <c r="JCT72" s="153"/>
      <c r="JCU72" s="153"/>
      <c r="JCV72" s="153"/>
      <c r="JCW72" s="153"/>
      <c r="JCX72" s="153"/>
      <c r="JCY72" s="153"/>
      <c r="JCZ72" s="155"/>
      <c r="JDA72" s="165"/>
      <c r="JDB72" s="153"/>
      <c r="JDC72" s="154"/>
      <c r="JDD72" s="154"/>
      <c r="JDE72" s="153"/>
      <c r="JDF72" s="153"/>
      <c r="JDG72" s="153"/>
      <c r="JDH72" s="153"/>
      <c r="JDI72" s="153"/>
      <c r="JDJ72" s="153"/>
      <c r="JDK72" s="153"/>
      <c r="JDL72" s="153"/>
      <c r="JDM72" s="155"/>
      <c r="JDN72" s="165"/>
      <c r="JDO72" s="153"/>
      <c r="JDP72" s="154"/>
      <c r="JDQ72" s="154"/>
      <c r="JDR72" s="153"/>
      <c r="JDS72" s="153"/>
      <c r="JDT72" s="153"/>
      <c r="JDU72" s="153"/>
      <c r="JDV72" s="153"/>
      <c r="JDW72" s="153"/>
      <c r="JDX72" s="153"/>
      <c r="JDY72" s="153"/>
      <c r="JDZ72" s="155"/>
      <c r="JEA72" s="165"/>
      <c r="JEB72" s="153"/>
      <c r="JEC72" s="154"/>
      <c r="JED72" s="154"/>
      <c r="JEE72" s="153"/>
      <c r="JEF72" s="153"/>
      <c r="JEG72" s="153"/>
      <c r="JEH72" s="153"/>
      <c r="JEI72" s="153"/>
      <c r="JEJ72" s="153"/>
      <c r="JEK72" s="153"/>
      <c r="JEL72" s="153"/>
      <c r="JEM72" s="155"/>
      <c r="JEN72" s="165"/>
      <c r="JEO72" s="153"/>
      <c r="JEP72" s="154"/>
      <c r="JEQ72" s="154"/>
      <c r="JER72" s="153"/>
      <c r="JES72" s="153"/>
      <c r="JET72" s="153"/>
      <c r="JEU72" s="153"/>
      <c r="JEV72" s="153"/>
      <c r="JEW72" s="153"/>
      <c r="JEX72" s="153"/>
      <c r="JEY72" s="153"/>
      <c r="JEZ72" s="155"/>
      <c r="JFA72" s="165"/>
      <c r="JFB72" s="153"/>
      <c r="JFC72" s="154"/>
      <c r="JFD72" s="154"/>
      <c r="JFE72" s="153"/>
      <c r="JFF72" s="153"/>
      <c r="JFG72" s="153"/>
      <c r="JFH72" s="153"/>
      <c r="JFI72" s="153"/>
      <c r="JFJ72" s="153"/>
      <c r="JFK72" s="153"/>
      <c r="JFL72" s="153"/>
      <c r="JFM72" s="155"/>
      <c r="JFN72" s="165"/>
      <c r="JFO72" s="153"/>
      <c r="JFP72" s="154"/>
      <c r="JFQ72" s="154"/>
      <c r="JFR72" s="153"/>
      <c r="JFS72" s="153"/>
      <c r="JFT72" s="153"/>
      <c r="JFU72" s="153"/>
      <c r="JFV72" s="153"/>
      <c r="JFW72" s="153"/>
      <c r="JFX72" s="153"/>
      <c r="JFY72" s="153"/>
      <c r="JFZ72" s="155"/>
      <c r="JGA72" s="165"/>
      <c r="JGB72" s="153"/>
      <c r="JGC72" s="154"/>
      <c r="JGD72" s="154"/>
      <c r="JGE72" s="153"/>
      <c r="JGF72" s="153"/>
      <c r="JGG72" s="153"/>
      <c r="JGH72" s="153"/>
      <c r="JGI72" s="153"/>
      <c r="JGJ72" s="153"/>
      <c r="JGK72" s="153"/>
      <c r="JGL72" s="153"/>
      <c r="JGM72" s="155"/>
      <c r="JGN72" s="165"/>
      <c r="JGO72" s="153"/>
      <c r="JGP72" s="154"/>
      <c r="JGQ72" s="154"/>
      <c r="JGR72" s="153"/>
      <c r="JGS72" s="153"/>
      <c r="JGT72" s="153"/>
      <c r="JGU72" s="153"/>
      <c r="JGV72" s="153"/>
      <c r="JGW72" s="153"/>
      <c r="JGX72" s="153"/>
      <c r="JGY72" s="153"/>
      <c r="JGZ72" s="155"/>
      <c r="JHA72" s="165"/>
      <c r="JHB72" s="153"/>
      <c r="JHC72" s="154"/>
      <c r="JHD72" s="154"/>
      <c r="JHE72" s="153"/>
      <c r="JHF72" s="153"/>
      <c r="JHG72" s="153"/>
      <c r="JHH72" s="153"/>
      <c r="JHI72" s="153"/>
      <c r="JHJ72" s="153"/>
      <c r="JHK72" s="153"/>
      <c r="JHL72" s="153"/>
      <c r="JHM72" s="155"/>
      <c r="JHN72" s="165"/>
      <c r="JHO72" s="153"/>
      <c r="JHP72" s="154"/>
      <c r="JHQ72" s="154"/>
      <c r="JHR72" s="153"/>
      <c r="JHS72" s="153"/>
      <c r="JHT72" s="153"/>
      <c r="JHU72" s="153"/>
      <c r="JHV72" s="153"/>
      <c r="JHW72" s="153"/>
      <c r="JHX72" s="153"/>
      <c r="JHY72" s="153"/>
      <c r="JHZ72" s="155"/>
      <c r="JIA72" s="165"/>
      <c r="JIB72" s="153"/>
      <c r="JIC72" s="154"/>
      <c r="JID72" s="154"/>
      <c r="JIE72" s="153"/>
      <c r="JIF72" s="153"/>
      <c r="JIG72" s="153"/>
      <c r="JIH72" s="153"/>
      <c r="JII72" s="153"/>
      <c r="JIJ72" s="153"/>
      <c r="JIK72" s="153"/>
      <c r="JIL72" s="153"/>
      <c r="JIM72" s="155"/>
      <c r="JIN72" s="165"/>
      <c r="JIO72" s="153"/>
      <c r="JIP72" s="154"/>
      <c r="JIQ72" s="154"/>
      <c r="JIR72" s="153"/>
      <c r="JIS72" s="153"/>
      <c r="JIT72" s="153"/>
      <c r="JIU72" s="153"/>
      <c r="JIV72" s="153"/>
      <c r="JIW72" s="153"/>
      <c r="JIX72" s="153"/>
      <c r="JIY72" s="153"/>
      <c r="JIZ72" s="155"/>
      <c r="JJA72" s="165"/>
      <c r="JJB72" s="153"/>
      <c r="JJC72" s="154"/>
      <c r="JJD72" s="154"/>
      <c r="JJE72" s="153"/>
      <c r="JJF72" s="153"/>
      <c r="JJG72" s="153"/>
      <c r="JJH72" s="153"/>
      <c r="JJI72" s="153"/>
      <c r="JJJ72" s="153"/>
      <c r="JJK72" s="153"/>
      <c r="JJL72" s="153"/>
      <c r="JJM72" s="155"/>
      <c r="JJN72" s="165"/>
      <c r="JJO72" s="153"/>
      <c r="JJP72" s="154"/>
      <c r="JJQ72" s="154"/>
      <c r="JJR72" s="153"/>
      <c r="JJS72" s="153"/>
      <c r="JJT72" s="153"/>
      <c r="JJU72" s="153"/>
      <c r="JJV72" s="153"/>
      <c r="JJW72" s="153"/>
      <c r="JJX72" s="153"/>
      <c r="JJY72" s="153"/>
      <c r="JJZ72" s="155"/>
      <c r="JKA72" s="165"/>
      <c r="JKB72" s="153"/>
      <c r="JKC72" s="154"/>
      <c r="JKD72" s="154"/>
      <c r="JKE72" s="153"/>
      <c r="JKF72" s="153"/>
      <c r="JKG72" s="153"/>
      <c r="JKH72" s="153"/>
      <c r="JKI72" s="153"/>
      <c r="JKJ72" s="153"/>
      <c r="JKK72" s="153"/>
      <c r="JKL72" s="153"/>
      <c r="JKM72" s="155"/>
      <c r="JKN72" s="165"/>
      <c r="JKO72" s="153"/>
      <c r="JKP72" s="154"/>
      <c r="JKQ72" s="154"/>
      <c r="JKR72" s="153"/>
      <c r="JKS72" s="153"/>
      <c r="JKT72" s="153"/>
      <c r="JKU72" s="153"/>
      <c r="JKV72" s="153"/>
      <c r="JKW72" s="153"/>
      <c r="JKX72" s="153"/>
      <c r="JKY72" s="153"/>
      <c r="JKZ72" s="155"/>
      <c r="JLA72" s="165"/>
      <c r="JLB72" s="153"/>
      <c r="JLC72" s="154"/>
      <c r="JLD72" s="154"/>
      <c r="JLE72" s="153"/>
      <c r="JLF72" s="153"/>
      <c r="JLG72" s="153"/>
      <c r="JLH72" s="153"/>
      <c r="JLI72" s="153"/>
      <c r="JLJ72" s="153"/>
      <c r="JLK72" s="153"/>
      <c r="JLL72" s="153"/>
      <c r="JLM72" s="155"/>
      <c r="JLN72" s="165"/>
      <c r="JLO72" s="153"/>
      <c r="JLP72" s="154"/>
      <c r="JLQ72" s="154"/>
      <c r="JLR72" s="153"/>
      <c r="JLS72" s="153"/>
      <c r="JLT72" s="153"/>
      <c r="JLU72" s="153"/>
      <c r="JLV72" s="153"/>
      <c r="JLW72" s="153"/>
      <c r="JLX72" s="153"/>
      <c r="JLY72" s="153"/>
      <c r="JLZ72" s="155"/>
      <c r="JMA72" s="165"/>
      <c r="JMB72" s="153"/>
      <c r="JMC72" s="154"/>
      <c r="JMD72" s="154"/>
      <c r="JME72" s="153"/>
      <c r="JMF72" s="153"/>
      <c r="JMG72" s="153"/>
      <c r="JMH72" s="153"/>
      <c r="JMI72" s="153"/>
      <c r="JMJ72" s="153"/>
      <c r="JMK72" s="153"/>
      <c r="JML72" s="153"/>
      <c r="JMM72" s="155"/>
      <c r="JMN72" s="165"/>
      <c r="JMO72" s="153"/>
      <c r="JMP72" s="154"/>
      <c r="JMQ72" s="154"/>
      <c r="JMR72" s="153"/>
      <c r="JMS72" s="153"/>
      <c r="JMT72" s="153"/>
      <c r="JMU72" s="153"/>
      <c r="JMV72" s="153"/>
      <c r="JMW72" s="153"/>
      <c r="JMX72" s="153"/>
      <c r="JMY72" s="153"/>
      <c r="JMZ72" s="155"/>
      <c r="JNA72" s="165"/>
      <c r="JNB72" s="153"/>
      <c r="JNC72" s="154"/>
      <c r="JND72" s="154"/>
      <c r="JNE72" s="153"/>
      <c r="JNF72" s="153"/>
      <c r="JNG72" s="153"/>
      <c r="JNH72" s="153"/>
      <c r="JNI72" s="153"/>
      <c r="JNJ72" s="153"/>
      <c r="JNK72" s="153"/>
      <c r="JNL72" s="153"/>
      <c r="JNM72" s="155"/>
      <c r="JNN72" s="165"/>
      <c r="JNO72" s="153"/>
      <c r="JNP72" s="154"/>
      <c r="JNQ72" s="154"/>
      <c r="JNR72" s="153"/>
      <c r="JNS72" s="153"/>
      <c r="JNT72" s="153"/>
      <c r="JNU72" s="153"/>
      <c r="JNV72" s="153"/>
      <c r="JNW72" s="153"/>
      <c r="JNX72" s="153"/>
      <c r="JNY72" s="153"/>
      <c r="JNZ72" s="155"/>
      <c r="JOA72" s="165"/>
      <c r="JOB72" s="153"/>
      <c r="JOC72" s="154"/>
      <c r="JOD72" s="154"/>
      <c r="JOE72" s="153"/>
      <c r="JOF72" s="153"/>
      <c r="JOG72" s="153"/>
      <c r="JOH72" s="153"/>
      <c r="JOI72" s="153"/>
      <c r="JOJ72" s="153"/>
      <c r="JOK72" s="153"/>
      <c r="JOL72" s="153"/>
      <c r="JOM72" s="155"/>
      <c r="JON72" s="165"/>
      <c r="JOO72" s="153"/>
      <c r="JOP72" s="154"/>
      <c r="JOQ72" s="154"/>
      <c r="JOR72" s="153"/>
      <c r="JOS72" s="153"/>
      <c r="JOT72" s="153"/>
      <c r="JOU72" s="153"/>
      <c r="JOV72" s="153"/>
      <c r="JOW72" s="153"/>
      <c r="JOX72" s="153"/>
      <c r="JOY72" s="153"/>
      <c r="JOZ72" s="155"/>
      <c r="JPA72" s="165"/>
      <c r="JPB72" s="153"/>
      <c r="JPC72" s="154"/>
      <c r="JPD72" s="154"/>
      <c r="JPE72" s="153"/>
      <c r="JPF72" s="153"/>
      <c r="JPG72" s="153"/>
      <c r="JPH72" s="153"/>
      <c r="JPI72" s="153"/>
      <c r="JPJ72" s="153"/>
      <c r="JPK72" s="153"/>
      <c r="JPL72" s="153"/>
      <c r="JPM72" s="155"/>
      <c r="JPN72" s="165"/>
      <c r="JPO72" s="153"/>
      <c r="JPP72" s="154"/>
      <c r="JPQ72" s="154"/>
      <c r="JPR72" s="153"/>
      <c r="JPS72" s="153"/>
      <c r="JPT72" s="153"/>
      <c r="JPU72" s="153"/>
      <c r="JPV72" s="153"/>
      <c r="JPW72" s="153"/>
      <c r="JPX72" s="153"/>
      <c r="JPY72" s="153"/>
      <c r="JPZ72" s="155"/>
      <c r="JQA72" s="165"/>
      <c r="JQB72" s="153"/>
      <c r="JQC72" s="154"/>
      <c r="JQD72" s="154"/>
      <c r="JQE72" s="153"/>
      <c r="JQF72" s="153"/>
      <c r="JQG72" s="153"/>
      <c r="JQH72" s="153"/>
      <c r="JQI72" s="153"/>
      <c r="JQJ72" s="153"/>
      <c r="JQK72" s="153"/>
      <c r="JQL72" s="153"/>
      <c r="JQM72" s="155"/>
      <c r="JQN72" s="165"/>
      <c r="JQO72" s="153"/>
      <c r="JQP72" s="154"/>
      <c r="JQQ72" s="154"/>
      <c r="JQR72" s="153"/>
      <c r="JQS72" s="153"/>
      <c r="JQT72" s="153"/>
      <c r="JQU72" s="153"/>
      <c r="JQV72" s="153"/>
      <c r="JQW72" s="153"/>
      <c r="JQX72" s="153"/>
      <c r="JQY72" s="153"/>
      <c r="JQZ72" s="155"/>
      <c r="JRA72" s="165"/>
      <c r="JRB72" s="153"/>
      <c r="JRC72" s="154"/>
      <c r="JRD72" s="154"/>
      <c r="JRE72" s="153"/>
      <c r="JRF72" s="153"/>
      <c r="JRG72" s="153"/>
      <c r="JRH72" s="153"/>
      <c r="JRI72" s="153"/>
      <c r="JRJ72" s="153"/>
      <c r="JRK72" s="153"/>
      <c r="JRL72" s="153"/>
      <c r="JRM72" s="155"/>
      <c r="JRN72" s="165"/>
      <c r="JRO72" s="153"/>
      <c r="JRP72" s="154"/>
      <c r="JRQ72" s="154"/>
      <c r="JRR72" s="153"/>
      <c r="JRS72" s="153"/>
      <c r="JRT72" s="153"/>
      <c r="JRU72" s="153"/>
      <c r="JRV72" s="153"/>
      <c r="JRW72" s="153"/>
      <c r="JRX72" s="153"/>
      <c r="JRY72" s="153"/>
      <c r="JRZ72" s="155"/>
      <c r="JSA72" s="165"/>
      <c r="JSB72" s="153"/>
      <c r="JSC72" s="154"/>
      <c r="JSD72" s="154"/>
      <c r="JSE72" s="153"/>
      <c r="JSF72" s="153"/>
      <c r="JSG72" s="153"/>
      <c r="JSH72" s="153"/>
      <c r="JSI72" s="153"/>
      <c r="JSJ72" s="153"/>
      <c r="JSK72" s="153"/>
      <c r="JSL72" s="153"/>
      <c r="JSM72" s="155"/>
      <c r="JSN72" s="165"/>
      <c r="JSO72" s="153"/>
      <c r="JSP72" s="154"/>
      <c r="JSQ72" s="154"/>
      <c r="JSR72" s="153"/>
      <c r="JSS72" s="153"/>
      <c r="JST72" s="153"/>
      <c r="JSU72" s="153"/>
      <c r="JSV72" s="153"/>
      <c r="JSW72" s="153"/>
      <c r="JSX72" s="153"/>
      <c r="JSY72" s="153"/>
      <c r="JSZ72" s="155"/>
      <c r="JTA72" s="165"/>
      <c r="JTB72" s="153"/>
      <c r="JTC72" s="154"/>
      <c r="JTD72" s="154"/>
      <c r="JTE72" s="153"/>
      <c r="JTF72" s="153"/>
      <c r="JTG72" s="153"/>
      <c r="JTH72" s="153"/>
      <c r="JTI72" s="153"/>
      <c r="JTJ72" s="153"/>
      <c r="JTK72" s="153"/>
      <c r="JTL72" s="153"/>
      <c r="JTM72" s="155"/>
      <c r="JTN72" s="165"/>
      <c r="JTO72" s="153"/>
      <c r="JTP72" s="154"/>
      <c r="JTQ72" s="154"/>
      <c r="JTR72" s="153"/>
      <c r="JTS72" s="153"/>
      <c r="JTT72" s="153"/>
      <c r="JTU72" s="153"/>
      <c r="JTV72" s="153"/>
      <c r="JTW72" s="153"/>
      <c r="JTX72" s="153"/>
      <c r="JTY72" s="153"/>
      <c r="JTZ72" s="155"/>
      <c r="JUA72" s="165"/>
      <c r="JUB72" s="153"/>
      <c r="JUC72" s="154"/>
      <c r="JUD72" s="154"/>
      <c r="JUE72" s="153"/>
      <c r="JUF72" s="153"/>
      <c r="JUG72" s="153"/>
      <c r="JUH72" s="153"/>
      <c r="JUI72" s="153"/>
      <c r="JUJ72" s="153"/>
      <c r="JUK72" s="153"/>
      <c r="JUL72" s="153"/>
      <c r="JUM72" s="155"/>
      <c r="JUN72" s="165"/>
      <c r="JUO72" s="153"/>
      <c r="JUP72" s="154"/>
      <c r="JUQ72" s="154"/>
      <c r="JUR72" s="153"/>
      <c r="JUS72" s="153"/>
      <c r="JUT72" s="153"/>
      <c r="JUU72" s="153"/>
      <c r="JUV72" s="153"/>
      <c r="JUW72" s="153"/>
      <c r="JUX72" s="153"/>
      <c r="JUY72" s="153"/>
      <c r="JUZ72" s="155"/>
      <c r="JVA72" s="165"/>
      <c r="JVB72" s="153"/>
      <c r="JVC72" s="154"/>
      <c r="JVD72" s="154"/>
      <c r="JVE72" s="153"/>
      <c r="JVF72" s="153"/>
      <c r="JVG72" s="153"/>
      <c r="JVH72" s="153"/>
      <c r="JVI72" s="153"/>
      <c r="JVJ72" s="153"/>
      <c r="JVK72" s="153"/>
      <c r="JVL72" s="153"/>
      <c r="JVM72" s="155"/>
      <c r="JVN72" s="165"/>
      <c r="JVO72" s="153"/>
      <c r="JVP72" s="154"/>
      <c r="JVQ72" s="154"/>
      <c r="JVR72" s="153"/>
      <c r="JVS72" s="153"/>
      <c r="JVT72" s="153"/>
      <c r="JVU72" s="153"/>
      <c r="JVV72" s="153"/>
      <c r="JVW72" s="153"/>
      <c r="JVX72" s="153"/>
      <c r="JVY72" s="153"/>
      <c r="JVZ72" s="155"/>
      <c r="JWA72" s="165"/>
      <c r="JWB72" s="153"/>
      <c r="JWC72" s="154"/>
      <c r="JWD72" s="154"/>
      <c r="JWE72" s="153"/>
      <c r="JWF72" s="153"/>
      <c r="JWG72" s="153"/>
      <c r="JWH72" s="153"/>
      <c r="JWI72" s="153"/>
      <c r="JWJ72" s="153"/>
      <c r="JWK72" s="153"/>
      <c r="JWL72" s="153"/>
      <c r="JWM72" s="155"/>
      <c r="JWN72" s="165"/>
      <c r="JWO72" s="153"/>
      <c r="JWP72" s="154"/>
      <c r="JWQ72" s="154"/>
      <c r="JWR72" s="153"/>
      <c r="JWS72" s="153"/>
      <c r="JWT72" s="153"/>
      <c r="JWU72" s="153"/>
      <c r="JWV72" s="153"/>
      <c r="JWW72" s="153"/>
      <c r="JWX72" s="153"/>
      <c r="JWY72" s="153"/>
      <c r="JWZ72" s="155"/>
      <c r="JXA72" s="165"/>
      <c r="JXB72" s="153"/>
      <c r="JXC72" s="154"/>
      <c r="JXD72" s="154"/>
      <c r="JXE72" s="153"/>
      <c r="JXF72" s="153"/>
      <c r="JXG72" s="153"/>
      <c r="JXH72" s="153"/>
      <c r="JXI72" s="153"/>
      <c r="JXJ72" s="153"/>
      <c r="JXK72" s="153"/>
      <c r="JXL72" s="153"/>
      <c r="JXM72" s="155"/>
      <c r="JXN72" s="165"/>
      <c r="JXO72" s="153"/>
      <c r="JXP72" s="154"/>
      <c r="JXQ72" s="154"/>
      <c r="JXR72" s="153"/>
      <c r="JXS72" s="153"/>
      <c r="JXT72" s="153"/>
      <c r="JXU72" s="153"/>
      <c r="JXV72" s="153"/>
      <c r="JXW72" s="153"/>
      <c r="JXX72" s="153"/>
      <c r="JXY72" s="153"/>
      <c r="JXZ72" s="155"/>
      <c r="JYA72" s="165"/>
      <c r="JYB72" s="153"/>
      <c r="JYC72" s="154"/>
      <c r="JYD72" s="154"/>
      <c r="JYE72" s="153"/>
      <c r="JYF72" s="153"/>
      <c r="JYG72" s="153"/>
      <c r="JYH72" s="153"/>
      <c r="JYI72" s="153"/>
      <c r="JYJ72" s="153"/>
      <c r="JYK72" s="153"/>
      <c r="JYL72" s="153"/>
      <c r="JYM72" s="155"/>
      <c r="JYN72" s="165"/>
      <c r="JYO72" s="153"/>
      <c r="JYP72" s="154"/>
      <c r="JYQ72" s="154"/>
      <c r="JYR72" s="153"/>
      <c r="JYS72" s="153"/>
      <c r="JYT72" s="153"/>
      <c r="JYU72" s="153"/>
      <c r="JYV72" s="153"/>
      <c r="JYW72" s="153"/>
      <c r="JYX72" s="153"/>
      <c r="JYY72" s="153"/>
      <c r="JYZ72" s="155"/>
      <c r="JZA72" s="165"/>
      <c r="JZB72" s="153"/>
      <c r="JZC72" s="154"/>
      <c r="JZD72" s="154"/>
      <c r="JZE72" s="153"/>
      <c r="JZF72" s="153"/>
      <c r="JZG72" s="153"/>
      <c r="JZH72" s="153"/>
      <c r="JZI72" s="153"/>
      <c r="JZJ72" s="153"/>
      <c r="JZK72" s="153"/>
      <c r="JZL72" s="153"/>
      <c r="JZM72" s="155"/>
      <c r="JZN72" s="165"/>
      <c r="JZO72" s="153"/>
      <c r="JZP72" s="154"/>
      <c r="JZQ72" s="154"/>
      <c r="JZR72" s="153"/>
      <c r="JZS72" s="153"/>
      <c r="JZT72" s="153"/>
      <c r="JZU72" s="153"/>
      <c r="JZV72" s="153"/>
      <c r="JZW72" s="153"/>
      <c r="JZX72" s="153"/>
      <c r="JZY72" s="153"/>
      <c r="JZZ72" s="155"/>
      <c r="KAA72" s="165"/>
      <c r="KAB72" s="153"/>
      <c r="KAC72" s="154"/>
      <c r="KAD72" s="154"/>
      <c r="KAE72" s="153"/>
      <c r="KAF72" s="153"/>
      <c r="KAG72" s="153"/>
      <c r="KAH72" s="153"/>
      <c r="KAI72" s="153"/>
      <c r="KAJ72" s="153"/>
      <c r="KAK72" s="153"/>
      <c r="KAL72" s="153"/>
      <c r="KAM72" s="155"/>
      <c r="KAN72" s="165"/>
      <c r="KAO72" s="153"/>
      <c r="KAP72" s="154"/>
      <c r="KAQ72" s="154"/>
      <c r="KAR72" s="153"/>
      <c r="KAS72" s="153"/>
      <c r="KAT72" s="153"/>
      <c r="KAU72" s="153"/>
      <c r="KAV72" s="153"/>
      <c r="KAW72" s="153"/>
      <c r="KAX72" s="153"/>
      <c r="KAY72" s="153"/>
      <c r="KAZ72" s="155"/>
      <c r="KBA72" s="165"/>
      <c r="KBB72" s="153"/>
      <c r="KBC72" s="154"/>
      <c r="KBD72" s="154"/>
      <c r="KBE72" s="153"/>
      <c r="KBF72" s="153"/>
      <c r="KBG72" s="153"/>
      <c r="KBH72" s="153"/>
      <c r="KBI72" s="153"/>
      <c r="KBJ72" s="153"/>
      <c r="KBK72" s="153"/>
      <c r="KBL72" s="153"/>
      <c r="KBM72" s="155"/>
      <c r="KBN72" s="165"/>
      <c r="KBO72" s="153"/>
      <c r="KBP72" s="154"/>
      <c r="KBQ72" s="154"/>
      <c r="KBR72" s="153"/>
      <c r="KBS72" s="153"/>
      <c r="KBT72" s="153"/>
      <c r="KBU72" s="153"/>
      <c r="KBV72" s="153"/>
      <c r="KBW72" s="153"/>
      <c r="KBX72" s="153"/>
      <c r="KBY72" s="153"/>
      <c r="KBZ72" s="155"/>
      <c r="KCA72" s="165"/>
      <c r="KCB72" s="153"/>
      <c r="KCC72" s="154"/>
      <c r="KCD72" s="154"/>
      <c r="KCE72" s="153"/>
      <c r="KCF72" s="153"/>
      <c r="KCG72" s="153"/>
      <c r="KCH72" s="153"/>
      <c r="KCI72" s="153"/>
      <c r="KCJ72" s="153"/>
      <c r="KCK72" s="153"/>
      <c r="KCL72" s="153"/>
      <c r="KCM72" s="155"/>
      <c r="KCN72" s="165"/>
      <c r="KCO72" s="153"/>
      <c r="KCP72" s="154"/>
      <c r="KCQ72" s="154"/>
      <c r="KCR72" s="153"/>
      <c r="KCS72" s="153"/>
      <c r="KCT72" s="153"/>
      <c r="KCU72" s="153"/>
      <c r="KCV72" s="153"/>
      <c r="KCW72" s="153"/>
      <c r="KCX72" s="153"/>
      <c r="KCY72" s="153"/>
      <c r="KCZ72" s="155"/>
      <c r="KDA72" s="165"/>
      <c r="KDB72" s="153"/>
      <c r="KDC72" s="154"/>
      <c r="KDD72" s="154"/>
      <c r="KDE72" s="153"/>
      <c r="KDF72" s="153"/>
      <c r="KDG72" s="153"/>
      <c r="KDH72" s="153"/>
      <c r="KDI72" s="153"/>
      <c r="KDJ72" s="153"/>
      <c r="KDK72" s="153"/>
      <c r="KDL72" s="153"/>
      <c r="KDM72" s="155"/>
      <c r="KDN72" s="165"/>
      <c r="KDO72" s="153"/>
      <c r="KDP72" s="154"/>
      <c r="KDQ72" s="154"/>
      <c r="KDR72" s="153"/>
      <c r="KDS72" s="153"/>
      <c r="KDT72" s="153"/>
      <c r="KDU72" s="153"/>
      <c r="KDV72" s="153"/>
      <c r="KDW72" s="153"/>
      <c r="KDX72" s="153"/>
      <c r="KDY72" s="153"/>
      <c r="KDZ72" s="155"/>
      <c r="KEA72" s="165"/>
      <c r="KEB72" s="153"/>
      <c r="KEC72" s="154"/>
      <c r="KED72" s="154"/>
      <c r="KEE72" s="153"/>
      <c r="KEF72" s="153"/>
      <c r="KEG72" s="153"/>
      <c r="KEH72" s="153"/>
      <c r="KEI72" s="153"/>
      <c r="KEJ72" s="153"/>
      <c r="KEK72" s="153"/>
      <c r="KEL72" s="153"/>
      <c r="KEM72" s="155"/>
      <c r="KEN72" s="165"/>
      <c r="KEO72" s="153"/>
      <c r="KEP72" s="154"/>
      <c r="KEQ72" s="154"/>
      <c r="KER72" s="153"/>
      <c r="KES72" s="153"/>
      <c r="KET72" s="153"/>
      <c r="KEU72" s="153"/>
      <c r="KEV72" s="153"/>
      <c r="KEW72" s="153"/>
      <c r="KEX72" s="153"/>
      <c r="KEY72" s="153"/>
      <c r="KEZ72" s="155"/>
      <c r="KFA72" s="165"/>
      <c r="KFB72" s="153"/>
      <c r="KFC72" s="154"/>
      <c r="KFD72" s="154"/>
      <c r="KFE72" s="153"/>
      <c r="KFF72" s="153"/>
      <c r="KFG72" s="153"/>
      <c r="KFH72" s="153"/>
      <c r="KFI72" s="153"/>
      <c r="KFJ72" s="153"/>
      <c r="KFK72" s="153"/>
      <c r="KFL72" s="153"/>
      <c r="KFM72" s="155"/>
      <c r="KFN72" s="165"/>
      <c r="KFO72" s="153"/>
      <c r="KFP72" s="154"/>
      <c r="KFQ72" s="154"/>
      <c r="KFR72" s="153"/>
      <c r="KFS72" s="153"/>
      <c r="KFT72" s="153"/>
      <c r="KFU72" s="153"/>
      <c r="KFV72" s="153"/>
      <c r="KFW72" s="153"/>
      <c r="KFX72" s="153"/>
      <c r="KFY72" s="153"/>
      <c r="KFZ72" s="155"/>
      <c r="KGA72" s="165"/>
      <c r="KGB72" s="153"/>
      <c r="KGC72" s="154"/>
      <c r="KGD72" s="154"/>
      <c r="KGE72" s="153"/>
      <c r="KGF72" s="153"/>
      <c r="KGG72" s="153"/>
      <c r="KGH72" s="153"/>
      <c r="KGI72" s="153"/>
      <c r="KGJ72" s="153"/>
      <c r="KGK72" s="153"/>
      <c r="KGL72" s="153"/>
      <c r="KGM72" s="155"/>
      <c r="KGN72" s="165"/>
      <c r="KGO72" s="153"/>
      <c r="KGP72" s="154"/>
      <c r="KGQ72" s="154"/>
      <c r="KGR72" s="153"/>
      <c r="KGS72" s="153"/>
      <c r="KGT72" s="153"/>
      <c r="KGU72" s="153"/>
      <c r="KGV72" s="153"/>
      <c r="KGW72" s="153"/>
      <c r="KGX72" s="153"/>
      <c r="KGY72" s="153"/>
      <c r="KGZ72" s="155"/>
      <c r="KHA72" s="165"/>
      <c r="KHB72" s="153"/>
      <c r="KHC72" s="154"/>
      <c r="KHD72" s="154"/>
      <c r="KHE72" s="153"/>
      <c r="KHF72" s="153"/>
      <c r="KHG72" s="153"/>
      <c r="KHH72" s="153"/>
      <c r="KHI72" s="153"/>
      <c r="KHJ72" s="153"/>
      <c r="KHK72" s="153"/>
      <c r="KHL72" s="153"/>
      <c r="KHM72" s="155"/>
      <c r="KHN72" s="165"/>
      <c r="KHO72" s="153"/>
      <c r="KHP72" s="154"/>
      <c r="KHQ72" s="154"/>
      <c r="KHR72" s="153"/>
      <c r="KHS72" s="153"/>
      <c r="KHT72" s="153"/>
      <c r="KHU72" s="153"/>
      <c r="KHV72" s="153"/>
      <c r="KHW72" s="153"/>
      <c r="KHX72" s="153"/>
      <c r="KHY72" s="153"/>
      <c r="KHZ72" s="155"/>
      <c r="KIA72" s="165"/>
      <c r="KIB72" s="153"/>
      <c r="KIC72" s="154"/>
      <c r="KID72" s="154"/>
      <c r="KIE72" s="153"/>
      <c r="KIF72" s="153"/>
      <c r="KIG72" s="153"/>
      <c r="KIH72" s="153"/>
      <c r="KII72" s="153"/>
      <c r="KIJ72" s="153"/>
      <c r="KIK72" s="153"/>
      <c r="KIL72" s="153"/>
      <c r="KIM72" s="155"/>
      <c r="KIN72" s="165"/>
      <c r="KIO72" s="153"/>
      <c r="KIP72" s="154"/>
      <c r="KIQ72" s="154"/>
      <c r="KIR72" s="153"/>
      <c r="KIS72" s="153"/>
      <c r="KIT72" s="153"/>
      <c r="KIU72" s="153"/>
      <c r="KIV72" s="153"/>
      <c r="KIW72" s="153"/>
      <c r="KIX72" s="153"/>
      <c r="KIY72" s="153"/>
      <c r="KIZ72" s="155"/>
      <c r="KJA72" s="165"/>
      <c r="KJB72" s="153"/>
      <c r="KJC72" s="154"/>
      <c r="KJD72" s="154"/>
      <c r="KJE72" s="153"/>
      <c r="KJF72" s="153"/>
      <c r="KJG72" s="153"/>
      <c r="KJH72" s="153"/>
      <c r="KJI72" s="153"/>
      <c r="KJJ72" s="153"/>
      <c r="KJK72" s="153"/>
      <c r="KJL72" s="153"/>
      <c r="KJM72" s="155"/>
      <c r="KJN72" s="165"/>
      <c r="KJO72" s="153"/>
      <c r="KJP72" s="154"/>
      <c r="KJQ72" s="154"/>
      <c r="KJR72" s="153"/>
      <c r="KJS72" s="153"/>
      <c r="KJT72" s="153"/>
      <c r="KJU72" s="153"/>
      <c r="KJV72" s="153"/>
      <c r="KJW72" s="153"/>
      <c r="KJX72" s="153"/>
      <c r="KJY72" s="153"/>
      <c r="KJZ72" s="155"/>
      <c r="KKA72" s="165"/>
      <c r="KKB72" s="153"/>
      <c r="KKC72" s="154"/>
      <c r="KKD72" s="154"/>
      <c r="KKE72" s="153"/>
      <c r="KKF72" s="153"/>
      <c r="KKG72" s="153"/>
      <c r="KKH72" s="153"/>
      <c r="KKI72" s="153"/>
      <c r="KKJ72" s="153"/>
      <c r="KKK72" s="153"/>
      <c r="KKL72" s="153"/>
      <c r="KKM72" s="155"/>
      <c r="KKN72" s="165"/>
      <c r="KKO72" s="153"/>
      <c r="KKP72" s="154"/>
      <c r="KKQ72" s="154"/>
      <c r="KKR72" s="153"/>
      <c r="KKS72" s="153"/>
      <c r="KKT72" s="153"/>
      <c r="KKU72" s="153"/>
      <c r="KKV72" s="153"/>
      <c r="KKW72" s="153"/>
      <c r="KKX72" s="153"/>
      <c r="KKY72" s="153"/>
      <c r="KKZ72" s="155"/>
      <c r="KLA72" s="165"/>
      <c r="KLB72" s="153"/>
      <c r="KLC72" s="154"/>
      <c r="KLD72" s="154"/>
      <c r="KLE72" s="153"/>
      <c r="KLF72" s="153"/>
      <c r="KLG72" s="153"/>
      <c r="KLH72" s="153"/>
      <c r="KLI72" s="153"/>
      <c r="KLJ72" s="153"/>
      <c r="KLK72" s="153"/>
      <c r="KLL72" s="153"/>
      <c r="KLM72" s="155"/>
      <c r="KLN72" s="165"/>
      <c r="KLO72" s="153"/>
      <c r="KLP72" s="154"/>
      <c r="KLQ72" s="154"/>
      <c r="KLR72" s="153"/>
      <c r="KLS72" s="153"/>
      <c r="KLT72" s="153"/>
      <c r="KLU72" s="153"/>
      <c r="KLV72" s="153"/>
      <c r="KLW72" s="153"/>
      <c r="KLX72" s="153"/>
      <c r="KLY72" s="153"/>
      <c r="KLZ72" s="155"/>
      <c r="KMA72" s="165"/>
      <c r="KMB72" s="153"/>
      <c r="KMC72" s="154"/>
      <c r="KMD72" s="154"/>
      <c r="KME72" s="153"/>
      <c r="KMF72" s="153"/>
      <c r="KMG72" s="153"/>
      <c r="KMH72" s="153"/>
      <c r="KMI72" s="153"/>
      <c r="KMJ72" s="153"/>
      <c r="KMK72" s="153"/>
      <c r="KML72" s="153"/>
      <c r="KMM72" s="155"/>
      <c r="KMN72" s="165"/>
      <c r="KMO72" s="153"/>
      <c r="KMP72" s="154"/>
      <c r="KMQ72" s="154"/>
      <c r="KMR72" s="153"/>
      <c r="KMS72" s="153"/>
      <c r="KMT72" s="153"/>
      <c r="KMU72" s="153"/>
      <c r="KMV72" s="153"/>
      <c r="KMW72" s="153"/>
      <c r="KMX72" s="153"/>
      <c r="KMY72" s="153"/>
      <c r="KMZ72" s="155"/>
      <c r="KNA72" s="165"/>
      <c r="KNB72" s="153"/>
      <c r="KNC72" s="154"/>
      <c r="KND72" s="154"/>
      <c r="KNE72" s="153"/>
      <c r="KNF72" s="153"/>
      <c r="KNG72" s="153"/>
      <c r="KNH72" s="153"/>
      <c r="KNI72" s="153"/>
      <c r="KNJ72" s="153"/>
      <c r="KNK72" s="153"/>
      <c r="KNL72" s="153"/>
      <c r="KNM72" s="155"/>
      <c r="KNN72" s="165"/>
      <c r="KNO72" s="153"/>
      <c r="KNP72" s="154"/>
      <c r="KNQ72" s="154"/>
      <c r="KNR72" s="153"/>
      <c r="KNS72" s="153"/>
      <c r="KNT72" s="153"/>
      <c r="KNU72" s="153"/>
      <c r="KNV72" s="153"/>
      <c r="KNW72" s="153"/>
      <c r="KNX72" s="153"/>
      <c r="KNY72" s="153"/>
      <c r="KNZ72" s="155"/>
      <c r="KOA72" s="165"/>
      <c r="KOB72" s="153"/>
      <c r="KOC72" s="154"/>
      <c r="KOD72" s="154"/>
      <c r="KOE72" s="153"/>
      <c r="KOF72" s="153"/>
      <c r="KOG72" s="153"/>
      <c r="KOH72" s="153"/>
      <c r="KOI72" s="153"/>
      <c r="KOJ72" s="153"/>
      <c r="KOK72" s="153"/>
      <c r="KOL72" s="153"/>
      <c r="KOM72" s="155"/>
      <c r="KON72" s="165"/>
      <c r="KOO72" s="153"/>
      <c r="KOP72" s="154"/>
      <c r="KOQ72" s="154"/>
      <c r="KOR72" s="153"/>
      <c r="KOS72" s="153"/>
      <c r="KOT72" s="153"/>
      <c r="KOU72" s="153"/>
      <c r="KOV72" s="153"/>
      <c r="KOW72" s="153"/>
      <c r="KOX72" s="153"/>
      <c r="KOY72" s="153"/>
      <c r="KOZ72" s="155"/>
      <c r="KPA72" s="165"/>
      <c r="KPB72" s="153"/>
      <c r="KPC72" s="154"/>
      <c r="KPD72" s="154"/>
      <c r="KPE72" s="153"/>
      <c r="KPF72" s="153"/>
      <c r="KPG72" s="153"/>
      <c r="KPH72" s="153"/>
      <c r="KPI72" s="153"/>
      <c r="KPJ72" s="153"/>
      <c r="KPK72" s="153"/>
      <c r="KPL72" s="153"/>
      <c r="KPM72" s="155"/>
      <c r="KPN72" s="165"/>
      <c r="KPO72" s="153"/>
      <c r="KPP72" s="154"/>
      <c r="KPQ72" s="154"/>
      <c r="KPR72" s="153"/>
      <c r="KPS72" s="153"/>
      <c r="KPT72" s="153"/>
      <c r="KPU72" s="153"/>
      <c r="KPV72" s="153"/>
      <c r="KPW72" s="153"/>
      <c r="KPX72" s="153"/>
      <c r="KPY72" s="153"/>
      <c r="KPZ72" s="155"/>
      <c r="KQA72" s="165"/>
      <c r="KQB72" s="153"/>
      <c r="KQC72" s="154"/>
      <c r="KQD72" s="154"/>
      <c r="KQE72" s="153"/>
      <c r="KQF72" s="153"/>
      <c r="KQG72" s="153"/>
      <c r="KQH72" s="153"/>
      <c r="KQI72" s="153"/>
      <c r="KQJ72" s="153"/>
      <c r="KQK72" s="153"/>
      <c r="KQL72" s="153"/>
      <c r="KQM72" s="155"/>
      <c r="KQN72" s="165"/>
      <c r="KQO72" s="153"/>
      <c r="KQP72" s="154"/>
      <c r="KQQ72" s="154"/>
      <c r="KQR72" s="153"/>
      <c r="KQS72" s="153"/>
      <c r="KQT72" s="153"/>
      <c r="KQU72" s="153"/>
      <c r="KQV72" s="153"/>
      <c r="KQW72" s="153"/>
      <c r="KQX72" s="153"/>
      <c r="KQY72" s="153"/>
      <c r="KQZ72" s="155"/>
      <c r="KRA72" s="165"/>
      <c r="KRB72" s="153"/>
      <c r="KRC72" s="154"/>
      <c r="KRD72" s="154"/>
      <c r="KRE72" s="153"/>
      <c r="KRF72" s="153"/>
      <c r="KRG72" s="153"/>
      <c r="KRH72" s="153"/>
      <c r="KRI72" s="153"/>
      <c r="KRJ72" s="153"/>
      <c r="KRK72" s="153"/>
      <c r="KRL72" s="153"/>
      <c r="KRM72" s="155"/>
      <c r="KRN72" s="165"/>
      <c r="KRO72" s="153"/>
      <c r="KRP72" s="154"/>
      <c r="KRQ72" s="154"/>
      <c r="KRR72" s="153"/>
      <c r="KRS72" s="153"/>
      <c r="KRT72" s="153"/>
      <c r="KRU72" s="153"/>
      <c r="KRV72" s="153"/>
      <c r="KRW72" s="153"/>
      <c r="KRX72" s="153"/>
      <c r="KRY72" s="153"/>
      <c r="KRZ72" s="155"/>
      <c r="KSA72" s="165"/>
      <c r="KSB72" s="153"/>
      <c r="KSC72" s="154"/>
      <c r="KSD72" s="154"/>
      <c r="KSE72" s="153"/>
      <c r="KSF72" s="153"/>
      <c r="KSG72" s="153"/>
      <c r="KSH72" s="153"/>
      <c r="KSI72" s="153"/>
      <c r="KSJ72" s="153"/>
      <c r="KSK72" s="153"/>
      <c r="KSL72" s="153"/>
      <c r="KSM72" s="155"/>
      <c r="KSN72" s="165"/>
      <c r="KSO72" s="153"/>
      <c r="KSP72" s="154"/>
      <c r="KSQ72" s="154"/>
      <c r="KSR72" s="153"/>
      <c r="KSS72" s="153"/>
      <c r="KST72" s="153"/>
      <c r="KSU72" s="153"/>
      <c r="KSV72" s="153"/>
      <c r="KSW72" s="153"/>
      <c r="KSX72" s="153"/>
      <c r="KSY72" s="153"/>
      <c r="KSZ72" s="155"/>
      <c r="KTA72" s="165"/>
      <c r="KTB72" s="153"/>
      <c r="KTC72" s="154"/>
      <c r="KTD72" s="154"/>
      <c r="KTE72" s="153"/>
      <c r="KTF72" s="153"/>
      <c r="KTG72" s="153"/>
      <c r="KTH72" s="153"/>
      <c r="KTI72" s="153"/>
      <c r="KTJ72" s="153"/>
      <c r="KTK72" s="153"/>
      <c r="KTL72" s="153"/>
      <c r="KTM72" s="155"/>
      <c r="KTN72" s="165"/>
      <c r="KTO72" s="153"/>
      <c r="KTP72" s="154"/>
      <c r="KTQ72" s="154"/>
      <c r="KTR72" s="153"/>
      <c r="KTS72" s="153"/>
      <c r="KTT72" s="153"/>
      <c r="KTU72" s="153"/>
      <c r="KTV72" s="153"/>
      <c r="KTW72" s="153"/>
      <c r="KTX72" s="153"/>
      <c r="KTY72" s="153"/>
      <c r="KTZ72" s="155"/>
      <c r="KUA72" s="165"/>
      <c r="KUB72" s="153"/>
      <c r="KUC72" s="154"/>
      <c r="KUD72" s="154"/>
      <c r="KUE72" s="153"/>
      <c r="KUF72" s="153"/>
      <c r="KUG72" s="153"/>
      <c r="KUH72" s="153"/>
      <c r="KUI72" s="153"/>
      <c r="KUJ72" s="153"/>
      <c r="KUK72" s="153"/>
      <c r="KUL72" s="153"/>
      <c r="KUM72" s="155"/>
      <c r="KUN72" s="165"/>
      <c r="KUO72" s="153"/>
      <c r="KUP72" s="154"/>
      <c r="KUQ72" s="154"/>
      <c r="KUR72" s="153"/>
      <c r="KUS72" s="153"/>
      <c r="KUT72" s="153"/>
      <c r="KUU72" s="153"/>
      <c r="KUV72" s="153"/>
      <c r="KUW72" s="153"/>
      <c r="KUX72" s="153"/>
      <c r="KUY72" s="153"/>
      <c r="KUZ72" s="155"/>
      <c r="KVA72" s="165"/>
      <c r="KVB72" s="153"/>
      <c r="KVC72" s="154"/>
      <c r="KVD72" s="154"/>
      <c r="KVE72" s="153"/>
      <c r="KVF72" s="153"/>
      <c r="KVG72" s="153"/>
      <c r="KVH72" s="153"/>
      <c r="KVI72" s="153"/>
      <c r="KVJ72" s="153"/>
      <c r="KVK72" s="153"/>
      <c r="KVL72" s="153"/>
      <c r="KVM72" s="155"/>
      <c r="KVN72" s="165"/>
      <c r="KVO72" s="153"/>
      <c r="KVP72" s="154"/>
      <c r="KVQ72" s="154"/>
      <c r="KVR72" s="153"/>
      <c r="KVS72" s="153"/>
      <c r="KVT72" s="153"/>
      <c r="KVU72" s="153"/>
      <c r="KVV72" s="153"/>
      <c r="KVW72" s="153"/>
      <c r="KVX72" s="153"/>
      <c r="KVY72" s="153"/>
      <c r="KVZ72" s="155"/>
      <c r="KWA72" s="165"/>
      <c r="KWB72" s="153"/>
      <c r="KWC72" s="154"/>
      <c r="KWD72" s="154"/>
      <c r="KWE72" s="153"/>
      <c r="KWF72" s="153"/>
      <c r="KWG72" s="153"/>
      <c r="KWH72" s="153"/>
      <c r="KWI72" s="153"/>
      <c r="KWJ72" s="153"/>
      <c r="KWK72" s="153"/>
      <c r="KWL72" s="153"/>
      <c r="KWM72" s="155"/>
      <c r="KWN72" s="165"/>
      <c r="KWO72" s="153"/>
      <c r="KWP72" s="154"/>
      <c r="KWQ72" s="154"/>
      <c r="KWR72" s="153"/>
      <c r="KWS72" s="153"/>
      <c r="KWT72" s="153"/>
      <c r="KWU72" s="153"/>
      <c r="KWV72" s="153"/>
      <c r="KWW72" s="153"/>
      <c r="KWX72" s="153"/>
      <c r="KWY72" s="153"/>
      <c r="KWZ72" s="155"/>
      <c r="KXA72" s="165"/>
      <c r="KXB72" s="153"/>
      <c r="KXC72" s="154"/>
      <c r="KXD72" s="154"/>
      <c r="KXE72" s="153"/>
      <c r="KXF72" s="153"/>
      <c r="KXG72" s="153"/>
      <c r="KXH72" s="153"/>
      <c r="KXI72" s="153"/>
      <c r="KXJ72" s="153"/>
      <c r="KXK72" s="153"/>
      <c r="KXL72" s="153"/>
      <c r="KXM72" s="155"/>
      <c r="KXN72" s="165"/>
      <c r="KXO72" s="153"/>
      <c r="KXP72" s="154"/>
      <c r="KXQ72" s="154"/>
      <c r="KXR72" s="153"/>
      <c r="KXS72" s="153"/>
      <c r="KXT72" s="153"/>
      <c r="KXU72" s="153"/>
      <c r="KXV72" s="153"/>
      <c r="KXW72" s="153"/>
      <c r="KXX72" s="153"/>
      <c r="KXY72" s="153"/>
      <c r="KXZ72" s="155"/>
      <c r="KYA72" s="165"/>
      <c r="KYB72" s="153"/>
      <c r="KYC72" s="154"/>
      <c r="KYD72" s="154"/>
      <c r="KYE72" s="153"/>
      <c r="KYF72" s="153"/>
      <c r="KYG72" s="153"/>
      <c r="KYH72" s="153"/>
      <c r="KYI72" s="153"/>
      <c r="KYJ72" s="153"/>
      <c r="KYK72" s="153"/>
      <c r="KYL72" s="153"/>
      <c r="KYM72" s="155"/>
      <c r="KYN72" s="165"/>
      <c r="KYO72" s="153"/>
      <c r="KYP72" s="154"/>
      <c r="KYQ72" s="154"/>
      <c r="KYR72" s="153"/>
      <c r="KYS72" s="153"/>
      <c r="KYT72" s="153"/>
      <c r="KYU72" s="153"/>
      <c r="KYV72" s="153"/>
      <c r="KYW72" s="153"/>
      <c r="KYX72" s="153"/>
      <c r="KYY72" s="153"/>
      <c r="KYZ72" s="155"/>
      <c r="KZA72" s="165"/>
      <c r="KZB72" s="153"/>
      <c r="KZC72" s="154"/>
      <c r="KZD72" s="154"/>
      <c r="KZE72" s="153"/>
      <c r="KZF72" s="153"/>
      <c r="KZG72" s="153"/>
      <c r="KZH72" s="153"/>
      <c r="KZI72" s="153"/>
      <c r="KZJ72" s="153"/>
      <c r="KZK72" s="153"/>
      <c r="KZL72" s="153"/>
      <c r="KZM72" s="155"/>
      <c r="KZN72" s="165"/>
      <c r="KZO72" s="153"/>
      <c r="KZP72" s="154"/>
      <c r="KZQ72" s="154"/>
      <c r="KZR72" s="153"/>
      <c r="KZS72" s="153"/>
      <c r="KZT72" s="153"/>
      <c r="KZU72" s="153"/>
      <c r="KZV72" s="153"/>
      <c r="KZW72" s="153"/>
      <c r="KZX72" s="153"/>
      <c r="KZY72" s="153"/>
      <c r="KZZ72" s="155"/>
      <c r="LAA72" s="165"/>
      <c r="LAB72" s="153"/>
      <c r="LAC72" s="154"/>
      <c r="LAD72" s="154"/>
      <c r="LAE72" s="153"/>
      <c r="LAF72" s="153"/>
      <c r="LAG72" s="153"/>
      <c r="LAH72" s="153"/>
      <c r="LAI72" s="153"/>
      <c r="LAJ72" s="153"/>
      <c r="LAK72" s="153"/>
      <c r="LAL72" s="153"/>
      <c r="LAM72" s="155"/>
      <c r="LAN72" s="165"/>
      <c r="LAO72" s="153"/>
      <c r="LAP72" s="154"/>
      <c r="LAQ72" s="154"/>
      <c r="LAR72" s="153"/>
      <c r="LAS72" s="153"/>
      <c r="LAT72" s="153"/>
      <c r="LAU72" s="153"/>
      <c r="LAV72" s="153"/>
      <c r="LAW72" s="153"/>
      <c r="LAX72" s="153"/>
      <c r="LAY72" s="153"/>
      <c r="LAZ72" s="155"/>
      <c r="LBA72" s="165"/>
      <c r="LBB72" s="153"/>
      <c r="LBC72" s="154"/>
      <c r="LBD72" s="154"/>
      <c r="LBE72" s="153"/>
      <c r="LBF72" s="153"/>
      <c r="LBG72" s="153"/>
      <c r="LBH72" s="153"/>
      <c r="LBI72" s="153"/>
      <c r="LBJ72" s="153"/>
      <c r="LBK72" s="153"/>
      <c r="LBL72" s="153"/>
      <c r="LBM72" s="155"/>
      <c r="LBN72" s="165"/>
      <c r="LBO72" s="153"/>
      <c r="LBP72" s="154"/>
      <c r="LBQ72" s="154"/>
      <c r="LBR72" s="153"/>
      <c r="LBS72" s="153"/>
      <c r="LBT72" s="153"/>
      <c r="LBU72" s="153"/>
      <c r="LBV72" s="153"/>
      <c r="LBW72" s="153"/>
      <c r="LBX72" s="153"/>
      <c r="LBY72" s="153"/>
      <c r="LBZ72" s="155"/>
      <c r="LCA72" s="165"/>
      <c r="LCB72" s="153"/>
      <c r="LCC72" s="154"/>
      <c r="LCD72" s="154"/>
      <c r="LCE72" s="153"/>
      <c r="LCF72" s="153"/>
      <c r="LCG72" s="153"/>
      <c r="LCH72" s="153"/>
      <c r="LCI72" s="153"/>
      <c r="LCJ72" s="153"/>
      <c r="LCK72" s="153"/>
      <c r="LCL72" s="153"/>
      <c r="LCM72" s="155"/>
      <c r="LCN72" s="165"/>
      <c r="LCO72" s="153"/>
      <c r="LCP72" s="154"/>
      <c r="LCQ72" s="154"/>
      <c r="LCR72" s="153"/>
      <c r="LCS72" s="153"/>
      <c r="LCT72" s="153"/>
      <c r="LCU72" s="153"/>
      <c r="LCV72" s="153"/>
      <c r="LCW72" s="153"/>
      <c r="LCX72" s="153"/>
      <c r="LCY72" s="153"/>
      <c r="LCZ72" s="155"/>
      <c r="LDA72" s="165"/>
      <c r="LDB72" s="153"/>
      <c r="LDC72" s="154"/>
      <c r="LDD72" s="154"/>
      <c r="LDE72" s="153"/>
      <c r="LDF72" s="153"/>
      <c r="LDG72" s="153"/>
      <c r="LDH72" s="153"/>
      <c r="LDI72" s="153"/>
      <c r="LDJ72" s="153"/>
      <c r="LDK72" s="153"/>
      <c r="LDL72" s="153"/>
      <c r="LDM72" s="155"/>
      <c r="LDN72" s="165"/>
      <c r="LDO72" s="153"/>
      <c r="LDP72" s="154"/>
      <c r="LDQ72" s="154"/>
      <c r="LDR72" s="153"/>
      <c r="LDS72" s="153"/>
      <c r="LDT72" s="153"/>
      <c r="LDU72" s="153"/>
      <c r="LDV72" s="153"/>
      <c r="LDW72" s="153"/>
      <c r="LDX72" s="153"/>
      <c r="LDY72" s="153"/>
      <c r="LDZ72" s="155"/>
      <c r="LEA72" s="165"/>
      <c r="LEB72" s="153"/>
      <c r="LEC72" s="154"/>
      <c r="LED72" s="154"/>
      <c r="LEE72" s="153"/>
      <c r="LEF72" s="153"/>
      <c r="LEG72" s="153"/>
      <c r="LEH72" s="153"/>
      <c r="LEI72" s="153"/>
      <c r="LEJ72" s="153"/>
      <c r="LEK72" s="153"/>
      <c r="LEL72" s="153"/>
      <c r="LEM72" s="155"/>
      <c r="LEN72" s="165"/>
      <c r="LEO72" s="153"/>
      <c r="LEP72" s="154"/>
      <c r="LEQ72" s="154"/>
      <c r="LER72" s="153"/>
      <c r="LES72" s="153"/>
      <c r="LET72" s="153"/>
      <c r="LEU72" s="153"/>
      <c r="LEV72" s="153"/>
      <c r="LEW72" s="153"/>
      <c r="LEX72" s="153"/>
      <c r="LEY72" s="153"/>
      <c r="LEZ72" s="155"/>
      <c r="LFA72" s="165"/>
      <c r="LFB72" s="153"/>
      <c r="LFC72" s="154"/>
      <c r="LFD72" s="154"/>
      <c r="LFE72" s="153"/>
      <c r="LFF72" s="153"/>
      <c r="LFG72" s="153"/>
      <c r="LFH72" s="153"/>
      <c r="LFI72" s="153"/>
      <c r="LFJ72" s="153"/>
      <c r="LFK72" s="153"/>
      <c r="LFL72" s="153"/>
      <c r="LFM72" s="155"/>
      <c r="LFN72" s="165"/>
      <c r="LFO72" s="153"/>
      <c r="LFP72" s="154"/>
      <c r="LFQ72" s="154"/>
      <c r="LFR72" s="153"/>
      <c r="LFS72" s="153"/>
      <c r="LFT72" s="153"/>
      <c r="LFU72" s="153"/>
      <c r="LFV72" s="153"/>
      <c r="LFW72" s="153"/>
      <c r="LFX72" s="153"/>
      <c r="LFY72" s="153"/>
      <c r="LFZ72" s="155"/>
      <c r="LGA72" s="165"/>
      <c r="LGB72" s="153"/>
      <c r="LGC72" s="154"/>
      <c r="LGD72" s="154"/>
      <c r="LGE72" s="153"/>
      <c r="LGF72" s="153"/>
      <c r="LGG72" s="153"/>
      <c r="LGH72" s="153"/>
      <c r="LGI72" s="153"/>
      <c r="LGJ72" s="153"/>
      <c r="LGK72" s="153"/>
      <c r="LGL72" s="153"/>
      <c r="LGM72" s="155"/>
      <c r="LGN72" s="165"/>
      <c r="LGO72" s="153"/>
      <c r="LGP72" s="154"/>
      <c r="LGQ72" s="154"/>
      <c r="LGR72" s="153"/>
      <c r="LGS72" s="153"/>
      <c r="LGT72" s="153"/>
      <c r="LGU72" s="153"/>
      <c r="LGV72" s="153"/>
      <c r="LGW72" s="153"/>
      <c r="LGX72" s="153"/>
      <c r="LGY72" s="153"/>
      <c r="LGZ72" s="155"/>
      <c r="LHA72" s="165"/>
      <c r="LHB72" s="153"/>
      <c r="LHC72" s="154"/>
      <c r="LHD72" s="154"/>
      <c r="LHE72" s="153"/>
      <c r="LHF72" s="153"/>
      <c r="LHG72" s="153"/>
      <c r="LHH72" s="153"/>
      <c r="LHI72" s="153"/>
      <c r="LHJ72" s="153"/>
      <c r="LHK72" s="153"/>
      <c r="LHL72" s="153"/>
      <c r="LHM72" s="155"/>
      <c r="LHN72" s="165"/>
      <c r="LHO72" s="153"/>
      <c r="LHP72" s="154"/>
      <c r="LHQ72" s="154"/>
      <c r="LHR72" s="153"/>
      <c r="LHS72" s="153"/>
      <c r="LHT72" s="153"/>
      <c r="LHU72" s="153"/>
      <c r="LHV72" s="153"/>
      <c r="LHW72" s="153"/>
      <c r="LHX72" s="153"/>
      <c r="LHY72" s="153"/>
      <c r="LHZ72" s="155"/>
      <c r="LIA72" s="165"/>
      <c r="LIB72" s="153"/>
      <c r="LIC72" s="154"/>
      <c r="LID72" s="154"/>
      <c r="LIE72" s="153"/>
      <c r="LIF72" s="153"/>
      <c r="LIG72" s="153"/>
      <c r="LIH72" s="153"/>
      <c r="LII72" s="153"/>
      <c r="LIJ72" s="153"/>
      <c r="LIK72" s="153"/>
      <c r="LIL72" s="153"/>
      <c r="LIM72" s="155"/>
      <c r="LIN72" s="165"/>
      <c r="LIO72" s="153"/>
      <c r="LIP72" s="154"/>
      <c r="LIQ72" s="154"/>
      <c r="LIR72" s="153"/>
      <c r="LIS72" s="153"/>
      <c r="LIT72" s="153"/>
      <c r="LIU72" s="153"/>
      <c r="LIV72" s="153"/>
      <c r="LIW72" s="153"/>
      <c r="LIX72" s="153"/>
      <c r="LIY72" s="153"/>
      <c r="LIZ72" s="155"/>
      <c r="LJA72" s="165"/>
      <c r="LJB72" s="153"/>
      <c r="LJC72" s="154"/>
      <c r="LJD72" s="154"/>
      <c r="LJE72" s="153"/>
      <c r="LJF72" s="153"/>
      <c r="LJG72" s="153"/>
      <c r="LJH72" s="153"/>
      <c r="LJI72" s="153"/>
      <c r="LJJ72" s="153"/>
      <c r="LJK72" s="153"/>
      <c r="LJL72" s="153"/>
      <c r="LJM72" s="155"/>
      <c r="LJN72" s="165"/>
      <c r="LJO72" s="153"/>
      <c r="LJP72" s="154"/>
      <c r="LJQ72" s="154"/>
      <c r="LJR72" s="153"/>
      <c r="LJS72" s="153"/>
      <c r="LJT72" s="153"/>
      <c r="LJU72" s="153"/>
      <c r="LJV72" s="153"/>
      <c r="LJW72" s="153"/>
      <c r="LJX72" s="153"/>
      <c r="LJY72" s="153"/>
      <c r="LJZ72" s="155"/>
      <c r="LKA72" s="165"/>
      <c r="LKB72" s="153"/>
      <c r="LKC72" s="154"/>
      <c r="LKD72" s="154"/>
      <c r="LKE72" s="153"/>
      <c r="LKF72" s="153"/>
      <c r="LKG72" s="153"/>
      <c r="LKH72" s="153"/>
      <c r="LKI72" s="153"/>
      <c r="LKJ72" s="153"/>
      <c r="LKK72" s="153"/>
      <c r="LKL72" s="153"/>
      <c r="LKM72" s="155"/>
      <c r="LKN72" s="165"/>
      <c r="LKO72" s="153"/>
      <c r="LKP72" s="154"/>
      <c r="LKQ72" s="154"/>
      <c r="LKR72" s="153"/>
      <c r="LKS72" s="153"/>
      <c r="LKT72" s="153"/>
      <c r="LKU72" s="153"/>
      <c r="LKV72" s="153"/>
      <c r="LKW72" s="153"/>
      <c r="LKX72" s="153"/>
      <c r="LKY72" s="153"/>
      <c r="LKZ72" s="155"/>
      <c r="LLA72" s="165"/>
      <c r="LLB72" s="153"/>
      <c r="LLC72" s="154"/>
      <c r="LLD72" s="154"/>
      <c r="LLE72" s="153"/>
      <c r="LLF72" s="153"/>
      <c r="LLG72" s="153"/>
      <c r="LLH72" s="153"/>
      <c r="LLI72" s="153"/>
      <c r="LLJ72" s="153"/>
      <c r="LLK72" s="153"/>
      <c r="LLL72" s="153"/>
      <c r="LLM72" s="155"/>
      <c r="LLN72" s="165"/>
      <c r="LLO72" s="153"/>
      <c r="LLP72" s="154"/>
      <c r="LLQ72" s="154"/>
      <c r="LLR72" s="153"/>
      <c r="LLS72" s="153"/>
      <c r="LLT72" s="153"/>
      <c r="LLU72" s="153"/>
      <c r="LLV72" s="153"/>
      <c r="LLW72" s="153"/>
      <c r="LLX72" s="153"/>
      <c r="LLY72" s="153"/>
      <c r="LLZ72" s="155"/>
      <c r="LMA72" s="165"/>
      <c r="LMB72" s="153"/>
      <c r="LMC72" s="154"/>
      <c r="LMD72" s="154"/>
      <c r="LME72" s="153"/>
      <c r="LMF72" s="153"/>
      <c r="LMG72" s="153"/>
      <c r="LMH72" s="153"/>
      <c r="LMI72" s="153"/>
      <c r="LMJ72" s="153"/>
      <c r="LMK72" s="153"/>
      <c r="LML72" s="153"/>
      <c r="LMM72" s="155"/>
      <c r="LMN72" s="165"/>
      <c r="LMO72" s="153"/>
      <c r="LMP72" s="154"/>
      <c r="LMQ72" s="154"/>
      <c r="LMR72" s="153"/>
      <c r="LMS72" s="153"/>
      <c r="LMT72" s="153"/>
      <c r="LMU72" s="153"/>
      <c r="LMV72" s="153"/>
      <c r="LMW72" s="153"/>
      <c r="LMX72" s="153"/>
      <c r="LMY72" s="153"/>
      <c r="LMZ72" s="155"/>
      <c r="LNA72" s="165"/>
      <c r="LNB72" s="153"/>
      <c r="LNC72" s="154"/>
      <c r="LND72" s="154"/>
      <c r="LNE72" s="153"/>
      <c r="LNF72" s="153"/>
      <c r="LNG72" s="153"/>
      <c r="LNH72" s="153"/>
      <c r="LNI72" s="153"/>
      <c r="LNJ72" s="153"/>
      <c r="LNK72" s="153"/>
      <c r="LNL72" s="153"/>
      <c r="LNM72" s="155"/>
      <c r="LNN72" s="165"/>
      <c r="LNO72" s="153"/>
      <c r="LNP72" s="154"/>
      <c r="LNQ72" s="154"/>
      <c r="LNR72" s="153"/>
      <c r="LNS72" s="153"/>
      <c r="LNT72" s="153"/>
      <c r="LNU72" s="153"/>
      <c r="LNV72" s="153"/>
      <c r="LNW72" s="153"/>
      <c r="LNX72" s="153"/>
      <c r="LNY72" s="153"/>
      <c r="LNZ72" s="155"/>
      <c r="LOA72" s="165"/>
      <c r="LOB72" s="153"/>
      <c r="LOC72" s="154"/>
      <c r="LOD72" s="154"/>
      <c r="LOE72" s="153"/>
      <c r="LOF72" s="153"/>
      <c r="LOG72" s="153"/>
      <c r="LOH72" s="153"/>
      <c r="LOI72" s="153"/>
      <c r="LOJ72" s="153"/>
      <c r="LOK72" s="153"/>
      <c r="LOL72" s="153"/>
      <c r="LOM72" s="155"/>
      <c r="LON72" s="165"/>
      <c r="LOO72" s="153"/>
      <c r="LOP72" s="154"/>
      <c r="LOQ72" s="154"/>
      <c r="LOR72" s="153"/>
      <c r="LOS72" s="153"/>
      <c r="LOT72" s="153"/>
      <c r="LOU72" s="153"/>
      <c r="LOV72" s="153"/>
      <c r="LOW72" s="153"/>
      <c r="LOX72" s="153"/>
      <c r="LOY72" s="153"/>
      <c r="LOZ72" s="155"/>
      <c r="LPA72" s="165"/>
      <c r="LPB72" s="153"/>
      <c r="LPC72" s="154"/>
      <c r="LPD72" s="154"/>
      <c r="LPE72" s="153"/>
      <c r="LPF72" s="153"/>
      <c r="LPG72" s="153"/>
      <c r="LPH72" s="153"/>
      <c r="LPI72" s="153"/>
      <c r="LPJ72" s="153"/>
      <c r="LPK72" s="153"/>
      <c r="LPL72" s="153"/>
      <c r="LPM72" s="155"/>
      <c r="LPN72" s="165"/>
      <c r="LPO72" s="153"/>
      <c r="LPP72" s="154"/>
      <c r="LPQ72" s="154"/>
      <c r="LPR72" s="153"/>
      <c r="LPS72" s="153"/>
      <c r="LPT72" s="153"/>
      <c r="LPU72" s="153"/>
      <c r="LPV72" s="153"/>
      <c r="LPW72" s="153"/>
      <c r="LPX72" s="153"/>
      <c r="LPY72" s="153"/>
      <c r="LPZ72" s="155"/>
      <c r="LQA72" s="165"/>
      <c r="LQB72" s="153"/>
      <c r="LQC72" s="154"/>
      <c r="LQD72" s="154"/>
      <c r="LQE72" s="153"/>
      <c r="LQF72" s="153"/>
      <c r="LQG72" s="153"/>
      <c r="LQH72" s="153"/>
      <c r="LQI72" s="153"/>
      <c r="LQJ72" s="153"/>
      <c r="LQK72" s="153"/>
      <c r="LQL72" s="153"/>
      <c r="LQM72" s="155"/>
      <c r="LQN72" s="165"/>
      <c r="LQO72" s="153"/>
      <c r="LQP72" s="154"/>
      <c r="LQQ72" s="154"/>
      <c r="LQR72" s="153"/>
      <c r="LQS72" s="153"/>
      <c r="LQT72" s="153"/>
      <c r="LQU72" s="153"/>
      <c r="LQV72" s="153"/>
      <c r="LQW72" s="153"/>
      <c r="LQX72" s="153"/>
      <c r="LQY72" s="153"/>
      <c r="LQZ72" s="155"/>
      <c r="LRA72" s="165"/>
      <c r="LRB72" s="153"/>
      <c r="LRC72" s="154"/>
      <c r="LRD72" s="154"/>
      <c r="LRE72" s="153"/>
      <c r="LRF72" s="153"/>
      <c r="LRG72" s="153"/>
      <c r="LRH72" s="153"/>
      <c r="LRI72" s="153"/>
      <c r="LRJ72" s="153"/>
      <c r="LRK72" s="153"/>
      <c r="LRL72" s="153"/>
      <c r="LRM72" s="155"/>
      <c r="LRN72" s="165"/>
      <c r="LRO72" s="153"/>
      <c r="LRP72" s="154"/>
      <c r="LRQ72" s="154"/>
      <c r="LRR72" s="153"/>
      <c r="LRS72" s="153"/>
      <c r="LRT72" s="153"/>
      <c r="LRU72" s="153"/>
      <c r="LRV72" s="153"/>
      <c r="LRW72" s="153"/>
      <c r="LRX72" s="153"/>
      <c r="LRY72" s="153"/>
      <c r="LRZ72" s="155"/>
      <c r="LSA72" s="165"/>
      <c r="LSB72" s="153"/>
      <c r="LSC72" s="154"/>
      <c r="LSD72" s="154"/>
      <c r="LSE72" s="153"/>
      <c r="LSF72" s="153"/>
      <c r="LSG72" s="153"/>
      <c r="LSH72" s="153"/>
      <c r="LSI72" s="153"/>
      <c r="LSJ72" s="153"/>
      <c r="LSK72" s="153"/>
      <c r="LSL72" s="153"/>
      <c r="LSM72" s="155"/>
      <c r="LSN72" s="165"/>
      <c r="LSO72" s="153"/>
      <c r="LSP72" s="154"/>
      <c r="LSQ72" s="154"/>
      <c r="LSR72" s="153"/>
      <c r="LSS72" s="153"/>
      <c r="LST72" s="153"/>
      <c r="LSU72" s="153"/>
      <c r="LSV72" s="153"/>
      <c r="LSW72" s="153"/>
      <c r="LSX72" s="153"/>
      <c r="LSY72" s="153"/>
      <c r="LSZ72" s="155"/>
      <c r="LTA72" s="165"/>
      <c r="LTB72" s="153"/>
      <c r="LTC72" s="154"/>
      <c r="LTD72" s="154"/>
      <c r="LTE72" s="153"/>
      <c r="LTF72" s="153"/>
      <c r="LTG72" s="153"/>
      <c r="LTH72" s="153"/>
      <c r="LTI72" s="153"/>
      <c r="LTJ72" s="153"/>
      <c r="LTK72" s="153"/>
      <c r="LTL72" s="153"/>
      <c r="LTM72" s="155"/>
      <c r="LTN72" s="165"/>
      <c r="LTO72" s="153"/>
      <c r="LTP72" s="154"/>
      <c r="LTQ72" s="154"/>
      <c r="LTR72" s="153"/>
      <c r="LTS72" s="153"/>
      <c r="LTT72" s="153"/>
      <c r="LTU72" s="153"/>
      <c r="LTV72" s="153"/>
      <c r="LTW72" s="153"/>
      <c r="LTX72" s="153"/>
      <c r="LTY72" s="153"/>
      <c r="LTZ72" s="155"/>
      <c r="LUA72" s="165"/>
      <c r="LUB72" s="153"/>
      <c r="LUC72" s="154"/>
      <c r="LUD72" s="154"/>
      <c r="LUE72" s="153"/>
      <c r="LUF72" s="153"/>
      <c r="LUG72" s="153"/>
      <c r="LUH72" s="153"/>
      <c r="LUI72" s="153"/>
      <c r="LUJ72" s="153"/>
      <c r="LUK72" s="153"/>
      <c r="LUL72" s="153"/>
      <c r="LUM72" s="155"/>
      <c r="LUN72" s="165"/>
      <c r="LUO72" s="153"/>
      <c r="LUP72" s="154"/>
      <c r="LUQ72" s="154"/>
      <c r="LUR72" s="153"/>
      <c r="LUS72" s="153"/>
      <c r="LUT72" s="153"/>
      <c r="LUU72" s="153"/>
      <c r="LUV72" s="153"/>
      <c r="LUW72" s="153"/>
      <c r="LUX72" s="153"/>
      <c r="LUY72" s="153"/>
      <c r="LUZ72" s="155"/>
      <c r="LVA72" s="165"/>
      <c r="LVB72" s="153"/>
      <c r="LVC72" s="154"/>
      <c r="LVD72" s="154"/>
      <c r="LVE72" s="153"/>
      <c r="LVF72" s="153"/>
      <c r="LVG72" s="153"/>
      <c r="LVH72" s="153"/>
      <c r="LVI72" s="153"/>
      <c r="LVJ72" s="153"/>
      <c r="LVK72" s="153"/>
      <c r="LVL72" s="153"/>
      <c r="LVM72" s="155"/>
      <c r="LVN72" s="165"/>
      <c r="LVO72" s="153"/>
      <c r="LVP72" s="154"/>
      <c r="LVQ72" s="154"/>
      <c r="LVR72" s="153"/>
      <c r="LVS72" s="153"/>
      <c r="LVT72" s="153"/>
      <c r="LVU72" s="153"/>
      <c r="LVV72" s="153"/>
      <c r="LVW72" s="153"/>
      <c r="LVX72" s="153"/>
      <c r="LVY72" s="153"/>
      <c r="LVZ72" s="155"/>
      <c r="LWA72" s="165"/>
      <c r="LWB72" s="153"/>
      <c r="LWC72" s="154"/>
      <c r="LWD72" s="154"/>
      <c r="LWE72" s="153"/>
      <c r="LWF72" s="153"/>
      <c r="LWG72" s="153"/>
      <c r="LWH72" s="153"/>
      <c r="LWI72" s="153"/>
      <c r="LWJ72" s="153"/>
      <c r="LWK72" s="153"/>
      <c r="LWL72" s="153"/>
      <c r="LWM72" s="155"/>
      <c r="LWN72" s="165"/>
      <c r="LWO72" s="153"/>
      <c r="LWP72" s="154"/>
      <c r="LWQ72" s="154"/>
      <c r="LWR72" s="153"/>
      <c r="LWS72" s="153"/>
      <c r="LWT72" s="153"/>
      <c r="LWU72" s="153"/>
      <c r="LWV72" s="153"/>
      <c r="LWW72" s="153"/>
      <c r="LWX72" s="153"/>
      <c r="LWY72" s="153"/>
      <c r="LWZ72" s="155"/>
      <c r="LXA72" s="165"/>
      <c r="LXB72" s="153"/>
      <c r="LXC72" s="154"/>
      <c r="LXD72" s="154"/>
      <c r="LXE72" s="153"/>
      <c r="LXF72" s="153"/>
      <c r="LXG72" s="153"/>
      <c r="LXH72" s="153"/>
      <c r="LXI72" s="153"/>
      <c r="LXJ72" s="153"/>
      <c r="LXK72" s="153"/>
      <c r="LXL72" s="153"/>
      <c r="LXM72" s="155"/>
      <c r="LXN72" s="165"/>
      <c r="LXO72" s="153"/>
      <c r="LXP72" s="154"/>
      <c r="LXQ72" s="154"/>
      <c r="LXR72" s="153"/>
      <c r="LXS72" s="153"/>
      <c r="LXT72" s="153"/>
      <c r="LXU72" s="153"/>
      <c r="LXV72" s="153"/>
      <c r="LXW72" s="153"/>
      <c r="LXX72" s="153"/>
      <c r="LXY72" s="153"/>
      <c r="LXZ72" s="155"/>
      <c r="LYA72" s="165"/>
      <c r="LYB72" s="153"/>
      <c r="LYC72" s="154"/>
      <c r="LYD72" s="154"/>
      <c r="LYE72" s="153"/>
      <c r="LYF72" s="153"/>
      <c r="LYG72" s="153"/>
      <c r="LYH72" s="153"/>
      <c r="LYI72" s="153"/>
      <c r="LYJ72" s="153"/>
      <c r="LYK72" s="153"/>
      <c r="LYL72" s="153"/>
      <c r="LYM72" s="155"/>
      <c r="LYN72" s="165"/>
      <c r="LYO72" s="153"/>
      <c r="LYP72" s="154"/>
      <c r="LYQ72" s="154"/>
      <c r="LYR72" s="153"/>
      <c r="LYS72" s="153"/>
      <c r="LYT72" s="153"/>
      <c r="LYU72" s="153"/>
      <c r="LYV72" s="153"/>
      <c r="LYW72" s="153"/>
      <c r="LYX72" s="153"/>
      <c r="LYY72" s="153"/>
      <c r="LYZ72" s="155"/>
      <c r="LZA72" s="165"/>
      <c r="LZB72" s="153"/>
      <c r="LZC72" s="154"/>
      <c r="LZD72" s="154"/>
      <c r="LZE72" s="153"/>
      <c r="LZF72" s="153"/>
      <c r="LZG72" s="153"/>
      <c r="LZH72" s="153"/>
      <c r="LZI72" s="153"/>
      <c r="LZJ72" s="153"/>
      <c r="LZK72" s="153"/>
      <c r="LZL72" s="153"/>
      <c r="LZM72" s="155"/>
      <c r="LZN72" s="165"/>
      <c r="LZO72" s="153"/>
      <c r="LZP72" s="154"/>
      <c r="LZQ72" s="154"/>
      <c r="LZR72" s="153"/>
      <c r="LZS72" s="153"/>
      <c r="LZT72" s="153"/>
      <c r="LZU72" s="153"/>
      <c r="LZV72" s="153"/>
      <c r="LZW72" s="153"/>
      <c r="LZX72" s="153"/>
      <c r="LZY72" s="153"/>
      <c r="LZZ72" s="155"/>
      <c r="MAA72" s="165"/>
      <c r="MAB72" s="153"/>
      <c r="MAC72" s="154"/>
      <c r="MAD72" s="154"/>
      <c r="MAE72" s="153"/>
      <c r="MAF72" s="153"/>
      <c r="MAG72" s="153"/>
      <c r="MAH72" s="153"/>
      <c r="MAI72" s="153"/>
      <c r="MAJ72" s="153"/>
      <c r="MAK72" s="153"/>
      <c r="MAL72" s="153"/>
      <c r="MAM72" s="155"/>
      <c r="MAN72" s="165"/>
      <c r="MAO72" s="153"/>
      <c r="MAP72" s="154"/>
      <c r="MAQ72" s="154"/>
      <c r="MAR72" s="153"/>
      <c r="MAS72" s="153"/>
      <c r="MAT72" s="153"/>
      <c r="MAU72" s="153"/>
      <c r="MAV72" s="153"/>
      <c r="MAW72" s="153"/>
      <c r="MAX72" s="153"/>
      <c r="MAY72" s="153"/>
      <c r="MAZ72" s="155"/>
      <c r="MBA72" s="165"/>
      <c r="MBB72" s="153"/>
      <c r="MBC72" s="154"/>
      <c r="MBD72" s="154"/>
      <c r="MBE72" s="153"/>
      <c r="MBF72" s="153"/>
      <c r="MBG72" s="153"/>
      <c r="MBH72" s="153"/>
      <c r="MBI72" s="153"/>
      <c r="MBJ72" s="153"/>
      <c r="MBK72" s="153"/>
      <c r="MBL72" s="153"/>
      <c r="MBM72" s="155"/>
      <c r="MBN72" s="165"/>
      <c r="MBO72" s="153"/>
      <c r="MBP72" s="154"/>
      <c r="MBQ72" s="154"/>
      <c r="MBR72" s="153"/>
      <c r="MBS72" s="153"/>
      <c r="MBT72" s="153"/>
      <c r="MBU72" s="153"/>
      <c r="MBV72" s="153"/>
      <c r="MBW72" s="153"/>
      <c r="MBX72" s="153"/>
      <c r="MBY72" s="153"/>
      <c r="MBZ72" s="155"/>
      <c r="MCA72" s="165"/>
      <c r="MCB72" s="153"/>
      <c r="MCC72" s="154"/>
      <c r="MCD72" s="154"/>
      <c r="MCE72" s="153"/>
      <c r="MCF72" s="153"/>
      <c r="MCG72" s="153"/>
      <c r="MCH72" s="153"/>
      <c r="MCI72" s="153"/>
      <c r="MCJ72" s="153"/>
      <c r="MCK72" s="153"/>
      <c r="MCL72" s="153"/>
      <c r="MCM72" s="155"/>
      <c r="MCN72" s="165"/>
      <c r="MCO72" s="153"/>
      <c r="MCP72" s="154"/>
      <c r="MCQ72" s="154"/>
      <c r="MCR72" s="153"/>
      <c r="MCS72" s="153"/>
      <c r="MCT72" s="153"/>
      <c r="MCU72" s="153"/>
      <c r="MCV72" s="153"/>
      <c r="MCW72" s="153"/>
      <c r="MCX72" s="153"/>
      <c r="MCY72" s="153"/>
      <c r="MCZ72" s="155"/>
      <c r="MDA72" s="165"/>
      <c r="MDB72" s="153"/>
      <c r="MDC72" s="154"/>
      <c r="MDD72" s="154"/>
      <c r="MDE72" s="153"/>
      <c r="MDF72" s="153"/>
      <c r="MDG72" s="153"/>
      <c r="MDH72" s="153"/>
      <c r="MDI72" s="153"/>
      <c r="MDJ72" s="153"/>
      <c r="MDK72" s="153"/>
      <c r="MDL72" s="153"/>
      <c r="MDM72" s="155"/>
      <c r="MDN72" s="165"/>
      <c r="MDO72" s="153"/>
      <c r="MDP72" s="154"/>
      <c r="MDQ72" s="154"/>
      <c r="MDR72" s="153"/>
      <c r="MDS72" s="153"/>
      <c r="MDT72" s="153"/>
      <c r="MDU72" s="153"/>
      <c r="MDV72" s="153"/>
      <c r="MDW72" s="153"/>
      <c r="MDX72" s="153"/>
      <c r="MDY72" s="153"/>
      <c r="MDZ72" s="155"/>
      <c r="MEA72" s="165"/>
      <c r="MEB72" s="153"/>
      <c r="MEC72" s="154"/>
      <c r="MED72" s="154"/>
      <c r="MEE72" s="153"/>
      <c r="MEF72" s="153"/>
      <c r="MEG72" s="153"/>
      <c r="MEH72" s="153"/>
      <c r="MEI72" s="153"/>
      <c r="MEJ72" s="153"/>
      <c r="MEK72" s="153"/>
      <c r="MEL72" s="153"/>
      <c r="MEM72" s="155"/>
      <c r="MEN72" s="165"/>
      <c r="MEO72" s="153"/>
      <c r="MEP72" s="154"/>
      <c r="MEQ72" s="154"/>
      <c r="MER72" s="153"/>
      <c r="MES72" s="153"/>
      <c r="MET72" s="153"/>
      <c r="MEU72" s="153"/>
      <c r="MEV72" s="153"/>
      <c r="MEW72" s="153"/>
      <c r="MEX72" s="153"/>
      <c r="MEY72" s="153"/>
      <c r="MEZ72" s="155"/>
      <c r="MFA72" s="165"/>
      <c r="MFB72" s="153"/>
      <c r="MFC72" s="154"/>
      <c r="MFD72" s="154"/>
      <c r="MFE72" s="153"/>
      <c r="MFF72" s="153"/>
      <c r="MFG72" s="153"/>
      <c r="MFH72" s="153"/>
      <c r="MFI72" s="153"/>
      <c r="MFJ72" s="153"/>
      <c r="MFK72" s="153"/>
      <c r="MFL72" s="153"/>
      <c r="MFM72" s="155"/>
      <c r="MFN72" s="165"/>
      <c r="MFO72" s="153"/>
      <c r="MFP72" s="154"/>
      <c r="MFQ72" s="154"/>
      <c r="MFR72" s="153"/>
      <c r="MFS72" s="153"/>
      <c r="MFT72" s="153"/>
      <c r="MFU72" s="153"/>
      <c r="MFV72" s="153"/>
      <c r="MFW72" s="153"/>
      <c r="MFX72" s="153"/>
      <c r="MFY72" s="153"/>
      <c r="MFZ72" s="155"/>
      <c r="MGA72" s="165"/>
      <c r="MGB72" s="153"/>
      <c r="MGC72" s="154"/>
      <c r="MGD72" s="154"/>
      <c r="MGE72" s="153"/>
      <c r="MGF72" s="153"/>
      <c r="MGG72" s="153"/>
      <c r="MGH72" s="153"/>
      <c r="MGI72" s="153"/>
      <c r="MGJ72" s="153"/>
      <c r="MGK72" s="153"/>
      <c r="MGL72" s="153"/>
      <c r="MGM72" s="155"/>
      <c r="MGN72" s="165"/>
      <c r="MGO72" s="153"/>
      <c r="MGP72" s="154"/>
      <c r="MGQ72" s="154"/>
      <c r="MGR72" s="153"/>
      <c r="MGS72" s="153"/>
      <c r="MGT72" s="153"/>
      <c r="MGU72" s="153"/>
      <c r="MGV72" s="153"/>
      <c r="MGW72" s="153"/>
      <c r="MGX72" s="153"/>
      <c r="MGY72" s="153"/>
      <c r="MGZ72" s="155"/>
      <c r="MHA72" s="165"/>
      <c r="MHB72" s="153"/>
      <c r="MHC72" s="154"/>
      <c r="MHD72" s="154"/>
      <c r="MHE72" s="153"/>
      <c r="MHF72" s="153"/>
      <c r="MHG72" s="153"/>
      <c r="MHH72" s="153"/>
      <c r="MHI72" s="153"/>
      <c r="MHJ72" s="153"/>
      <c r="MHK72" s="153"/>
      <c r="MHL72" s="153"/>
      <c r="MHM72" s="155"/>
      <c r="MHN72" s="165"/>
      <c r="MHO72" s="153"/>
      <c r="MHP72" s="154"/>
      <c r="MHQ72" s="154"/>
      <c r="MHR72" s="153"/>
      <c r="MHS72" s="153"/>
      <c r="MHT72" s="153"/>
      <c r="MHU72" s="153"/>
      <c r="MHV72" s="153"/>
      <c r="MHW72" s="153"/>
      <c r="MHX72" s="153"/>
      <c r="MHY72" s="153"/>
      <c r="MHZ72" s="155"/>
      <c r="MIA72" s="165"/>
      <c r="MIB72" s="153"/>
      <c r="MIC72" s="154"/>
      <c r="MID72" s="154"/>
      <c r="MIE72" s="153"/>
      <c r="MIF72" s="153"/>
      <c r="MIG72" s="153"/>
      <c r="MIH72" s="153"/>
      <c r="MII72" s="153"/>
      <c r="MIJ72" s="153"/>
      <c r="MIK72" s="153"/>
      <c r="MIL72" s="153"/>
      <c r="MIM72" s="155"/>
      <c r="MIN72" s="165"/>
      <c r="MIO72" s="153"/>
      <c r="MIP72" s="154"/>
      <c r="MIQ72" s="154"/>
      <c r="MIR72" s="153"/>
      <c r="MIS72" s="153"/>
      <c r="MIT72" s="153"/>
      <c r="MIU72" s="153"/>
      <c r="MIV72" s="153"/>
      <c r="MIW72" s="153"/>
      <c r="MIX72" s="153"/>
      <c r="MIY72" s="153"/>
      <c r="MIZ72" s="155"/>
      <c r="MJA72" s="165"/>
      <c r="MJB72" s="153"/>
      <c r="MJC72" s="154"/>
      <c r="MJD72" s="154"/>
      <c r="MJE72" s="153"/>
      <c r="MJF72" s="153"/>
      <c r="MJG72" s="153"/>
      <c r="MJH72" s="153"/>
      <c r="MJI72" s="153"/>
      <c r="MJJ72" s="153"/>
      <c r="MJK72" s="153"/>
      <c r="MJL72" s="153"/>
      <c r="MJM72" s="155"/>
      <c r="MJN72" s="165"/>
      <c r="MJO72" s="153"/>
      <c r="MJP72" s="154"/>
      <c r="MJQ72" s="154"/>
      <c r="MJR72" s="153"/>
      <c r="MJS72" s="153"/>
      <c r="MJT72" s="153"/>
      <c r="MJU72" s="153"/>
      <c r="MJV72" s="153"/>
      <c r="MJW72" s="153"/>
      <c r="MJX72" s="153"/>
      <c r="MJY72" s="153"/>
      <c r="MJZ72" s="155"/>
      <c r="MKA72" s="165"/>
      <c r="MKB72" s="153"/>
      <c r="MKC72" s="154"/>
      <c r="MKD72" s="154"/>
      <c r="MKE72" s="153"/>
      <c r="MKF72" s="153"/>
      <c r="MKG72" s="153"/>
      <c r="MKH72" s="153"/>
      <c r="MKI72" s="153"/>
      <c r="MKJ72" s="153"/>
      <c r="MKK72" s="153"/>
      <c r="MKL72" s="153"/>
      <c r="MKM72" s="155"/>
      <c r="MKN72" s="165"/>
      <c r="MKO72" s="153"/>
      <c r="MKP72" s="154"/>
      <c r="MKQ72" s="154"/>
      <c r="MKR72" s="153"/>
      <c r="MKS72" s="153"/>
      <c r="MKT72" s="153"/>
      <c r="MKU72" s="153"/>
      <c r="MKV72" s="153"/>
      <c r="MKW72" s="153"/>
      <c r="MKX72" s="153"/>
      <c r="MKY72" s="153"/>
      <c r="MKZ72" s="155"/>
      <c r="MLA72" s="165"/>
      <c r="MLB72" s="153"/>
      <c r="MLC72" s="154"/>
      <c r="MLD72" s="154"/>
      <c r="MLE72" s="153"/>
      <c r="MLF72" s="153"/>
      <c r="MLG72" s="153"/>
      <c r="MLH72" s="153"/>
      <c r="MLI72" s="153"/>
      <c r="MLJ72" s="153"/>
      <c r="MLK72" s="153"/>
      <c r="MLL72" s="153"/>
      <c r="MLM72" s="155"/>
      <c r="MLN72" s="165"/>
      <c r="MLO72" s="153"/>
      <c r="MLP72" s="154"/>
      <c r="MLQ72" s="154"/>
      <c r="MLR72" s="153"/>
      <c r="MLS72" s="153"/>
      <c r="MLT72" s="153"/>
      <c r="MLU72" s="153"/>
      <c r="MLV72" s="153"/>
      <c r="MLW72" s="153"/>
      <c r="MLX72" s="153"/>
      <c r="MLY72" s="153"/>
      <c r="MLZ72" s="155"/>
      <c r="MMA72" s="165"/>
      <c r="MMB72" s="153"/>
      <c r="MMC72" s="154"/>
      <c r="MMD72" s="154"/>
      <c r="MME72" s="153"/>
      <c r="MMF72" s="153"/>
      <c r="MMG72" s="153"/>
      <c r="MMH72" s="153"/>
      <c r="MMI72" s="153"/>
      <c r="MMJ72" s="153"/>
      <c r="MMK72" s="153"/>
      <c r="MML72" s="153"/>
      <c r="MMM72" s="155"/>
      <c r="MMN72" s="165"/>
      <c r="MMO72" s="153"/>
      <c r="MMP72" s="154"/>
      <c r="MMQ72" s="154"/>
      <c r="MMR72" s="153"/>
      <c r="MMS72" s="153"/>
      <c r="MMT72" s="153"/>
      <c r="MMU72" s="153"/>
      <c r="MMV72" s="153"/>
      <c r="MMW72" s="153"/>
      <c r="MMX72" s="153"/>
      <c r="MMY72" s="153"/>
      <c r="MMZ72" s="155"/>
      <c r="MNA72" s="165"/>
      <c r="MNB72" s="153"/>
      <c r="MNC72" s="154"/>
      <c r="MND72" s="154"/>
      <c r="MNE72" s="153"/>
      <c r="MNF72" s="153"/>
      <c r="MNG72" s="153"/>
      <c r="MNH72" s="153"/>
      <c r="MNI72" s="153"/>
      <c r="MNJ72" s="153"/>
      <c r="MNK72" s="153"/>
      <c r="MNL72" s="153"/>
      <c r="MNM72" s="155"/>
      <c r="MNN72" s="165"/>
      <c r="MNO72" s="153"/>
      <c r="MNP72" s="154"/>
      <c r="MNQ72" s="154"/>
      <c r="MNR72" s="153"/>
      <c r="MNS72" s="153"/>
      <c r="MNT72" s="153"/>
      <c r="MNU72" s="153"/>
      <c r="MNV72" s="153"/>
      <c r="MNW72" s="153"/>
      <c r="MNX72" s="153"/>
      <c r="MNY72" s="153"/>
      <c r="MNZ72" s="155"/>
      <c r="MOA72" s="165"/>
      <c r="MOB72" s="153"/>
      <c r="MOC72" s="154"/>
      <c r="MOD72" s="154"/>
      <c r="MOE72" s="153"/>
      <c r="MOF72" s="153"/>
      <c r="MOG72" s="153"/>
      <c r="MOH72" s="153"/>
      <c r="MOI72" s="153"/>
      <c r="MOJ72" s="153"/>
      <c r="MOK72" s="153"/>
      <c r="MOL72" s="153"/>
      <c r="MOM72" s="155"/>
      <c r="MON72" s="165"/>
      <c r="MOO72" s="153"/>
      <c r="MOP72" s="154"/>
      <c r="MOQ72" s="154"/>
      <c r="MOR72" s="153"/>
      <c r="MOS72" s="153"/>
      <c r="MOT72" s="153"/>
      <c r="MOU72" s="153"/>
      <c r="MOV72" s="153"/>
      <c r="MOW72" s="153"/>
      <c r="MOX72" s="153"/>
      <c r="MOY72" s="153"/>
      <c r="MOZ72" s="155"/>
      <c r="MPA72" s="165"/>
      <c r="MPB72" s="153"/>
      <c r="MPC72" s="154"/>
      <c r="MPD72" s="154"/>
      <c r="MPE72" s="153"/>
      <c r="MPF72" s="153"/>
      <c r="MPG72" s="153"/>
      <c r="MPH72" s="153"/>
      <c r="MPI72" s="153"/>
      <c r="MPJ72" s="153"/>
      <c r="MPK72" s="153"/>
      <c r="MPL72" s="153"/>
      <c r="MPM72" s="155"/>
      <c r="MPN72" s="165"/>
      <c r="MPO72" s="153"/>
      <c r="MPP72" s="154"/>
      <c r="MPQ72" s="154"/>
      <c r="MPR72" s="153"/>
      <c r="MPS72" s="153"/>
      <c r="MPT72" s="153"/>
      <c r="MPU72" s="153"/>
      <c r="MPV72" s="153"/>
      <c r="MPW72" s="153"/>
      <c r="MPX72" s="153"/>
      <c r="MPY72" s="153"/>
      <c r="MPZ72" s="155"/>
      <c r="MQA72" s="165"/>
      <c r="MQB72" s="153"/>
      <c r="MQC72" s="154"/>
      <c r="MQD72" s="154"/>
      <c r="MQE72" s="153"/>
      <c r="MQF72" s="153"/>
      <c r="MQG72" s="153"/>
      <c r="MQH72" s="153"/>
      <c r="MQI72" s="153"/>
      <c r="MQJ72" s="153"/>
      <c r="MQK72" s="153"/>
      <c r="MQL72" s="153"/>
      <c r="MQM72" s="155"/>
      <c r="MQN72" s="165"/>
      <c r="MQO72" s="153"/>
      <c r="MQP72" s="154"/>
      <c r="MQQ72" s="154"/>
      <c r="MQR72" s="153"/>
      <c r="MQS72" s="153"/>
      <c r="MQT72" s="153"/>
      <c r="MQU72" s="153"/>
      <c r="MQV72" s="153"/>
      <c r="MQW72" s="153"/>
      <c r="MQX72" s="153"/>
      <c r="MQY72" s="153"/>
      <c r="MQZ72" s="155"/>
      <c r="MRA72" s="165"/>
      <c r="MRB72" s="153"/>
      <c r="MRC72" s="154"/>
      <c r="MRD72" s="154"/>
      <c r="MRE72" s="153"/>
      <c r="MRF72" s="153"/>
      <c r="MRG72" s="153"/>
      <c r="MRH72" s="153"/>
      <c r="MRI72" s="153"/>
      <c r="MRJ72" s="153"/>
      <c r="MRK72" s="153"/>
      <c r="MRL72" s="153"/>
      <c r="MRM72" s="155"/>
      <c r="MRN72" s="165"/>
      <c r="MRO72" s="153"/>
      <c r="MRP72" s="154"/>
      <c r="MRQ72" s="154"/>
      <c r="MRR72" s="153"/>
      <c r="MRS72" s="153"/>
      <c r="MRT72" s="153"/>
      <c r="MRU72" s="153"/>
      <c r="MRV72" s="153"/>
      <c r="MRW72" s="153"/>
      <c r="MRX72" s="153"/>
      <c r="MRY72" s="153"/>
      <c r="MRZ72" s="155"/>
      <c r="MSA72" s="165"/>
      <c r="MSB72" s="153"/>
      <c r="MSC72" s="154"/>
      <c r="MSD72" s="154"/>
      <c r="MSE72" s="153"/>
      <c r="MSF72" s="153"/>
      <c r="MSG72" s="153"/>
      <c r="MSH72" s="153"/>
      <c r="MSI72" s="153"/>
      <c r="MSJ72" s="153"/>
      <c r="MSK72" s="153"/>
      <c r="MSL72" s="153"/>
      <c r="MSM72" s="155"/>
      <c r="MSN72" s="165"/>
      <c r="MSO72" s="153"/>
      <c r="MSP72" s="154"/>
      <c r="MSQ72" s="154"/>
      <c r="MSR72" s="153"/>
      <c r="MSS72" s="153"/>
      <c r="MST72" s="153"/>
      <c r="MSU72" s="153"/>
      <c r="MSV72" s="153"/>
      <c r="MSW72" s="153"/>
      <c r="MSX72" s="153"/>
      <c r="MSY72" s="153"/>
      <c r="MSZ72" s="155"/>
      <c r="MTA72" s="165"/>
      <c r="MTB72" s="153"/>
      <c r="MTC72" s="154"/>
      <c r="MTD72" s="154"/>
      <c r="MTE72" s="153"/>
      <c r="MTF72" s="153"/>
      <c r="MTG72" s="153"/>
      <c r="MTH72" s="153"/>
      <c r="MTI72" s="153"/>
      <c r="MTJ72" s="153"/>
      <c r="MTK72" s="153"/>
      <c r="MTL72" s="153"/>
      <c r="MTM72" s="155"/>
      <c r="MTN72" s="165"/>
      <c r="MTO72" s="153"/>
      <c r="MTP72" s="154"/>
      <c r="MTQ72" s="154"/>
      <c r="MTR72" s="153"/>
      <c r="MTS72" s="153"/>
      <c r="MTT72" s="153"/>
      <c r="MTU72" s="153"/>
      <c r="MTV72" s="153"/>
      <c r="MTW72" s="153"/>
      <c r="MTX72" s="153"/>
      <c r="MTY72" s="153"/>
      <c r="MTZ72" s="155"/>
      <c r="MUA72" s="165"/>
      <c r="MUB72" s="153"/>
      <c r="MUC72" s="154"/>
      <c r="MUD72" s="154"/>
      <c r="MUE72" s="153"/>
      <c r="MUF72" s="153"/>
      <c r="MUG72" s="153"/>
      <c r="MUH72" s="153"/>
      <c r="MUI72" s="153"/>
      <c r="MUJ72" s="153"/>
      <c r="MUK72" s="153"/>
      <c r="MUL72" s="153"/>
      <c r="MUM72" s="155"/>
      <c r="MUN72" s="165"/>
      <c r="MUO72" s="153"/>
      <c r="MUP72" s="154"/>
      <c r="MUQ72" s="154"/>
      <c r="MUR72" s="153"/>
      <c r="MUS72" s="153"/>
      <c r="MUT72" s="153"/>
      <c r="MUU72" s="153"/>
      <c r="MUV72" s="153"/>
      <c r="MUW72" s="153"/>
      <c r="MUX72" s="153"/>
      <c r="MUY72" s="153"/>
      <c r="MUZ72" s="155"/>
      <c r="MVA72" s="165"/>
      <c r="MVB72" s="153"/>
      <c r="MVC72" s="154"/>
      <c r="MVD72" s="154"/>
      <c r="MVE72" s="153"/>
      <c r="MVF72" s="153"/>
      <c r="MVG72" s="153"/>
      <c r="MVH72" s="153"/>
      <c r="MVI72" s="153"/>
      <c r="MVJ72" s="153"/>
      <c r="MVK72" s="153"/>
      <c r="MVL72" s="153"/>
      <c r="MVM72" s="155"/>
      <c r="MVN72" s="165"/>
      <c r="MVO72" s="153"/>
      <c r="MVP72" s="154"/>
      <c r="MVQ72" s="154"/>
      <c r="MVR72" s="153"/>
      <c r="MVS72" s="153"/>
      <c r="MVT72" s="153"/>
      <c r="MVU72" s="153"/>
      <c r="MVV72" s="153"/>
      <c r="MVW72" s="153"/>
      <c r="MVX72" s="153"/>
      <c r="MVY72" s="153"/>
      <c r="MVZ72" s="155"/>
      <c r="MWA72" s="165"/>
      <c r="MWB72" s="153"/>
      <c r="MWC72" s="154"/>
      <c r="MWD72" s="154"/>
      <c r="MWE72" s="153"/>
      <c r="MWF72" s="153"/>
      <c r="MWG72" s="153"/>
      <c r="MWH72" s="153"/>
      <c r="MWI72" s="153"/>
      <c r="MWJ72" s="153"/>
      <c r="MWK72" s="153"/>
      <c r="MWL72" s="153"/>
      <c r="MWM72" s="155"/>
      <c r="MWN72" s="165"/>
      <c r="MWO72" s="153"/>
      <c r="MWP72" s="154"/>
      <c r="MWQ72" s="154"/>
      <c r="MWR72" s="153"/>
      <c r="MWS72" s="153"/>
      <c r="MWT72" s="153"/>
      <c r="MWU72" s="153"/>
      <c r="MWV72" s="153"/>
      <c r="MWW72" s="153"/>
      <c r="MWX72" s="153"/>
      <c r="MWY72" s="153"/>
      <c r="MWZ72" s="155"/>
      <c r="MXA72" s="165"/>
      <c r="MXB72" s="153"/>
      <c r="MXC72" s="154"/>
      <c r="MXD72" s="154"/>
      <c r="MXE72" s="153"/>
      <c r="MXF72" s="153"/>
      <c r="MXG72" s="153"/>
      <c r="MXH72" s="153"/>
      <c r="MXI72" s="153"/>
      <c r="MXJ72" s="153"/>
      <c r="MXK72" s="153"/>
      <c r="MXL72" s="153"/>
      <c r="MXM72" s="155"/>
      <c r="MXN72" s="165"/>
      <c r="MXO72" s="153"/>
      <c r="MXP72" s="154"/>
      <c r="MXQ72" s="154"/>
      <c r="MXR72" s="153"/>
      <c r="MXS72" s="153"/>
      <c r="MXT72" s="153"/>
      <c r="MXU72" s="153"/>
      <c r="MXV72" s="153"/>
      <c r="MXW72" s="153"/>
      <c r="MXX72" s="153"/>
      <c r="MXY72" s="153"/>
      <c r="MXZ72" s="155"/>
      <c r="MYA72" s="165"/>
      <c r="MYB72" s="153"/>
      <c r="MYC72" s="154"/>
      <c r="MYD72" s="154"/>
      <c r="MYE72" s="153"/>
      <c r="MYF72" s="153"/>
      <c r="MYG72" s="153"/>
      <c r="MYH72" s="153"/>
      <c r="MYI72" s="153"/>
      <c r="MYJ72" s="153"/>
      <c r="MYK72" s="153"/>
      <c r="MYL72" s="153"/>
      <c r="MYM72" s="155"/>
      <c r="MYN72" s="165"/>
      <c r="MYO72" s="153"/>
      <c r="MYP72" s="154"/>
      <c r="MYQ72" s="154"/>
      <c r="MYR72" s="153"/>
      <c r="MYS72" s="153"/>
      <c r="MYT72" s="153"/>
      <c r="MYU72" s="153"/>
      <c r="MYV72" s="153"/>
      <c r="MYW72" s="153"/>
      <c r="MYX72" s="153"/>
      <c r="MYY72" s="153"/>
      <c r="MYZ72" s="155"/>
      <c r="MZA72" s="165"/>
      <c r="MZB72" s="153"/>
      <c r="MZC72" s="154"/>
      <c r="MZD72" s="154"/>
      <c r="MZE72" s="153"/>
      <c r="MZF72" s="153"/>
      <c r="MZG72" s="153"/>
      <c r="MZH72" s="153"/>
      <c r="MZI72" s="153"/>
      <c r="MZJ72" s="153"/>
      <c r="MZK72" s="153"/>
      <c r="MZL72" s="153"/>
      <c r="MZM72" s="155"/>
      <c r="MZN72" s="165"/>
      <c r="MZO72" s="153"/>
      <c r="MZP72" s="154"/>
      <c r="MZQ72" s="154"/>
      <c r="MZR72" s="153"/>
      <c r="MZS72" s="153"/>
      <c r="MZT72" s="153"/>
      <c r="MZU72" s="153"/>
      <c r="MZV72" s="153"/>
      <c r="MZW72" s="153"/>
      <c r="MZX72" s="153"/>
      <c r="MZY72" s="153"/>
      <c r="MZZ72" s="155"/>
      <c r="NAA72" s="165"/>
      <c r="NAB72" s="153"/>
      <c r="NAC72" s="154"/>
      <c r="NAD72" s="154"/>
      <c r="NAE72" s="153"/>
      <c r="NAF72" s="153"/>
      <c r="NAG72" s="153"/>
      <c r="NAH72" s="153"/>
      <c r="NAI72" s="153"/>
      <c r="NAJ72" s="153"/>
      <c r="NAK72" s="153"/>
      <c r="NAL72" s="153"/>
      <c r="NAM72" s="155"/>
      <c r="NAN72" s="165"/>
      <c r="NAO72" s="153"/>
      <c r="NAP72" s="154"/>
      <c r="NAQ72" s="154"/>
      <c r="NAR72" s="153"/>
      <c r="NAS72" s="153"/>
      <c r="NAT72" s="153"/>
      <c r="NAU72" s="153"/>
      <c r="NAV72" s="153"/>
      <c r="NAW72" s="153"/>
      <c r="NAX72" s="153"/>
      <c r="NAY72" s="153"/>
      <c r="NAZ72" s="155"/>
      <c r="NBA72" s="165"/>
      <c r="NBB72" s="153"/>
      <c r="NBC72" s="154"/>
      <c r="NBD72" s="154"/>
      <c r="NBE72" s="153"/>
      <c r="NBF72" s="153"/>
      <c r="NBG72" s="153"/>
      <c r="NBH72" s="153"/>
      <c r="NBI72" s="153"/>
      <c r="NBJ72" s="153"/>
      <c r="NBK72" s="153"/>
      <c r="NBL72" s="153"/>
      <c r="NBM72" s="155"/>
      <c r="NBN72" s="165"/>
      <c r="NBO72" s="153"/>
      <c r="NBP72" s="154"/>
      <c r="NBQ72" s="154"/>
      <c r="NBR72" s="153"/>
      <c r="NBS72" s="153"/>
      <c r="NBT72" s="153"/>
      <c r="NBU72" s="153"/>
      <c r="NBV72" s="153"/>
      <c r="NBW72" s="153"/>
      <c r="NBX72" s="153"/>
      <c r="NBY72" s="153"/>
      <c r="NBZ72" s="155"/>
      <c r="NCA72" s="165"/>
      <c r="NCB72" s="153"/>
      <c r="NCC72" s="154"/>
      <c r="NCD72" s="154"/>
      <c r="NCE72" s="153"/>
      <c r="NCF72" s="153"/>
      <c r="NCG72" s="153"/>
      <c r="NCH72" s="153"/>
      <c r="NCI72" s="153"/>
      <c r="NCJ72" s="153"/>
      <c r="NCK72" s="153"/>
      <c r="NCL72" s="153"/>
      <c r="NCM72" s="155"/>
      <c r="NCN72" s="165"/>
      <c r="NCO72" s="153"/>
      <c r="NCP72" s="154"/>
      <c r="NCQ72" s="154"/>
      <c r="NCR72" s="153"/>
      <c r="NCS72" s="153"/>
      <c r="NCT72" s="153"/>
      <c r="NCU72" s="153"/>
      <c r="NCV72" s="153"/>
      <c r="NCW72" s="153"/>
      <c r="NCX72" s="153"/>
      <c r="NCY72" s="153"/>
      <c r="NCZ72" s="155"/>
      <c r="NDA72" s="165"/>
      <c r="NDB72" s="153"/>
      <c r="NDC72" s="154"/>
      <c r="NDD72" s="154"/>
      <c r="NDE72" s="153"/>
      <c r="NDF72" s="153"/>
      <c r="NDG72" s="153"/>
      <c r="NDH72" s="153"/>
      <c r="NDI72" s="153"/>
      <c r="NDJ72" s="153"/>
      <c r="NDK72" s="153"/>
      <c r="NDL72" s="153"/>
      <c r="NDM72" s="155"/>
      <c r="NDN72" s="165"/>
      <c r="NDO72" s="153"/>
      <c r="NDP72" s="154"/>
      <c r="NDQ72" s="154"/>
      <c r="NDR72" s="153"/>
      <c r="NDS72" s="153"/>
      <c r="NDT72" s="153"/>
      <c r="NDU72" s="153"/>
      <c r="NDV72" s="153"/>
      <c r="NDW72" s="153"/>
      <c r="NDX72" s="153"/>
      <c r="NDY72" s="153"/>
      <c r="NDZ72" s="155"/>
      <c r="NEA72" s="165"/>
      <c r="NEB72" s="153"/>
      <c r="NEC72" s="154"/>
      <c r="NED72" s="154"/>
      <c r="NEE72" s="153"/>
      <c r="NEF72" s="153"/>
      <c r="NEG72" s="153"/>
      <c r="NEH72" s="153"/>
      <c r="NEI72" s="153"/>
      <c r="NEJ72" s="153"/>
      <c r="NEK72" s="153"/>
      <c r="NEL72" s="153"/>
      <c r="NEM72" s="155"/>
      <c r="NEN72" s="165"/>
      <c r="NEO72" s="153"/>
      <c r="NEP72" s="154"/>
      <c r="NEQ72" s="154"/>
      <c r="NER72" s="153"/>
      <c r="NES72" s="153"/>
      <c r="NET72" s="153"/>
      <c r="NEU72" s="153"/>
      <c r="NEV72" s="153"/>
      <c r="NEW72" s="153"/>
      <c r="NEX72" s="153"/>
      <c r="NEY72" s="153"/>
      <c r="NEZ72" s="155"/>
      <c r="NFA72" s="165"/>
      <c r="NFB72" s="153"/>
      <c r="NFC72" s="154"/>
      <c r="NFD72" s="154"/>
      <c r="NFE72" s="153"/>
      <c r="NFF72" s="153"/>
      <c r="NFG72" s="153"/>
      <c r="NFH72" s="153"/>
      <c r="NFI72" s="153"/>
      <c r="NFJ72" s="153"/>
      <c r="NFK72" s="153"/>
      <c r="NFL72" s="153"/>
      <c r="NFM72" s="155"/>
      <c r="NFN72" s="165"/>
      <c r="NFO72" s="153"/>
      <c r="NFP72" s="154"/>
      <c r="NFQ72" s="154"/>
      <c r="NFR72" s="153"/>
      <c r="NFS72" s="153"/>
      <c r="NFT72" s="153"/>
      <c r="NFU72" s="153"/>
      <c r="NFV72" s="153"/>
      <c r="NFW72" s="153"/>
      <c r="NFX72" s="153"/>
      <c r="NFY72" s="153"/>
      <c r="NFZ72" s="155"/>
      <c r="NGA72" s="165"/>
      <c r="NGB72" s="153"/>
      <c r="NGC72" s="154"/>
      <c r="NGD72" s="154"/>
      <c r="NGE72" s="153"/>
      <c r="NGF72" s="153"/>
      <c r="NGG72" s="153"/>
      <c r="NGH72" s="153"/>
      <c r="NGI72" s="153"/>
      <c r="NGJ72" s="153"/>
      <c r="NGK72" s="153"/>
      <c r="NGL72" s="153"/>
      <c r="NGM72" s="155"/>
      <c r="NGN72" s="165"/>
      <c r="NGO72" s="153"/>
      <c r="NGP72" s="154"/>
      <c r="NGQ72" s="154"/>
      <c r="NGR72" s="153"/>
      <c r="NGS72" s="153"/>
      <c r="NGT72" s="153"/>
      <c r="NGU72" s="153"/>
      <c r="NGV72" s="153"/>
      <c r="NGW72" s="153"/>
      <c r="NGX72" s="153"/>
      <c r="NGY72" s="153"/>
      <c r="NGZ72" s="155"/>
      <c r="NHA72" s="165"/>
      <c r="NHB72" s="153"/>
      <c r="NHC72" s="154"/>
      <c r="NHD72" s="154"/>
      <c r="NHE72" s="153"/>
      <c r="NHF72" s="153"/>
      <c r="NHG72" s="153"/>
      <c r="NHH72" s="153"/>
      <c r="NHI72" s="153"/>
      <c r="NHJ72" s="153"/>
      <c r="NHK72" s="153"/>
      <c r="NHL72" s="153"/>
      <c r="NHM72" s="155"/>
      <c r="NHN72" s="165"/>
      <c r="NHO72" s="153"/>
      <c r="NHP72" s="154"/>
      <c r="NHQ72" s="154"/>
      <c r="NHR72" s="153"/>
      <c r="NHS72" s="153"/>
      <c r="NHT72" s="153"/>
      <c r="NHU72" s="153"/>
      <c r="NHV72" s="153"/>
      <c r="NHW72" s="153"/>
      <c r="NHX72" s="153"/>
      <c r="NHY72" s="153"/>
      <c r="NHZ72" s="155"/>
      <c r="NIA72" s="165"/>
      <c r="NIB72" s="153"/>
      <c r="NIC72" s="154"/>
      <c r="NID72" s="154"/>
      <c r="NIE72" s="153"/>
      <c r="NIF72" s="153"/>
      <c r="NIG72" s="153"/>
      <c r="NIH72" s="153"/>
      <c r="NII72" s="153"/>
      <c r="NIJ72" s="153"/>
      <c r="NIK72" s="153"/>
      <c r="NIL72" s="153"/>
      <c r="NIM72" s="155"/>
      <c r="NIN72" s="165"/>
      <c r="NIO72" s="153"/>
      <c r="NIP72" s="154"/>
      <c r="NIQ72" s="154"/>
      <c r="NIR72" s="153"/>
      <c r="NIS72" s="153"/>
      <c r="NIT72" s="153"/>
      <c r="NIU72" s="153"/>
      <c r="NIV72" s="153"/>
      <c r="NIW72" s="153"/>
      <c r="NIX72" s="153"/>
      <c r="NIY72" s="153"/>
      <c r="NIZ72" s="155"/>
      <c r="NJA72" s="165"/>
      <c r="NJB72" s="153"/>
      <c r="NJC72" s="154"/>
      <c r="NJD72" s="154"/>
      <c r="NJE72" s="153"/>
      <c r="NJF72" s="153"/>
      <c r="NJG72" s="153"/>
      <c r="NJH72" s="153"/>
      <c r="NJI72" s="153"/>
      <c r="NJJ72" s="153"/>
      <c r="NJK72" s="153"/>
      <c r="NJL72" s="153"/>
      <c r="NJM72" s="155"/>
      <c r="NJN72" s="165"/>
      <c r="NJO72" s="153"/>
      <c r="NJP72" s="154"/>
      <c r="NJQ72" s="154"/>
      <c r="NJR72" s="153"/>
      <c r="NJS72" s="153"/>
      <c r="NJT72" s="153"/>
      <c r="NJU72" s="153"/>
      <c r="NJV72" s="153"/>
      <c r="NJW72" s="153"/>
      <c r="NJX72" s="153"/>
      <c r="NJY72" s="153"/>
      <c r="NJZ72" s="155"/>
      <c r="NKA72" s="165"/>
      <c r="NKB72" s="153"/>
      <c r="NKC72" s="154"/>
      <c r="NKD72" s="154"/>
      <c r="NKE72" s="153"/>
      <c r="NKF72" s="153"/>
      <c r="NKG72" s="153"/>
      <c r="NKH72" s="153"/>
      <c r="NKI72" s="153"/>
      <c r="NKJ72" s="153"/>
      <c r="NKK72" s="153"/>
      <c r="NKL72" s="153"/>
      <c r="NKM72" s="155"/>
      <c r="NKN72" s="165"/>
      <c r="NKO72" s="153"/>
      <c r="NKP72" s="154"/>
      <c r="NKQ72" s="154"/>
      <c r="NKR72" s="153"/>
      <c r="NKS72" s="153"/>
      <c r="NKT72" s="153"/>
      <c r="NKU72" s="153"/>
      <c r="NKV72" s="153"/>
      <c r="NKW72" s="153"/>
      <c r="NKX72" s="153"/>
      <c r="NKY72" s="153"/>
      <c r="NKZ72" s="155"/>
      <c r="NLA72" s="165"/>
      <c r="NLB72" s="153"/>
      <c r="NLC72" s="154"/>
      <c r="NLD72" s="154"/>
      <c r="NLE72" s="153"/>
      <c r="NLF72" s="153"/>
      <c r="NLG72" s="153"/>
      <c r="NLH72" s="153"/>
      <c r="NLI72" s="153"/>
      <c r="NLJ72" s="153"/>
      <c r="NLK72" s="153"/>
      <c r="NLL72" s="153"/>
      <c r="NLM72" s="155"/>
      <c r="NLN72" s="165"/>
      <c r="NLO72" s="153"/>
      <c r="NLP72" s="154"/>
      <c r="NLQ72" s="154"/>
      <c r="NLR72" s="153"/>
      <c r="NLS72" s="153"/>
      <c r="NLT72" s="153"/>
      <c r="NLU72" s="153"/>
      <c r="NLV72" s="153"/>
      <c r="NLW72" s="153"/>
      <c r="NLX72" s="153"/>
      <c r="NLY72" s="153"/>
      <c r="NLZ72" s="155"/>
      <c r="NMA72" s="165"/>
      <c r="NMB72" s="153"/>
      <c r="NMC72" s="154"/>
      <c r="NMD72" s="154"/>
      <c r="NME72" s="153"/>
      <c r="NMF72" s="153"/>
      <c r="NMG72" s="153"/>
      <c r="NMH72" s="153"/>
      <c r="NMI72" s="153"/>
      <c r="NMJ72" s="153"/>
      <c r="NMK72" s="153"/>
      <c r="NML72" s="153"/>
      <c r="NMM72" s="155"/>
      <c r="NMN72" s="165"/>
      <c r="NMO72" s="153"/>
      <c r="NMP72" s="154"/>
      <c r="NMQ72" s="154"/>
      <c r="NMR72" s="153"/>
      <c r="NMS72" s="153"/>
      <c r="NMT72" s="153"/>
      <c r="NMU72" s="153"/>
      <c r="NMV72" s="153"/>
      <c r="NMW72" s="153"/>
      <c r="NMX72" s="153"/>
      <c r="NMY72" s="153"/>
      <c r="NMZ72" s="155"/>
      <c r="NNA72" s="165"/>
      <c r="NNB72" s="153"/>
      <c r="NNC72" s="154"/>
      <c r="NND72" s="154"/>
      <c r="NNE72" s="153"/>
      <c r="NNF72" s="153"/>
      <c r="NNG72" s="153"/>
      <c r="NNH72" s="153"/>
      <c r="NNI72" s="153"/>
      <c r="NNJ72" s="153"/>
      <c r="NNK72" s="153"/>
      <c r="NNL72" s="153"/>
      <c r="NNM72" s="155"/>
      <c r="NNN72" s="165"/>
      <c r="NNO72" s="153"/>
      <c r="NNP72" s="154"/>
      <c r="NNQ72" s="154"/>
      <c r="NNR72" s="153"/>
      <c r="NNS72" s="153"/>
      <c r="NNT72" s="153"/>
      <c r="NNU72" s="153"/>
      <c r="NNV72" s="153"/>
      <c r="NNW72" s="153"/>
      <c r="NNX72" s="153"/>
      <c r="NNY72" s="153"/>
      <c r="NNZ72" s="155"/>
      <c r="NOA72" s="165"/>
      <c r="NOB72" s="153"/>
      <c r="NOC72" s="154"/>
      <c r="NOD72" s="154"/>
      <c r="NOE72" s="153"/>
      <c r="NOF72" s="153"/>
      <c r="NOG72" s="153"/>
      <c r="NOH72" s="153"/>
      <c r="NOI72" s="153"/>
      <c r="NOJ72" s="153"/>
      <c r="NOK72" s="153"/>
      <c r="NOL72" s="153"/>
      <c r="NOM72" s="155"/>
      <c r="NON72" s="165"/>
      <c r="NOO72" s="153"/>
      <c r="NOP72" s="154"/>
      <c r="NOQ72" s="154"/>
      <c r="NOR72" s="153"/>
      <c r="NOS72" s="153"/>
      <c r="NOT72" s="153"/>
      <c r="NOU72" s="153"/>
      <c r="NOV72" s="153"/>
      <c r="NOW72" s="153"/>
      <c r="NOX72" s="153"/>
      <c r="NOY72" s="153"/>
      <c r="NOZ72" s="155"/>
      <c r="NPA72" s="165"/>
      <c r="NPB72" s="153"/>
      <c r="NPC72" s="154"/>
      <c r="NPD72" s="154"/>
      <c r="NPE72" s="153"/>
      <c r="NPF72" s="153"/>
      <c r="NPG72" s="153"/>
      <c r="NPH72" s="153"/>
      <c r="NPI72" s="153"/>
      <c r="NPJ72" s="153"/>
      <c r="NPK72" s="153"/>
      <c r="NPL72" s="153"/>
      <c r="NPM72" s="155"/>
      <c r="NPN72" s="165"/>
      <c r="NPO72" s="153"/>
      <c r="NPP72" s="154"/>
      <c r="NPQ72" s="154"/>
      <c r="NPR72" s="153"/>
      <c r="NPS72" s="153"/>
      <c r="NPT72" s="153"/>
      <c r="NPU72" s="153"/>
      <c r="NPV72" s="153"/>
      <c r="NPW72" s="153"/>
      <c r="NPX72" s="153"/>
      <c r="NPY72" s="153"/>
      <c r="NPZ72" s="155"/>
      <c r="NQA72" s="165"/>
      <c r="NQB72" s="153"/>
      <c r="NQC72" s="154"/>
      <c r="NQD72" s="154"/>
      <c r="NQE72" s="153"/>
      <c r="NQF72" s="153"/>
      <c r="NQG72" s="153"/>
      <c r="NQH72" s="153"/>
      <c r="NQI72" s="153"/>
      <c r="NQJ72" s="153"/>
      <c r="NQK72" s="153"/>
      <c r="NQL72" s="153"/>
      <c r="NQM72" s="155"/>
      <c r="NQN72" s="165"/>
      <c r="NQO72" s="153"/>
      <c r="NQP72" s="154"/>
      <c r="NQQ72" s="154"/>
      <c r="NQR72" s="153"/>
      <c r="NQS72" s="153"/>
      <c r="NQT72" s="153"/>
      <c r="NQU72" s="153"/>
      <c r="NQV72" s="153"/>
      <c r="NQW72" s="153"/>
      <c r="NQX72" s="153"/>
      <c r="NQY72" s="153"/>
      <c r="NQZ72" s="155"/>
      <c r="NRA72" s="165"/>
      <c r="NRB72" s="153"/>
      <c r="NRC72" s="154"/>
      <c r="NRD72" s="154"/>
      <c r="NRE72" s="153"/>
      <c r="NRF72" s="153"/>
      <c r="NRG72" s="153"/>
      <c r="NRH72" s="153"/>
      <c r="NRI72" s="153"/>
      <c r="NRJ72" s="153"/>
      <c r="NRK72" s="153"/>
      <c r="NRL72" s="153"/>
      <c r="NRM72" s="155"/>
      <c r="NRN72" s="165"/>
      <c r="NRO72" s="153"/>
      <c r="NRP72" s="154"/>
      <c r="NRQ72" s="154"/>
      <c r="NRR72" s="153"/>
      <c r="NRS72" s="153"/>
      <c r="NRT72" s="153"/>
      <c r="NRU72" s="153"/>
      <c r="NRV72" s="153"/>
      <c r="NRW72" s="153"/>
      <c r="NRX72" s="153"/>
      <c r="NRY72" s="153"/>
      <c r="NRZ72" s="155"/>
      <c r="NSA72" s="165"/>
      <c r="NSB72" s="153"/>
      <c r="NSC72" s="154"/>
      <c r="NSD72" s="154"/>
      <c r="NSE72" s="153"/>
      <c r="NSF72" s="153"/>
      <c r="NSG72" s="153"/>
      <c r="NSH72" s="153"/>
      <c r="NSI72" s="153"/>
      <c r="NSJ72" s="153"/>
      <c r="NSK72" s="153"/>
      <c r="NSL72" s="153"/>
      <c r="NSM72" s="155"/>
      <c r="NSN72" s="165"/>
      <c r="NSO72" s="153"/>
      <c r="NSP72" s="154"/>
      <c r="NSQ72" s="154"/>
      <c r="NSR72" s="153"/>
      <c r="NSS72" s="153"/>
      <c r="NST72" s="153"/>
      <c r="NSU72" s="153"/>
      <c r="NSV72" s="153"/>
      <c r="NSW72" s="153"/>
      <c r="NSX72" s="153"/>
      <c r="NSY72" s="153"/>
      <c r="NSZ72" s="155"/>
      <c r="NTA72" s="165"/>
      <c r="NTB72" s="153"/>
      <c r="NTC72" s="154"/>
      <c r="NTD72" s="154"/>
      <c r="NTE72" s="153"/>
      <c r="NTF72" s="153"/>
      <c r="NTG72" s="153"/>
      <c r="NTH72" s="153"/>
      <c r="NTI72" s="153"/>
      <c r="NTJ72" s="153"/>
      <c r="NTK72" s="153"/>
      <c r="NTL72" s="153"/>
      <c r="NTM72" s="155"/>
      <c r="NTN72" s="165"/>
      <c r="NTO72" s="153"/>
      <c r="NTP72" s="154"/>
      <c r="NTQ72" s="154"/>
      <c r="NTR72" s="153"/>
      <c r="NTS72" s="153"/>
      <c r="NTT72" s="153"/>
      <c r="NTU72" s="153"/>
      <c r="NTV72" s="153"/>
      <c r="NTW72" s="153"/>
      <c r="NTX72" s="153"/>
      <c r="NTY72" s="153"/>
      <c r="NTZ72" s="155"/>
      <c r="NUA72" s="165"/>
      <c r="NUB72" s="153"/>
      <c r="NUC72" s="154"/>
      <c r="NUD72" s="154"/>
      <c r="NUE72" s="153"/>
      <c r="NUF72" s="153"/>
      <c r="NUG72" s="153"/>
      <c r="NUH72" s="153"/>
      <c r="NUI72" s="153"/>
      <c r="NUJ72" s="153"/>
      <c r="NUK72" s="153"/>
      <c r="NUL72" s="153"/>
      <c r="NUM72" s="155"/>
      <c r="NUN72" s="165"/>
      <c r="NUO72" s="153"/>
      <c r="NUP72" s="154"/>
      <c r="NUQ72" s="154"/>
      <c r="NUR72" s="153"/>
      <c r="NUS72" s="153"/>
      <c r="NUT72" s="153"/>
      <c r="NUU72" s="153"/>
      <c r="NUV72" s="153"/>
      <c r="NUW72" s="153"/>
      <c r="NUX72" s="153"/>
      <c r="NUY72" s="153"/>
      <c r="NUZ72" s="155"/>
      <c r="NVA72" s="165"/>
      <c r="NVB72" s="153"/>
      <c r="NVC72" s="154"/>
      <c r="NVD72" s="154"/>
      <c r="NVE72" s="153"/>
      <c r="NVF72" s="153"/>
      <c r="NVG72" s="153"/>
      <c r="NVH72" s="153"/>
      <c r="NVI72" s="153"/>
      <c r="NVJ72" s="153"/>
      <c r="NVK72" s="153"/>
      <c r="NVL72" s="153"/>
      <c r="NVM72" s="155"/>
      <c r="NVN72" s="165"/>
      <c r="NVO72" s="153"/>
      <c r="NVP72" s="154"/>
      <c r="NVQ72" s="154"/>
      <c r="NVR72" s="153"/>
      <c r="NVS72" s="153"/>
      <c r="NVT72" s="153"/>
      <c r="NVU72" s="153"/>
      <c r="NVV72" s="153"/>
      <c r="NVW72" s="153"/>
      <c r="NVX72" s="153"/>
      <c r="NVY72" s="153"/>
      <c r="NVZ72" s="155"/>
      <c r="NWA72" s="165"/>
      <c r="NWB72" s="153"/>
      <c r="NWC72" s="154"/>
      <c r="NWD72" s="154"/>
      <c r="NWE72" s="153"/>
      <c r="NWF72" s="153"/>
      <c r="NWG72" s="153"/>
      <c r="NWH72" s="153"/>
      <c r="NWI72" s="153"/>
      <c r="NWJ72" s="153"/>
      <c r="NWK72" s="153"/>
      <c r="NWL72" s="153"/>
      <c r="NWM72" s="155"/>
      <c r="NWN72" s="165"/>
      <c r="NWO72" s="153"/>
      <c r="NWP72" s="154"/>
      <c r="NWQ72" s="154"/>
      <c r="NWR72" s="153"/>
      <c r="NWS72" s="153"/>
      <c r="NWT72" s="153"/>
      <c r="NWU72" s="153"/>
      <c r="NWV72" s="153"/>
      <c r="NWW72" s="153"/>
      <c r="NWX72" s="153"/>
      <c r="NWY72" s="153"/>
      <c r="NWZ72" s="155"/>
      <c r="NXA72" s="165"/>
      <c r="NXB72" s="153"/>
      <c r="NXC72" s="154"/>
      <c r="NXD72" s="154"/>
      <c r="NXE72" s="153"/>
      <c r="NXF72" s="153"/>
      <c r="NXG72" s="153"/>
      <c r="NXH72" s="153"/>
      <c r="NXI72" s="153"/>
      <c r="NXJ72" s="153"/>
      <c r="NXK72" s="153"/>
      <c r="NXL72" s="153"/>
      <c r="NXM72" s="155"/>
      <c r="NXN72" s="165"/>
      <c r="NXO72" s="153"/>
      <c r="NXP72" s="154"/>
      <c r="NXQ72" s="154"/>
      <c r="NXR72" s="153"/>
      <c r="NXS72" s="153"/>
      <c r="NXT72" s="153"/>
      <c r="NXU72" s="153"/>
      <c r="NXV72" s="153"/>
      <c r="NXW72" s="153"/>
      <c r="NXX72" s="153"/>
      <c r="NXY72" s="153"/>
      <c r="NXZ72" s="155"/>
      <c r="NYA72" s="165"/>
      <c r="NYB72" s="153"/>
      <c r="NYC72" s="154"/>
      <c r="NYD72" s="154"/>
      <c r="NYE72" s="153"/>
      <c r="NYF72" s="153"/>
      <c r="NYG72" s="153"/>
      <c r="NYH72" s="153"/>
      <c r="NYI72" s="153"/>
      <c r="NYJ72" s="153"/>
      <c r="NYK72" s="153"/>
      <c r="NYL72" s="153"/>
      <c r="NYM72" s="155"/>
      <c r="NYN72" s="165"/>
      <c r="NYO72" s="153"/>
      <c r="NYP72" s="154"/>
      <c r="NYQ72" s="154"/>
      <c r="NYR72" s="153"/>
      <c r="NYS72" s="153"/>
      <c r="NYT72" s="153"/>
      <c r="NYU72" s="153"/>
      <c r="NYV72" s="153"/>
      <c r="NYW72" s="153"/>
      <c r="NYX72" s="153"/>
      <c r="NYY72" s="153"/>
      <c r="NYZ72" s="155"/>
      <c r="NZA72" s="165"/>
      <c r="NZB72" s="153"/>
      <c r="NZC72" s="154"/>
      <c r="NZD72" s="154"/>
      <c r="NZE72" s="153"/>
      <c r="NZF72" s="153"/>
      <c r="NZG72" s="153"/>
      <c r="NZH72" s="153"/>
      <c r="NZI72" s="153"/>
      <c r="NZJ72" s="153"/>
      <c r="NZK72" s="153"/>
      <c r="NZL72" s="153"/>
      <c r="NZM72" s="155"/>
      <c r="NZN72" s="165"/>
      <c r="NZO72" s="153"/>
      <c r="NZP72" s="154"/>
      <c r="NZQ72" s="154"/>
      <c r="NZR72" s="153"/>
      <c r="NZS72" s="153"/>
      <c r="NZT72" s="153"/>
      <c r="NZU72" s="153"/>
      <c r="NZV72" s="153"/>
      <c r="NZW72" s="153"/>
      <c r="NZX72" s="153"/>
      <c r="NZY72" s="153"/>
      <c r="NZZ72" s="155"/>
      <c r="OAA72" s="165"/>
      <c r="OAB72" s="153"/>
      <c r="OAC72" s="154"/>
      <c r="OAD72" s="154"/>
      <c r="OAE72" s="153"/>
      <c r="OAF72" s="153"/>
      <c r="OAG72" s="153"/>
      <c r="OAH72" s="153"/>
      <c r="OAI72" s="153"/>
      <c r="OAJ72" s="153"/>
      <c r="OAK72" s="153"/>
      <c r="OAL72" s="153"/>
      <c r="OAM72" s="155"/>
      <c r="OAN72" s="165"/>
      <c r="OAO72" s="153"/>
      <c r="OAP72" s="154"/>
      <c r="OAQ72" s="154"/>
      <c r="OAR72" s="153"/>
      <c r="OAS72" s="153"/>
      <c r="OAT72" s="153"/>
      <c r="OAU72" s="153"/>
      <c r="OAV72" s="153"/>
      <c r="OAW72" s="153"/>
      <c r="OAX72" s="153"/>
      <c r="OAY72" s="153"/>
      <c r="OAZ72" s="155"/>
      <c r="OBA72" s="165"/>
      <c r="OBB72" s="153"/>
      <c r="OBC72" s="154"/>
      <c r="OBD72" s="154"/>
      <c r="OBE72" s="153"/>
      <c r="OBF72" s="153"/>
      <c r="OBG72" s="153"/>
      <c r="OBH72" s="153"/>
      <c r="OBI72" s="153"/>
      <c r="OBJ72" s="153"/>
      <c r="OBK72" s="153"/>
      <c r="OBL72" s="153"/>
      <c r="OBM72" s="155"/>
      <c r="OBN72" s="165"/>
      <c r="OBO72" s="153"/>
      <c r="OBP72" s="154"/>
      <c r="OBQ72" s="154"/>
      <c r="OBR72" s="153"/>
      <c r="OBS72" s="153"/>
      <c r="OBT72" s="153"/>
      <c r="OBU72" s="153"/>
      <c r="OBV72" s="153"/>
      <c r="OBW72" s="153"/>
      <c r="OBX72" s="153"/>
      <c r="OBY72" s="153"/>
      <c r="OBZ72" s="155"/>
      <c r="OCA72" s="165"/>
      <c r="OCB72" s="153"/>
      <c r="OCC72" s="154"/>
      <c r="OCD72" s="154"/>
      <c r="OCE72" s="153"/>
      <c r="OCF72" s="153"/>
      <c r="OCG72" s="153"/>
      <c r="OCH72" s="153"/>
      <c r="OCI72" s="153"/>
      <c r="OCJ72" s="153"/>
      <c r="OCK72" s="153"/>
      <c r="OCL72" s="153"/>
      <c r="OCM72" s="155"/>
      <c r="OCN72" s="165"/>
      <c r="OCO72" s="153"/>
      <c r="OCP72" s="154"/>
      <c r="OCQ72" s="154"/>
      <c r="OCR72" s="153"/>
      <c r="OCS72" s="153"/>
      <c r="OCT72" s="153"/>
      <c r="OCU72" s="153"/>
      <c r="OCV72" s="153"/>
      <c r="OCW72" s="153"/>
      <c r="OCX72" s="153"/>
      <c r="OCY72" s="153"/>
      <c r="OCZ72" s="155"/>
      <c r="ODA72" s="165"/>
      <c r="ODB72" s="153"/>
      <c r="ODC72" s="154"/>
      <c r="ODD72" s="154"/>
      <c r="ODE72" s="153"/>
      <c r="ODF72" s="153"/>
      <c r="ODG72" s="153"/>
      <c r="ODH72" s="153"/>
      <c r="ODI72" s="153"/>
      <c r="ODJ72" s="153"/>
      <c r="ODK72" s="153"/>
      <c r="ODL72" s="153"/>
      <c r="ODM72" s="155"/>
      <c r="ODN72" s="165"/>
      <c r="ODO72" s="153"/>
      <c r="ODP72" s="154"/>
      <c r="ODQ72" s="154"/>
      <c r="ODR72" s="153"/>
      <c r="ODS72" s="153"/>
      <c r="ODT72" s="153"/>
      <c r="ODU72" s="153"/>
      <c r="ODV72" s="153"/>
      <c r="ODW72" s="153"/>
      <c r="ODX72" s="153"/>
      <c r="ODY72" s="153"/>
      <c r="ODZ72" s="155"/>
      <c r="OEA72" s="165"/>
      <c r="OEB72" s="153"/>
      <c r="OEC72" s="154"/>
      <c r="OED72" s="154"/>
      <c r="OEE72" s="153"/>
      <c r="OEF72" s="153"/>
      <c r="OEG72" s="153"/>
      <c r="OEH72" s="153"/>
      <c r="OEI72" s="153"/>
      <c r="OEJ72" s="153"/>
      <c r="OEK72" s="153"/>
      <c r="OEL72" s="153"/>
      <c r="OEM72" s="155"/>
      <c r="OEN72" s="165"/>
      <c r="OEO72" s="153"/>
      <c r="OEP72" s="154"/>
      <c r="OEQ72" s="154"/>
      <c r="OER72" s="153"/>
      <c r="OES72" s="153"/>
      <c r="OET72" s="153"/>
      <c r="OEU72" s="153"/>
      <c r="OEV72" s="153"/>
      <c r="OEW72" s="153"/>
      <c r="OEX72" s="153"/>
      <c r="OEY72" s="153"/>
      <c r="OEZ72" s="155"/>
      <c r="OFA72" s="165"/>
      <c r="OFB72" s="153"/>
      <c r="OFC72" s="154"/>
      <c r="OFD72" s="154"/>
      <c r="OFE72" s="153"/>
      <c r="OFF72" s="153"/>
      <c r="OFG72" s="153"/>
      <c r="OFH72" s="153"/>
      <c r="OFI72" s="153"/>
      <c r="OFJ72" s="153"/>
      <c r="OFK72" s="153"/>
      <c r="OFL72" s="153"/>
      <c r="OFM72" s="155"/>
      <c r="OFN72" s="165"/>
      <c r="OFO72" s="153"/>
      <c r="OFP72" s="154"/>
      <c r="OFQ72" s="154"/>
      <c r="OFR72" s="153"/>
      <c r="OFS72" s="153"/>
      <c r="OFT72" s="153"/>
      <c r="OFU72" s="153"/>
      <c r="OFV72" s="153"/>
      <c r="OFW72" s="153"/>
      <c r="OFX72" s="153"/>
      <c r="OFY72" s="153"/>
      <c r="OFZ72" s="155"/>
      <c r="OGA72" s="165"/>
      <c r="OGB72" s="153"/>
      <c r="OGC72" s="154"/>
      <c r="OGD72" s="154"/>
      <c r="OGE72" s="153"/>
      <c r="OGF72" s="153"/>
      <c r="OGG72" s="153"/>
      <c r="OGH72" s="153"/>
      <c r="OGI72" s="153"/>
      <c r="OGJ72" s="153"/>
      <c r="OGK72" s="153"/>
      <c r="OGL72" s="153"/>
      <c r="OGM72" s="155"/>
      <c r="OGN72" s="165"/>
      <c r="OGO72" s="153"/>
      <c r="OGP72" s="154"/>
      <c r="OGQ72" s="154"/>
      <c r="OGR72" s="153"/>
      <c r="OGS72" s="153"/>
      <c r="OGT72" s="153"/>
      <c r="OGU72" s="153"/>
      <c r="OGV72" s="153"/>
      <c r="OGW72" s="153"/>
      <c r="OGX72" s="153"/>
      <c r="OGY72" s="153"/>
      <c r="OGZ72" s="155"/>
      <c r="OHA72" s="165"/>
      <c r="OHB72" s="153"/>
      <c r="OHC72" s="154"/>
      <c r="OHD72" s="154"/>
      <c r="OHE72" s="153"/>
      <c r="OHF72" s="153"/>
      <c r="OHG72" s="153"/>
      <c r="OHH72" s="153"/>
      <c r="OHI72" s="153"/>
      <c r="OHJ72" s="153"/>
      <c r="OHK72" s="153"/>
      <c r="OHL72" s="153"/>
      <c r="OHM72" s="155"/>
      <c r="OHN72" s="165"/>
      <c r="OHO72" s="153"/>
      <c r="OHP72" s="154"/>
      <c r="OHQ72" s="154"/>
      <c r="OHR72" s="153"/>
      <c r="OHS72" s="153"/>
      <c r="OHT72" s="153"/>
      <c r="OHU72" s="153"/>
      <c r="OHV72" s="153"/>
      <c r="OHW72" s="153"/>
      <c r="OHX72" s="153"/>
      <c r="OHY72" s="153"/>
      <c r="OHZ72" s="155"/>
      <c r="OIA72" s="165"/>
      <c r="OIB72" s="153"/>
      <c r="OIC72" s="154"/>
      <c r="OID72" s="154"/>
      <c r="OIE72" s="153"/>
      <c r="OIF72" s="153"/>
      <c r="OIG72" s="153"/>
      <c r="OIH72" s="153"/>
      <c r="OII72" s="153"/>
      <c r="OIJ72" s="153"/>
      <c r="OIK72" s="153"/>
      <c r="OIL72" s="153"/>
      <c r="OIM72" s="155"/>
      <c r="OIN72" s="165"/>
      <c r="OIO72" s="153"/>
      <c r="OIP72" s="154"/>
      <c r="OIQ72" s="154"/>
      <c r="OIR72" s="153"/>
      <c r="OIS72" s="153"/>
      <c r="OIT72" s="153"/>
      <c r="OIU72" s="153"/>
      <c r="OIV72" s="153"/>
      <c r="OIW72" s="153"/>
      <c r="OIX72" s="153"/>
      <c r="OIY72" s="153"/>
      <c r="OIZ72" s="155"/>
      <c r="OJA72" s="165"/>
      <c r="OJB72" s="153"/>
      <c r="OJC72" s="154"/>
      <c r="OJD72" s="154"/>
      <c r="OJE72" s="153"/>
      <c r="OJF72" s="153"/>
      <c r="OJG72" s="153"/>
      <c r="OJH72" s="153"/>
      <c r="OJI72" s="153"/>
      <c r="OJJ72" s="153"/>
      <c r="OJK72" s="153"/>
      <c r="OJL72" s="153"/>
      <c r="OJM72" s="155"/>
      <c r="OJN72" s="165"/>
      <c r="OJO72" s="153"/>
      <c r="OJP72" s="154"/>
      <c r="OJQ72" s="154"/>
      <c r="OJR72" s="153"/>
      <c r="OJS72" s="153"/>
      <c r="OJT72" s="153"/>
      <c r="OJU72" s="153"/>
      <c r="OJV72" s="153"/>
      <c r="OJW72" s="153"/>
      <c r="OJX72" s="153"/>
      <c r="OJY72" s="153"/>
      <c r="OJZ72" s="155"/>
      <c r="OKA72" s="165"/>
      <c r="OKB72" s="153"/>
      <c r="OKC72" s="154"/>
      <c r="OKD72" s="154"/>
      <c r="OKE72" s="153"/>
      <c r="OKF72" s="153"/>
      <c r="OKG72" s="153"/>
      <c r="OKH72" s="153"/>
      <c r="OKI72" s="153"/>
      <c r="OKJ72" s="153"/>
      <c r="OKK72" s="153"/>
      <c r="OKL72" s="153"/>
      <c r="OKM72" s="155"/>
      <c r="OKN72" s="165"/>
      <c r="OKO72" s="153"/>
      <c r="OKP72" s="154"/>
      <c r="OKQ72" s="154"/>
      <c r="OKR72" s="153"/>
      <c r="OKS72" s="153"/>
      <c r="OKT72" s="153"/>
      <c r="OKU72" s="153"/>
      <c r="OKV72" s="153"/>
      <c r="OKW72" s="153"/>
      <c r="OKX72" s="153"/>
      <c r="OKY72" s="153"/>
      <c r="OKZ72" s="155"/>
      <c r="OLA72" s="165"/>
      <c r="OLB72" s="153"/>
      <c r="OLC72" s="154"/>
      <c r="OLD72" s="154"/>
      <c r="OLE72" s="153"/>
      <c r="OLF72" s="153"/>
      <c r="OLG72" s="153"/>
      <c r="OLH72" s="153"/>
      <c r="OLI72" s="153"/>
      <c r="OLJ72" s="153"/>
      <c r="OLK72" s="153"/>
      <c r="OLL72" s="153"/>
      <c r="OLM72" s="155"/>
      <c r="OLN72" s="165"/>
      <c r="OLO72" s="153"/>
      <c r="OLP72" s="154"/>
      <c r="OLQ72" s="154"/>
      <c r="OLR72" s="153"/>
      <c r="OLS72" s="153"/>
      <c r="OLT72" s="153"/>
      <c r="OLU72" s="153"/>
      <c r="OLV72" s="153"/>
      <c r="OLW72" s="153"/>
      <c r="OLX72" s="153"/>
      <c r="OLY72" s="153"/>
      <c r="OLZ72" s="155"/>
      <c r="OMA72" s="165"/>
      <c r="OMB72" s="153"/>
      <c r="OMC72" s="154"/>
      <c r="OMD72" s="154"/>
      <c r="OME72" s="153"/>
      <c r="OMF72" s="153"/>
      <c r="OMG72" s="153"/>
      <c r="OMH72" s="153"/>
      <c r="OMI72" s="153"/>
      <c r="OMJ72" s="153"/>
      <c r="OMK72" s="153"/>
      <c r="OML72" s="153"/>
      <c r="OMM72" s="155"/>
      <c r="OMN72" s="165"/>
      <c r="OMO72" s="153"/>
      <c r="OMP72" s="154"/>
      <c r="OMQ72" s="154"/>
      <c r="OMR72" s="153"/>
      <c r="OMS72" s="153"/>
      <c r="OMT72" s="153"/>
      <c r="OMU72" s="153"/>
      <c r="OMV72" s="153"/>
      <c r="OMW72" s="153"/>
      <c r="OMX72" s="153"/>
      <c r="OMY72" s="153"/>
      <c r="OMZ72" s="155"/>
      <c r="ONA72" s="165"/>
      <c r="ONB72" s="153"/>
      <c r="ONC72" s="154"/>
      <c r="OND72" s="154"/>
      <c r="ONE72" s="153"/>
      <c r="ONF72" s="153"/>
      <c r="ONG72" s="153"/>
      <c r="ONH72" s="153"/>
      <c r="ONI72" s="153"/>
      <c r="ONJ72" s="153"/>
      <c r="ONK72" s="153"/>
      <c r="ONL72" s="153"/>
      <c r="ONM72" s="155"/>
      <c r="ONN72" s="165"/>
      <c r="ONO72" s="153"/>
      <c r="ONP72" s="154"/>
      <c r="ONQ72" s="154"/>
      <c r="ONR72" s="153"/>
      <c r="ONS72" s="153"/>
      <c r="ONT72" s="153"/>
      <c r="ONU72" s="153"/>
      <c r="ONV72" s="153"/>
      <c r="ONW72" s="153"/>
      <c r="ONX72" s="153"/>
      <c r="ONY72" s="153"/>
      <c r="ONZ72" s="155"/>
      <c r="OOA72" s="165"/>
      <c r="OOB72" s="153"/>
      <c r="OOC72" s="154"/>
      <c r="OOD72" s="154"/>
      <c r="OOE72" s="153"/>
      <c r="OOF72" s="153"/>
      <c r="OOG72" s="153"/>
      <c r="OOH72" s="153"/>
      <c r="OOI72" s="153"/>
      <c r="OOJ72" s="153"/>
      <c r="OOK72" s="153"/>
      <c r="OOL72" s="153"/>
      <c r="OOM72" s="155"/>
      <c r="OON72" s="165"/>
      <c r="OOO72" s="153"/>
      <c r="OOP72" s="154"/>
      <c r="OOQ72" s="154"/>
      <c r="OOR72" s="153"/>
      <c r="OOS72" s="153"/>
      <c r="OOT72" s="153"/>
      <c r="OOU72" s="153"/>
      <c r="OOV72" s="153"/>
      <c r="OOW72" s="153"/>
      <c r="OOX72" s="153"/>
      <c r="OOY72" s="153"/>
      <c r="OOZ72" s="155"/>
      <c r="OPA72" s="165"/>
      <c r="OPB72" s="153"/>
      <c r="OPC72" s="154"/>
      <c r="OPD72" s="154"/>
      <c r="OPE72" s="153"/>
      <c r="OPF72" s="153"/>
      <c r="OPG72" s="153"/>
      <c r="OPH72" s="153"/>
      <c r="OPI72" s="153"/>
      <c r="OPJ72" s="153"/>
      <c r="OPK72" s="153"/>
      <c r="OPL72" s="153"/>
      <c r="OPM72" s="155"/>
      <c r="OPN72" s="165"/>
      <c r="OPO72" s="153"/>
      <c r="OPP72" s="154"/>
      <c r="OPQ72" s="154"/>
      <c r="OPR72" s="153"/>
      <c r="OPS72" s="153"/>
      <c r="OPT72" s="153"/>
      <c r="OPU72" s="153"/>
      <c r="OPV72" s="153"/>
      <c r="OPW72" s="153"/>
      <c r="OPX72" s="153"/>
      <c r="OPY72" s="153"/>
      <c r="OPZ72" s="155"/>
      <c r="OQA72" s="165"/>
      <c r="OQB72" s="153"/>
      <c r="OQC72" s="154"/>
      <c r="OQD72" s="154"/>
      <c r="OQE72" s="153"/>
      <c r="OQF72" s="153"/>
      <c r="OQG72" s="153"/>
      <c r="OQH72" s="153"/>
      <c r="OQI72" s="153"/>
      <c r="OQJ72" s="153"/>
      <c r="OQK72" s="153"/>
      <c r="OQL72" s="153"/>
      <c r="OQM72" s="155"/>
      <c r="OQN72" s="165"/>
      <c r="OQO72" s="153"/>
      <c r="OQP72" s="154"/>
      <c r="OQQ72" s="154"/>
      <c r="OQR72" s="153"/>
      <c r="OQS72" s="153"/>
      <c r="OQT72" s="153"/>
      <c r="OQU72" s="153"/>
      <c r="OQV72" s="153"/>
      <c r="OQW72" s="153"/>
      <c r="OQX72" s="153"/>
      <c r="OQY72" s="153"/>
      <c r="OQZ72" s="155"/>
      <c r="ORA72" s="165"/>
      <c r="ORB72" s="153"/>
      <c r="ORC72" s="154"/>
      <c r="ORD72" s="154"/>
      <c r="ORE72" s="153"/>
      <c r="ORF72" s="153"/>
      <c r="ORG72" s="153"/>
      <c r="ORH72" s="153"/>
      <c r="ORI72" s="153"/>
      <c r="ORJ72" s="153"/>
      <c r="ORK72" s="153"/>
      <c r="ORL72" s="153"/>
      <c r="ORM72" s="155"/>
      <c r="ORN72" s="165"/>
      <c r="ORO72" s="153"/>
      <c r="ORP72" s="154"/>
      <c r="ORQ72" s="154"/>
      <c r="ORR72" s="153"/>
      <c r="ORS72" s="153"/>
      <c r="ORT72" s="153"/>
      <c r="ORU72" s="153"/>
      <c r="ORV72" s="153"/>
      <c r="ORW72" s="153"/>
      <c r="ORX72" s="153"/>
      <c r="ORY72" s="153"/>
      <c r="ORZ72" s="155"/>
      <c r="OSA72" s="165"/>
      <c r="OSB72" s="153"/>
      <c r="OSC72" s="154"/>
      <c r="OSD72" s="154"/>
      <c r="OSE72" s="153"/>
      <c r="OSF72" s="153"/>
      <c r="OSG72" s="153"/>
      <c r="OSH72" s="153"/>
      <c r="OSI72" s="153"/>
      <c r="OSJ72" s="153"/>
      <c r="OSK72" s="153"/>
      <c r="OSL72" s="153"/>
      <c r="OSM72" s="155"/>
      <c r="OSN72" s="165"/>
      <c r="OSO72" s="153"/>
      <c r="OSP72" s="154"/>
      <c r="OSQ72" s="154"/>
      <c r="OSR72" s="153"/>
      <c r="OSS72" s="153"/>
      <c r="OST72" s="153"/>
      <c r="OSU72" s="153"/>
      <c r="OSV72" s="153"/>
      <c r="OSW72" s="153"/>
      <c r="OSX72" s="153"/>
      <c r="OSY72" s="153"/>
      <c r="OSZ72" s="155"/>
      <c r="OTA72" s="165"/>
      <c r="OTB72" s="153"/>
      <c r="OTC72" s="154"/>
      <c r="OTD72" s="154"/>
      <c r="OTE72" s="153"/>
      <c r="OTF72" s="153"/>
      <c r="OTG72" s="153"/>
      <c r="OTH72" s="153"/>
      <c r="OTI72" s="153"/>
      <c r="OTJ72" s="153"/>
      <c r="OTK72" s="153"/>
      <c r="OTL72" s="153"/>
      <c r="OTM72" s="155"/>
      <c r="OTN72" s="165"/>
      <c r="OTO72" s="153"/>
      <c r="OTP72" s="154"/>
      <c r="OTQ72" s="154"/>
      <c r="OTR72" s="153"/>
      <c r="OTS72" s="153"/>
      <c r="OTT72" s="153"/>
      <c r="OTU72" s="153"/>
      <c r="OTV72" s="153"/>
      <c r="OTW72" s="153"/>
      <c r="OTX72" s="153"/>
      <c r="OTY72" s="153"/>
      <c r="OTZ72" s="155"/>
      <c r="OUA72" s="165"/>
      <c r="OUB72" s="153"/>
      <c r="OUC72" s="154"/>
      <c r="OUD72" s="154"/>
      <c r="OUE72" s="153"/>
      <c r="OUF72" s="153"/>
      <c r="OUG72" s="153"/>
      <c r="OUH72" s="153"/>
      <c r="OUI72" s="153"/>
      <c r="OUJ72" s="153"/>
      <c r="OUK72" s="153"/>
      <c r="OUL72" s="153"/>
      <c r="OUM72" s="155"/>
      <c r="OUN72" s="165"/>
      <c r="OUO72" s="153"/>
      <c r="OUP72" s="154"/>
      <c r="OUQ72" s="154"/>
      <c r="OUR72" s="153"/>
      <c r="OUS72" s="153"/>
      <c r="OUT72" s="153"/>
      <c r="OUU72" s="153"/>
      <c r="OUV72" s="153"/>
      <c r="OUW72" s="153"/>
      <c r="OUX72" s="153"/>
      <c r="OUY72" s="153"/>
      <c r="OUZ72" s="155"/>
      <c r="OVA72" s="165"/>
      <c r="OVB72" s="153"/>
      <c r="OVC72" s="154"/>
      <c r="OVD72" s="154"/>
      <c r="OVE72" s="153"/>
      <c r="OVF72" s="153"/>
      <c r="OVG72" s="153"/>
      <c r="OVH72" s="153"/>
      <c r="OVI72" s="153"/>
      <c r="OVJ72" s="153"/>
      <c r="OVK72" s="153"/>
      <c r="OVL72" s="153"/>
      <c r="OVM72" s="155"/>
      <c r="OVN72" s="165"/>
      <c r="OVO72" s="153"/>
      <c r="OVP72" s="154"/>
      <c r="OVQ72" s="154"/>
      <c r="OVR72" s="153"/>
      <c r="OVS72" s="153"/>
      <c r="OVT72" s="153"/>
      <c r="OVU72" s="153"/>
      <c r="OVV72" s="153"/>
      <c r="OVW72" s="153"/>
      <c r="OVX72" s="153"/>
      <c r="OVY72" s="153"/>
      <c r="OVZ72" s="155"/>
      <c r="OWA72" s="165"/>
      <c r="OWB72" s="153"/>
      <c r="OWC72" s="154"/>
      <c r="OWD72" s="154"/>
      <c r="OWE72" s="153"/>
      <c r="OWF72" s="153"/>
      <c r="OWG72" s="153"/>
      <c r="OWH72" s="153"/>
      <c r="OWI72" s="153"/>
      <c r="OWJ72" s="153"/>
      <c r="OWK72" s="153"/>
      <c r="OWL72" s="153"/>
      <c r="OWM72" s="155"/>
      <c r="OWN72" s="165"/>
      <c r="OWO72" s="153"/>
      <c r="OWP72" s="154"/>
      <c r="OWQ72" s="154"/>
      <c r="OWR72" s="153"/>
      <c r="OWS72" s="153"/>
      <c r="OWT72" s="153"/>
      <c r="OWU72" s="153"/>
      <c r="OWV72" s="153"/>
      <c r="OWW72" s="153"/>
      <c r="OWX72" s="153"/>
      <c r="OWY72" s="153"/>
      <c r="OWZ72" s="155"/>
      <c r="OXA72" s="165"/>
      <c r="OXB72" s="153"/>
      <c r="OXC72" s="154"/>
      <c r="OXD72" s="154"/>
      <c r="OXE72" s="153"/>
      <c r="OXF72" s="153"/>
      <c r="OXG72" s="153"/>
      <c r="OXH72" s="153"/>
      <c r="OXI72" s="153"/>
      <c r="OXJ72" s="153"/>
      <c r="OXK72" s="153"/>
      <c r="OXL72" s="153"/>
      <c r="OXM72" s="155"/>
      <c r="OXN72" s="165"/>
      <c r="OXO72" s="153"/>
      <c r="OXP72" s="154"/>
      <c r="OXQ72" s="154"/>
      <c r="OXR72" s="153"/>
      <c r="OXS72" s="153"/>
      <c r="OXT72" s="153"/>
      <c r="OXU72" s="153"/>
      <c r="OXV72" s="153"/>
      <c r="OXW72" s="153"/>
      <c r="OXX72" s="153"/>
      <c r="OXY72" s="153"/>
      <c r="OXZ72" s="155"/>
      <c r="OYA72" s="165"/>
      <c r="OYB72" s="153"/>
      <c r="OYC72" s="154"/>
      <c r="OYD72" s="154"/>
      <c r="OYE72" s="153"/>
      <c r="OYF72" s="153"/>
      <c r="OYG72" s="153"/>
      <c r="OYH72" s="153"/>
      <c r="OYI72" s="153"/>
      <c r="OYJ72" s="153"/>
      <c r="OYK72" s="153"/>
      <c r="OYL72" s="153"/>
      <c r="OYM72" s="155"/>
      <c r="OYN72" s="165"/>
      <c r="OYO72" s="153"/>
      <c r="OYP72" s="154"/>
      <c r="OYQ72" s="154"/>
      <c r="OYR72" s="153"/>
      <c r="OYS72" s="153"/>
      <c r="OYT72" s="153"/>
      <c r="OYU72" s="153"/>
      <c r="OYV72" s="153"/>
      <c r="OYW72" s="153"/>
      <c r="OYX72" s="153"/>
      <c r="OYY72" s="153"/>
      <c r="OYZ72" s="155"/>
      <c r="OZA72" s="165"/>
      <c r="OZB72" s="153"/>
      <c r="OZC72" s="154"/>
      <c r="OZD72" s="154"/>
      <c r="OZE72" s="153"/>
      <c r="OZF72" s="153"/>
      <c r="OZG72" s="153"/>
      <c r="OZH72" s="153"/>
      <c r="OZI72" s="153"/>
      <c r="OZJ72" s="153"/>
      <c r="OZK72" s="153"/>
      <c r="OZL72" s="153"/>
      <c r="OZM72" s="155"/>
      <c r="OZN72" s="165"/>
      <c r="OZO72" s="153"/>
      <c r="OZP72" s="154"/>
      <c r="OZQ72" s="154"/>
      <c r="OZR72" s="153"/>
      <c r="OZS72" s="153"/>
      <c r="OZT72" s="153"/>
      <c r="OZU72" s="153"/>
      <c r="OZV72" s="153"/>
      <c r="OZW72" s="153"/>
      <c r="OZX72" s="153"/>
      <c r="OZY72" s="153"/>
      <c r="OZZ72" s="155"/>
      <c r="PAA72" s="165"/>
      <c r="PAB72" s="153"/>
      <c r="PAC72" s="154"/>
      <c r="PAD72" s="154"/>
      <c r="PAE72" s="153"/>
      <c r="PAF72" s="153"/>
      <c r="PAG72" s="153"/>
      <c r="PAH72" s="153"/>
      <c r="PAI72" s="153"/>
      <c r="PAJ72" s="153"/>
      <c r="PAK72" s="153"/>
      <c r="PAL72" s="153"/>
      <c r="PAM72" s="155"/>
      <c r="PAN72" s="165"/>
      <c r="PAO72" s="153"/>
      <c r="PAP72" s="154"/>
      <c r="PAQ72" s="154"/>
      <c r="PAR72" s="153"/>
      <c r="PAS72" s="153"/>
      <c r="PAT72" s="153"/>
      <c r="PAU72" s="153"/>
      <c r="PAV72" s="153"/>
      <c r="PAW72" s="153"/>
      <c r="PAX72" s="153"/>
      <c r="PAY72" s="153"/>
      <c r="PAZ72" s="155"/>
      <c r="PBA72" s="165"/>
      <c r="PBB72" s="153"/>
      <c r="PBC72" s="154"/>
      <c r="PBD72" s="154"/>
      <c r="PBE72" s="153"/>
      <c r="PBF72" s="153"/>
      <c r="PBG72" s="153"/>
      <c r="PBH72" s="153"/>
      <c r="PBI72" s="153"/>
      <c r="PBJ72" s="153"/>
      <c r="PBK72" s="153"/>
      <c r="PBL72" s="153"/>
      <c r="PBM72" s="155"/>
      <c r="PBN72" s="165"/>
      <c r="PBO72" s="153"/>
      <c r="PBP72" s="154"/>
      <c r="PBQ72" s="154"/>
      <c r="PBR72" s="153"/>
      <c r="PBS72" s="153"/>
      <c r="PBT72" s="153"/>
      <c r="PBU72" s="153"/>
      <c r="PBV72" s="153"/>
      <c r="PBW72" s="153"/>
      <c r="PBX72" s="153"/>
      <c r="PBY72" s="153"/>
      <c r="PBZ72" s="155"/>
      <c r="PCA72" s="165"/>
      <c r="PCB72" s="153"/>
      <c r="PCC72" s="154"/>
      <c r="PCD72" s="154"/>
      <c r="PCE72" s="153"/>
      <c r="PCF72" s="153"/>
      <c r="PCG72" s="153"/>
      <c r="PCH72" s="153"/>
      <c r="PCI72" s="153"/>
      <c r="PCJ72" s="153"/>
      <c r="PCK72" s="153"/>
      <c r="PCL72" s="153"/>
      <c r="PCM72" s="155"/>
      <c r="PCN72" s="165"/>
      <c r="PCO72" s="153"/>
      <c r="PCP72" s="154"/>
      <c r="PCQ72" s="154"/>
      <c r="PCR72" s="153"/>
      <c r="PCS72" s="153"/>
      <c r="PCT72" s="153"/>
      <c r="PCU72" s="153"/>
      <c r="PCV72" s="153"/>
      <c r="PCW72" s="153"/>
      <c r="PCX72" s="153"/>
      <c r="PCY72" s="153"/>
      <c r="PCZ72" s="155"/>
      <c r="PDA72" s="165"/>
      <c r="PDB72" s="153"/>
      <c r="PDC72" s="154"/>
      <c r="PDD72" s="154"/>
      <c r="PDE72" s="153"/>
      <c r="PDF72" s="153"/>
      <c r="PDG72" s="153"/>
      <c r="PDH72" s="153"/>
      <c r="PDI72" s="153"/>
      <c r="PDJ72" s="153"/>
      <c r="PDK72" s="153"/>
      <c r="PDL72" s="153"/>
      <c r="PDM72" s="155"/>
      <c r="PDN72" s="165"/>
      <c r="PDO72" s="153"/>
      <c r="PDP72" s="154"/>
      <c r="PDQ72" s="154"/>
      <c r="PDR72" s="153"/>
      <c r="PDS72" s="153"/>
      <c r="PDT72" s="153"/>
      <c r="PDU72" s="153"/>
      <c r="PDV72" s="153"/>
      <c r="PDW72" s="153"/>
      <c r="PDX72" s="153"/>
      <c r="PDY72" s="153"/>
      <c r="PDZ72" s="155"/>
      <c r="PEA72" s="165"/>
      <c r="PEB72" s="153"/>
      <c r="PEC72" s="154"/>
      <c r="PED72" s="154"/>
      <c r="PEE72" s="153"/>
      <c r="PEF72" s="153"/>
      <c r="PEG72" s="153"/>
      <c r="PEH72" s="153"/>
      <c r="PEI72" s="153"/>
      <c r="PEJ72" s="153"/>
      <c r="PEK72" s="153"/>
      <c r="PEL72" s="153"/>
      <c r="PEM72" s="155"/>
      <c r="PEN72" s="165"/>
      <c r="PEO72" s="153"/>
      <c r="PEP72" s="154"/>
      <c r="PEQ72" s="154"/>
      <c r="PER72" s="153"/>
      <c r="PES72" s="153"/>
      <c r="PET72" s="153"/>
      <c r="PEU72" s="153"/>
      <c r="PEV72" s="153"/>
      <c r="PEW72" s="153"/>
      <c r="PEX72" s="153"/>
      <c r="PEY72" s="153"/>
      <c r="PEZ72" s="155"/>
      <c r="PFA72" s="165"/>
      <c r="PFB72" s="153"/>
      <c r="PFC72" s="154"/>
      <c r="PFD72" s="154"/>
      <c r="PFE72" s="153"/>
      <c r="PFF72" s="153"/>
      <c r="PFG72" s="153"/>
      <c r="PFH72" s="153"/>
      <c r="PFI72" s="153"/>
      <c r="PFJ72" s="153"/>
      <c r="PFK72" s="153"/>
      <c r="PFL72" s="153"/>
      <c r="PFM72" s="155"/>
      <c r="PFN72" s="165"/>
      <c r="PFO72" s="153"/>
      <c r="PFP72" s="154"/>
      <c r="PFQ72" s="154"/>
      <c r="PFR72" s="153"/>
      <c r="PFS72" s="153"/>
      <c r="PFT72" s="153"/>
      <c r="PFU72" s="153"/>
      <c r="PFV72" s="153"/>
      <c r="PFW72" s="153"/>
      <c r="PFX72" s="153"/>
      <c r="PFY72" s="153"/>
      <c r="PFZ72" s="155"/>
      <c r="PGA72" s="165"/>
      <c r="PGB72" s="153"/>
      <c r="PGC72" s="154"/>
      <c r="PGD72" s="154"/>
      <c r="PGE72" s="153"/>
      <c r="PGF72" s="153"/>
      <c r="PGG72" s="153"/>
      <c r="PGH72" s="153"/>
      <c r="PGI72" s="153"/>
      <c r="PGJ72" s="153"/>
      <c r="PGK72" s="153"/>
      <c r="PGL72" s="153"/>
      <c r="PGM72" s="155"/>
      <c r="PGN72" s="165"/>
      <c r="PGO72" s="153"/>
      <c r="PGP72" s="154"/>
      <c r="PGQ72" s="154"/>
      <c r="PGR72" s="153"/>
      <c r="PGS72" s="153"/>
      <c r="PGT72" s="153"/>
      <c r="PGU72" s="153"/>
      <c r="PGV72" s="153"/>
      <c r="PGW72" s="153"/>
      <c r="PGX72" s="153"/>
      <c r="PGY72" s="153"/>
      <c r="PGZ72" s="155"/>
      <c r="PHA72" s="165"/>
      <c r="PHB72" s="153"/>
      <c r="PHC72" s="154"/>
      <c r="PHD72" s="154"/>
      <c r="PHE72" s="153"/>
      <c r="PHF72" s="153"/>
      <c r="PHG72" s="153"/>
      <c r="PHH72" s="153"/>
      <c r="PHI72" s="153"/>
      <c r="PHJ72" s="153"/>
      <c r="PHK72" s="153"/>
      <c r="PHL72" s="153"/>
      <c r="PHM72" s="155"/>
      <c r="PHN72" s="165"/>
      <c r="PHO72" s="153"/>
      <c r="PHP72" s="154"/>
      <c r="PHQ72" s="154"/>
      <c r="PHR72" s="153"/>
      <c r="PHS72" s="153"/>
      <c r="PHT72" s="153"/>
      <c r="PHU72" s="153"/>
      <c r="PHV72" s="153"/>
      <c r="PHW72" s="153"/>
      <c r="PHX72" s="153"/>
      <c r="PHY72" s="153"/>
      <c r="PHZ72" s="155"/>
      <c r="PIA72" s="165"/>
      <c r="PIB72" s="153"/>
      <c r="PIC72" s="154"/>
      <c r="PID72" s="154"/>
      <c r="PIE72" s="153"/>
      <c r="PIF72" s="153"/>
      <c r="PIG72" s="153"/>
      <c r="PIH72" s="153"/>
      <c r="PII72" s="153"/>
      <c r="PIJ72" s="153"/>
      <c r="PIK72" s="153"/>
      <c r="PIL72" s="153"/>
      <c r="PIM72" s="155"/>
      <c r="PIN72" s="165"/>
      <c r="PIO72" s="153"/>
      <c r="PIP72" s="154"/>
      <c r="PIQ72" s="154"/>
      <c r="PIR72" s="153"/>
      <c r="PIS72" s="153"/>
      <c r="PIT72" s="153"/>
      <c r="PIU72" s="153"/>
      <c r="PIV72" s="153"/>
      <c r="PIW72" s="153"/>
      <c r="PIX72" s="153"/>
      <c r="PIY72" s="153"/>
      <c r="PIZ72" s="155"/>
      <c r="PJA72" s="165"/>
      <c r="PJB72" s="153"/>
      <c r="PJC72" s="154"/>
      <c r="PJD72" s="154"/>
      <c r="PJE72" s="153"/>
      <c r="PJF72" s="153"/>
      <c r="PJG72" s="153"/>
      <c r="PJH72" s="153"/>
      <c r="PJI72" s="153"/>
      <c r="PJJ72" s="153"/>
      <c r="PJK72" s="153"/>
      <c r="PJL72" s="153"/>
      <c r="PJM72" s="155"/>
      <c r="PJN72" s="165"/>
      <c r="PJO72" s="153"/>
      <c r="PJP72" s="154"/>
      <c r="PJQ72" s="154"/>
      <c r="PJR72" s="153"/>
      <c r="PJS72" s="153"/>
      <c r="PJT72" s="153"/>
      <c r="PJU72" s="153"/>
      <c r="PJV72" s="153"/>
      <c r="PJW72" s="153"/>
      <c r="PJX72" s="153"/>
      <c r="PJY72" s="153"/>
      <c r="PJZ72" s="155"/>
      <c r="PKA72" s="165"/>
      <c r="PKB72" s="153"/>
      <c r="PKC72" s="154"/>
      <c r="PKD72" s="154"/>
      <c r="PKE72" s="153"/>
      <c r="PKF72" s="153"/>
      <c r="PKG72" s="153"/>
      <c r="PKH72" s="153"/>
      <c r="PKI72" s="153"/>
      <c r="PKJ72" s="153"/>
      <c r="PKK72" s="153"/>
      <c r="PKL72" s="153"/>
      <c r="PKM72" s="155"/>
      <c r="PKN72" s="165"/>
      <c r="PKO72" s="153"/>
      <c r="PKP72" s="154"/>
      <c r="PKQ72" s="154"/>
      <c r="PKR72" s="153"/>
      <c r="PKS72" s="153"/>
      <c r="PKT72" s="153"/>
      <c r="PKU72" s="153"/>
      <c r="PKV72" s="153"/>
      <c r="PKW72" s="153"/>
      <c r="PKX72" s="153"/>
      <c r="PKY72" s="153"/>
      <c r="PKZ72" s="155"/>
      <c r="PLA72" s="165"/>
      <c r="PLB72" s="153"/>
      <c r="PLC72" s="154"/>
      <c r="PLD72" s="154"/>
      <c r="PLE72" s="153"/>
      <c r="PLF72" s="153"/>
      <c r="PLG72" s="153"/>
      <c r="PLH72" s="153"/>
      <c r="PLI72" s="153"/>
      <c r="PLJ72" s="153"/>
      <c r="PLK72" s="153"/>
      <c r="PLL72" s="153"/>
      <c r="PLM72" s="155"/>
      <c r="PLN72" s="165"/>
      <c r="PLO72" s="153"/>
      <c r="PLP72" s="154"/>
      <c r="PLQ72" s="154"/>
      <c r="PLR72" s="153"/>
      <c r="PLS72" s="153"/>
      <c r="PLT72" s="153"/>
      <c r="PLU72" s="153"/>
      <c r="PLV72" s="153"/>
      <c r="PLW72" s="153"/>
      <c r="PLX72" s="153"/>
      <c r="PLY72" s="153"/>
      <c r="PLZ72" s="155"/>
      <c r="PMA72" s="165"/>
      <c r="PMB72" s="153"/>
      <c r="PMC72" s="154"/>
      <c r="PMD72" s="154"/>
      <c r="PME72" s="153"/>
      <c r="PMF72" s="153"/>
      <c r="PMG72" s="153"/>
      <c r="PMH72" s="153"/>
      <c r="PMI72" s="153"/>
      <c r="PMJ72" s="153"/>
      <c r="PMK72" s="153"/>
      <c r="PML72" s="153"/>
      <c r="PMM72" s="155"/>
      <c r="PMN72" s="165"/>
      <c r="PMO72" s="153"/>
      <c r="PMP72" s="154"/>
      <c r="PMQ72" s="154"/>
      <c r="PMR72" s="153"/>
      <c r="PMS72" s="153"/>
      <c r="PMT72" s="153"/>
      <c r="PMU72" s="153"/>
      <c r="PMV72" s="153"/>
      <c r="PMW72" s="153"/>
      <c r="PMX72" s="153"/>
      <c r="PMY72" s="153"/>
      <c r="PMZ72" s="155"/>
      <c r="PNA72" s="165"/>
      <c r="PNB72" s="153"/>
      <c r="PNC72" s="154"/>
      <c r="PND72" s="154"/>
      <c r="PNE72" s="153"/>
      <c r="PNF72" s="153"/>
      <c r="PNG72" s="153"/>
      <c r="PNH72" s="153"/>
      <c r="PNI72" s="153"/>
      <c r="PNJ72" s="153"/>
      <c r="PNK72" s="153"/>
      <c r="PNL72" s="153"/>
      <c r="PNM72" s="155"/>
      <c r="PNN72" s="165"/>
      <c r="PNO72" s="153"/>
      <c r="PNP72" s="154"/>
      <c r="PNQ72" s="154"/>
      <c r="PNR72" s="153"/>
      <c r="PNS72" s="153"/>
      <c r="PNT72" s="153"/>
      <c r="PNU72" s="153"/>
      <c r="PNV72" s="153"/>
      <c r="PNW72" s="153"/>
      <c r="PNX72" s="153"/>
      <c r="PNY72" s="153"/>
      <c r="PNZ72" s="155"/>
      <c r="POA72" s="165"/>
      <c r="POB72" s="153"/>
      <c r="POC72" s="154"/>
      <c r="POD72" s="154"/>
      <c r="POE72" s="153"/>
      <c r="POF72" s="153"/>
      <c r="POG72" s="153"/>
      <c r="POH72" s="153"/>
      <c r="POI72" s="153"/>
      <c r="POJ72" s="153"/>
      <c r="POK72" s="153"/>
      <c r="POL72" s="153"/>
      <c r="POM72" s="155"/>
      <c r="PON72" s="165"/>
      <c r="POO72" s="153"/>
      <c r="POP72" s="154"/>
      <c r="POQ72" s="154"/>
      <c r="POR72" s="153"/>
      <c r="POS72" s="153"/>
      <c r="POT72" s="153"/>
      <c r="POU72" s="153"/>
      <c r="POV72" s="153"/>
      <c r="POW72" s="153"/>
      <c r="POX72" s="153"/>
      <c r="POY72" s="153"/>
      <c r="POZ72" s="155"/>
      <c r="PPA72" s="165"/>
      <c r="PPB72" s="153"/>
      <c r="PPC72" s="154"/>
      <c r="PPD72" s="154"/>
      <c r="PPE72" s="153"/>
      <c r="PPF72" s="153"/>
      <c r="PPG72" s="153"/>
      <c r="PPH72" s="153"/>
      <c r="PPI72" s="153"/>
      <c r="PPJ72" s="153"/>
      <c r="PPK72" s="153"/>
      <c r="PPL72" s="153"/>
      <c r="PPM72" s="155"/>
      <c r="PPN72" s="165"/>
      <c r="PPO72" s="153"/>
      <c r="PPP72" s="154"/>
      <c r="PPQ72" s="154"/>
      <c r="PPR72" s="153"/>
      <c r="PPS72" s="153"/>
      <c r="PPT72" s="153"/>
      <c r="PPU72" s="153"/>
      <c r="PPV72" s="153"/>
      <c r="PPW72" s="153"/>
      <c r="PPX72" s="153"/>
      <c r="PPY72" s="153"/>
      <c r="PPZ72" s="155"/>
      <c r="PQA72" s="165"/>
      <c r="PQB72" s="153"/>
      <c r="PQC72" s="154"/>
      <c r="PQD72" s="154"/>
      <c r="PQE72" s="153"/>
      <c r="PQF72" s="153"/>
      <c r="PQG72" s="153"/>
      <c r="PQH72" s="153"/>
      <c r="PQI72" s="153"/>
      <c r="PQJ72" s="153"/>
      <c r="PQK72" s="153"/>
      <c r="PQL72" s="153"/>
      <c r="PQM72" s="155"/>
      <c r="PQN72" s="165"/>
      <c r="PQO72" s="153"/>
      <c r="PQP72" s="154"/>
      <c r="PQQ72" s="154"/>
      <c r="PQR72" s="153"/>
      <c r="PQS72" s="153"/>
      <c r="PQT72" s="153"/>
      <c r="PQU72" s="153"/>
      <c r="PQV72" s="153"/>
      <c r="PQW72" s="153"/>
      <c r="PQX72" s="153"/>
      <c r="PQY72" s="153"/>
      <c r="PQZ72" s="155"/>
      <c r="PRA72" s="165"/>
      <c r="PRB72" s="153"/>
      <c r="PRC72" s="154"/>
      <c r="PRD72" s="154"/>
      <c r="PRE72" s="153"/>
      <c r="PRF72" s="153"/>
      <c r="PRG72" s="153"/>
      <c r="PRH72" s="153"/>
      <c r="PRI72" s="153"/>
      <c r="PRJ72" s="153"/>
      <c r="PRK72" s="153"/>
      <c r="PRL72" s="153"/>
      <c r="PRM72" s="155"/>
      <c r="PRN72" s="165"/>
      <c r="PRO72" s="153"/>
      <c r="PRP72" s="154"/>
      <c r="PRQ72" s="154"/>
      <c r="PRR72" s="153"/>
      <c r="PRS72" s="153"/>
      <c r="PRT72" s="153"/>
      <c r="PRU72" s="153"/>
      <c r="PRV72" s="153"/>
      <c r="PRW72" s="153"/>
      <c r="PRX72" s="153"/>
      <c r="PRY72" s="153"/>
      <c r="PRZ72" s="155"/>
      <c r="PSA72" s="165"/>
      <c r="PSB72" s="153"/>
      <c r="PSC72" s="154"/>
      <c r="PSD72" s="154"/>
      <c r="PSE72" s="153"/>
      <c r="PSF72" s="153"/>
      <c r="PSG72" s="153"/>
      <c r="PSH72" s="153"/>
      <c r="PSI72" s="153"/>
      <c r="PSJ72" s="153"/>
      <c r="PSK72" s="153"/>
      <c r="PSL72" s="153"/>
      <c r="PSM72" s="155"/>
      <c r="PSN72" s="165"/>
      <c r="PSO72" s="153"/>
      <c r="PSP72" s="154"/>
      <c r="PSQ72" s="154"/>
      <c r="PSR72" s="153"/>
      <c r="PSS72" s="153"/>
      <c r="PST72" s="153"/>
      <c r="PSU72" s="153"/>
      <c r="PSV72" s="153"/>
      <c r="PSW72" s="153"/>
      <c r="PSX72" s="153"/>
      <c r="PSY72" s="153"/>
      <c r="PSZ72" s="155"/>
      <c r="PTA72" s="165"/>
      <c r="PTB72" s="153"/>
      <c r="PTC72" s="154"/>
      <c r="PTD72" s="154"/>
      <c r="PTE72" s="153"/>
      <c r="PTF72" s="153"/>
      <c r="PTG72" s="153"/>
      <c r="PTH72" s="153"/>
      <c r="PTI72" s="153"/>
      <c r="PTJ72" s="153"/>
      <c r="PTK72" s="153"/>
      <c r="PTL72" s="153"/>
      <c r="PTM72" s="155"/>
      <c r="PTN72" s="165"/>
      <c r="PTO72" s="153"/>
      <c r="PTP72" s="154"/>
      <c r="PTQ72" s="154"/>
      <c r="PTR72" s="153"/>
      <c r="PTS72" s="153"/>
      <c r="PTT72" s="153"/>
      <c r="PTU72" s="153"/>
      <c r="PTV72" s="153"/>
      <c r="PTW72" s="153"/>
      <c r="PTX72" s="153"/>
      <c r="PTY72" s="153"/>
      <c r="PTZ72" s="155"/>
      <c r="PUA72" s="165"/>
      <c r="PUB72" s="153"/>
      <c r="PUC72" s="154"/>
      <c r="PUD72" s="154"/>
      <c r="PUE72" s="153"/>
      <c r="PUF72" s="153"/>
      <c r="PUG72" s="153"/>
      <c r="PUH72" s="153"/>
      <c r="PUI72" s="153"/>
      <c r="PUJ72" s="153"/>
      <c r="PUK72" s="153"/>
      <c r="PUL72" s="153"/>
      <c r="PUM72" s="155"/>
      <c r="PUN72" s="165"/>
      <c r="PUO72" s="153"/>
      <c r="PUP72" s="154"/>
      <c r="PUQ72" s="154"/>
      <c r="PUR72" s="153"/>
      <c r="PUS72" s="153"/>
      <c r="PUT72" s="153"/>
      <c r="PUU72" s="153"/>
      <c r="PUV72" s="153"/>
      <c r="PUW72" s="153"/>
      <c r="PUX72" s="153"/>
      <c r="PUY72" s="153"/>
      <c r="PUZ72" s="155"/>
      <c r="PVA72" s="165"/>
      <c r="PVB72" s="153"/>
      <c r="PVC72" s="154"/>
      <c r="PVD72" s="154"/>
      <c r="PVE72" s="153"/>
      <c r="PVF72" s="153"/>
      <c r="PVG72" s="153"/>
      <c r="PVH72" s="153"/>
      <c r="PVI72" s="153"/>
      <c r="PVJ72" s="153"/>
      <c r="PVK72" s="153"/>
      <c r="PVL72" s="153"/>
      <c r="PVM72" s="155"/>
      <c r="PVN72" s="165"/>
      <c r="PVO72" s="153"/>
      <c r="PVP72" s="154"/>
      <c r="PVQ72" s="154"/>
      <c r="PVR72" s="153"/>
      <c r="PVS72" s="153"/>
      <c r="PVT72" s="153"/>
      <c r="PVU72" s="153"/>
      <c r="PVV72" s="153"/>
      <c r="PVW72" s="153"/>
      <c r="PVX72" s="153"/>
      <c r="PVY72" s="153"/>
      <c r="PVZ72" s="155"/>
      <c r="PWA72" s="165"/>
      <c r="PWB72" s="153"/>
      <c r="PWC72" s="154"/>
      <c r="PWD72" s="154"/>
      <c r="PWE72" s="153"/>
      <c r="PWF72" s="153"/>
      <c r="PWG72" s="153"/>
      <c r="PWH72" s="153"/>
      <c r="PWI72" s="153"/>
      <c r="PWJ72" s="153"/>
      <c r="PWK72" s="153"/>
      <c r="PWL72" s="153"/>
      <c r="PWM72" s="155"/>
      <c r="PWN72" s="165"/>
      <c r="PWO72" s="153"/>
      <c r="PWP72" s="154"/>
      <c r="PWQ72" s="154"/>
      <c r="PWR72" s="153"/>
      <c r="PWS72" s="153"/>
      <c r="PWT72" s="153"/>
      <c r="PWU72" s="153"/>
      <c r="PWV72" s="153"/>
      <c r="PWW72" s="153"/>
      <c r="PWX72" s="153"/>
      <c r="PWY72" s="153"/>
      <c r="PWZ72" s="155"/>
      <c r="PXA72" s="165"/>
      <c r="PXB72" s="153"/>
      <c r="PXC72" s="154"/>
      <c r="PXD72" s="154"/>
      <c r="PXE72" s="153"/>
      <c r="PXF72" s="153"/>
      <c r="PXG72" s="153"/>
      <c r="PXH72" s="153"/>
      <c r="PXI72" s="153"/>
      <c r="PXJ72" s="153"/>
      <c r="PXK72" s="153"/>
      <c r="PXL72" s="153"/>
      <c r="PXM72" s="155"/>
      <c r="PXN72" s="165"/>
      <c r="PXO72" s="153"/>
      <c r="PXP72" s="154"/>
      <c r="PXQ72" s="154"/>
      <c r="PXR72" s="153"/>
      <c r="PXS72" s="153"/>
      <c r="PXT72" s="153"/>
      <c r="PXU72" s="153"/>
      <c r="PXV72" s="153"/>
      <c r="PXW72" s="153"/>
      <c r="PXX72" s="153"/>
      <c r="PXY72" s="153"/>
      <c r="PXZ72" s="155"/>
      <c r="PYA72" s="165"/>
      <c r="PYB72" s="153"/>
      <c r="PYC72" s="154"/>
      <c r="PYD72" s="154"/>
      <c r="PYE72" s="153"/>
      <c r="PYF72" s="153"/>
      <c r="PYG72" s="153"/>
      <c r="PYH72" s="153"/>
      <c r="PYI72" s="153"/>
      <c r="PYJ72" s="153"/>
      <c r="PYK72" s="153"/>
      <c r="PYL72" s="153"/>
      <c r="PYM72" s="155"/>
      <c r="PYN72" s="165"/>
      <c r="PYO72" s="153"/>
      <c r="PYP72" s="154"/>
      <c r="PYQ72" s="154"/>
      <c r="PYR72" s="153"/>
      <c r="PYS72" s="153"/>
      <c r="PYT72" s="153"/>
      <c r="PYU72" s="153"/>
      <c r="PYV72" s="153"/>
      <c r="PYW72" s="153"/>
      <c r="PYX72" s="153"/>
      <c r="PYY72" s="153"/>
      <c r="PYZ72" s="155"/>
      <c r="PZA72" s="165"/>
      <c r="PZB72" s="153"/>
      <c r="PZC72" s="154"/>
      <c r="PZD72" s="154"/>
      <c r="PZE72" s="153"/>
      <c r="PZF72" s="153"/>
      <c r="PZG72" s="153"/>
      <c r="PZH72" s="153"/>
      <c r="PZI72" s="153"/>
      <c r="PZJ72" s="153"/>
      <c r="PZK72" s="153"/>
      <c r="PZL72" s="153"/>
      <c r="PZM72" s="155"/>
      <c r="PZN72" s="165"/>
      <c r="PZO72" s="153"/>
      <c r="PZP72" s="154"/>
      <c r="PZQ72" s="154"/>
      <c r="PZR72" s="153"/>
      <c r="PZS72" s="153"/>
      <c r="PZT72" s="153"/>
      <c r="PZU72" s="153"/>
      <c r="PZV72" s="153"/>
      <c r="PZW72" s="153"/>
      <c r="PZX72" s="153"/>
      <c r="PZY72" s="153"/>
      <c r="PZZ72" s="155"/>
      <c r="QAA72" s="165"/>
      <c r="QAB72" s="153"/>
      <c r="QAC72" s="154"/>
      <c r="QAD72" s="154"/>
      <c r="QAE72" s="153"/>
      <c r="QAF72" s="153"/>
      <c r="QAG72" s="153"/>
      <c r="QAH72" s="153"/>
      <c r="QAI72" s="153"/>
      <c r="QAJ72" s="153"/>
      <c r="QAK72" s="153"/>
      <c r="QAL72" s="153"/>
      <c r="QAM72" s="155"/>
      <c r="QAN72" s="165"/>
      <c r="QAO72" s="153"/>
      <c r="QAP72" s="154"/>
      <c r="QAQ72" s="154"/>
      <c r="QAR72" s="153"/>
      <c r="QAS72" s="153"/>
      <c r="QAT72" s="153"/>
      <c r="QAU72" s="153"/>
      <c r="QAV72" s="153"/>
      <c r="QAW72" s="153"/>
      <c r="QAX72" s="153"/>
      <c r="QAY72" s="153"/>
      <c r="QAZ72" s="155"/>
      <c r="QBA72" s="165"/>
      <c r="QBB72" s="153"/>
      <c r="QBC72" s="154"/>
      <c r="QBD72" s="154"/>
      <c r="QBE72" s="153"/>
      <c r="QBF72" s="153"/>
      <c r="QBG72" s="153"/>
      <c r="QBH72" s="153"/>
      <c r="QBI72" s="153"/>
      <c r="QBJ72" s="153"/>
      <c r="QBK72" s="153"/>
      <c r="QBL72" s="153"/>
      <c r="QBM72" s="155"/>
      <c r="QBN72" s="165"/>
      <c r="QBO72" s="153"/>
      <c r="QBP72" s="154"/>
      <c r="QBQ72" s="154"/>
      <c r="QBR72" s="153"/>
      <c r="QBS72" s="153"/>
      <c r="QBT72" s="153"/>
      <c r="QBU72" s="153"/>
      <c r="QBV72" s="153"/>
      <c r="QBW72" s="153"/>
      <c r="QBX72" s="153"/>
      <c r="QBY72" s="153"/>
      <c r="QBZ72" s="155"/>
      <c r="QCA72" s="165"/>
      <c r="QCB72" s="153"/>
      <c r="QCC72" s="154"/>
      <c r="QCD72" s="154"/>
      <c r="QCE72" s="153"/>
      <c r="QCF72" s="153"/>
      <c r="QCG72" s="153"/>
      <c r="QCH72" s="153"/>
      <c r="QCI72" s="153"/>
      <c r="QCJ72" s="153"/>
      <c r="QCK72" s="153"/>
      <c r="QCL72" s="153"/>
      <c r="QCM72" s="155"/>
      <c r="QCN72" s="165"/>
      <c r="QCO72" s="153"/>
      <c r="QCP72" s="154"/>
      <c r="QCQ72" s="154"/>
      <c r="QCR72" s="153"/>
      <c r="QCS72" s="153"/>
      <c r="QCT72" s="153"/>
      <c r="QCU72" s="153"/>
      <c r="QCV72" s="153"/>
      <c r="QCW72" s="153"/>
      <c r="QCX72" s="153"/>
      <c r="QCY72" s="153"/>
      <c r="QCZ72" s="155"/>
      <c r="QDA72" s="165"/>
      <c r="QDB72" s="153"/>
      <c r="QDC72" s="154"/>
      <c r="QDD72" s="154"/>
      <c r="QDE72" s="153"/>
      <c r="QDF72" s="153"/>
      <c r="QDG72" s="153"/>
      <c r="QDH72" s="153"/>
      <c r="QDI72" s="153"/>
      <c r="QDJ72" s="153"/>
      <c r="QDK72" s="153"/>
      <c r="QDL72" s="153"/>
      <c r="QDM72" s="155"/>
      <c r="QDN72" s="165"/>
      <c r="QDO72" s="153"/>
      <c r="QDP72" s="154"/>
      <c r="QDQ72" s="154"/>
      <c r="QDR72" s="153"/>
      <c r="QDS72" s="153"/>
      <c r="QDT72" s="153"/>
      <c r="QDU72" s="153"/>
      <c r="QDV72" s="153"/>
      <c r="QDW72" s="153"/>
      <c r="QDX72" s="153"/>
      <c r="QDY72" s="153"/>
      <c r="QDZ72" s="155"/>
      <c r="QEA72" s="165"/>
      <c r="QEB72" s="153"/>
      <c r="QEC72" s="154"/>
      <c r="QED72" s="154"/>
      <c r="QEE72" s="153"/>
      <c r="QEF72" s="153"/>
      <c r="QEG72" s="153"/>
      <c r="QEH72" s="153"/>
      <c r="QEI72" s="153"/>
      <c r="QEJ72" s="153"/>
      <c r="QEK72" s="153"/>
      <c r="QEL72" s="153"/>
      <c r="QEM72" s="155"/>
      <c r="QEN72" s="165"/>
      <c r="QEO72" s="153"/>
      <c r="QEP72" s="154"/>
      <c r="QEQ72" s="154"/>
      <c r="QER72" s="153"/>
      <c r="QES72" s="153"/>
      <c r="QET72" s="153"/>
      <c r="QEU72" s="153"/>
      <c r="QEV72" s="153"/>
      <c r="QEW72" s="153"/>
      <c r="QEX72" s="153"/>
      <c r="QEY72" s="153"/>
      <c r="QEZ72" s="155"/>
      <c r="QFA72" s="165"/>
      <c r="QFB72" s="153"/>
      <c r="QFC72" s="154"/>
      <c r="QFD72" s="154"/>
      <c r="QFE72" s="153"/>
      <c r="QFF72" s="153"/>
      <c r="QFG72" s="153"/>
      <c r="QFH72" s="153"/>
      <c r="QFI72" s="153"/>
      <c r="QFJ72" s="153"/>
      <c r="QFK72" s="153"/>
      <c r="QFL72" s="153"/>
      <c r="QFM72" s="155"/>
      <c r="QFN72" s="165"/>
      <c r="QFO72" s="153"/>
      <c r="QFP72" s="154"/>
      <c r="QFQ72" s="154"/>
      <c r="QFR72" s="153"/>
      <c r="QFS72" s="153"/>
      <c r="QFT72" s="153"/>
      <c r="QFU72" s="153"/>
      <c r="QFV72" s="153"/>
      <c r="QFW72" s="153"/>
      <c r="QFX72" s="153"/>
      <c r="QFY72" s="153"/>
      <c r="QFZ72" s="155"/>
      <c r="QGA72" s="165"/>
      <c r="QGB72" s="153"/>
      <c r="QGC72" s="154"/>
      <c r="QGD72" s="154"/>
      <c r="QGE72" s="153"/>
      <c r="QGF72" s="153"/>
      <c r="QGG72" s="153"/>
      <c r="QGH72" s="153"/>
      <c r="QGI72" s="153"/>
      <c r="QGJ72" s="153"/>
      <c r="QGK72" s="153"/>
      <c r="QGL72" s="153"/>
      <c r="QGM72" s="155"/>
      <c r="QGN72" s="165"/>
      <c r="QGO72" s="153"/>
      <c r="QGP72" s="154"/>
      <c r="QGQ72" s="154"/>
      <c r="QGR72" s="153"/>
      <c r="QGS72" s="153"/>
      <c r="QGT72" s="153"/>
      <c r="QGU72" s="153"/>
      <c r="QGV72" s="153"/>
      <c r="QGW72" s="153"/>
      <c r="QGX72" s="153"/>
      <c r="QGY72" s="153"/>
      <c r="QGZ72" s="155"/>
      <c r="QHA72" s="165"/>
      <c r="QHB72" s="153"/>
      <c r="QHC72" s="154"/>
      <c r="QHD72" s="154"/>
      <c r="QHE72" s="153"/>
      <c r="QHF72" s="153"/>
      <c r="QHG72" s="153"/>
      <c r="QHH72" s="153"/>
      <c r="QHI72" s="153"/>
      <c r="QHJ72" s="153"/>
      <c r="QHK72" s="153"/>
      <c r="QHL72" s="153"/>
      <c r="QHM72" s="155"/>
      <c r="QHN72" s="165"/>
      <c r="QHO72" s="153"/>
      <c r="QHP72" s="154"/>
      <c r="QHQ72" s="154"/>
      <c r="QHR72" s="153"/>
      <c r="QHS72" s="153"/>
      <c r="QHT72" s="153"/>
      <c r="QHU72" s="153"/>
      <c r="QHV72" s="153"/>
      <c r="QHW72" s="153"/>
      <c r="QHX72" s="153"/>
      <c r="QHY72" s="153"/>
      <c r="QHZ72" s="155"/>
      <c r="QIA72" s="165"/>
      <c r="QIB72" s="153"/>
      <c r="QIC72" s="154"/>
      <c r="QID72" s="154"/>
      <c r="QIE72" s="153"/>
      <c r="QIF72" s="153"/>
      <c r="QIG72" s="153"/>
      <c r="QIH72" s="153"/>
      <c r="QII72" s="153"/>
      <c r="QIJ72" s="153"/>
      <c r="QIK72" s="153"/>
      <c r="QIL72" s="153"/>
      <c r="QIM72" s="155"/>
      <c r="QIN72" s="165"/>
      <c r="QIO72" s="153"/>
      <c r="QIP72" s="154"/>
      <c r="QIQ72" s="154"/>
      <c r="QIR72" s="153"/>
      <c r="QIS72" s="153"/>
      <c r="QIT72" s="153"/>
      <c r="QIU72" s="153"/>
      <c r="QIV72" s="153"/>
      <c r="QIW72" s="153"/>
      <c r="QIX72" s="153"/>
      <c r="QIY72" s="153"/>
      <c r="QIZ72" s="155"/>
      <c r="QJA72" s="165"/>
      <c r="QJB72" s="153"/>
      <c r="QJC72" s="154"/>
      <c r="QJD72" s="154"/>
      <c r="QJE72" s="153"/>
      <c r="QJF72" s="153"/>
      <c r="QJG72" s="153"/>
      <c r="QJH72" s="153"/>
      <c r="QJI72" s="153"/>
      <c r="QJJ72" s="153"/>
      <c r="QJK72" s="153"/>
      <c r="QJL72" s="153"/>
      <c r="QJM72" s="155"/>
      <c r="QJN72" s="165"/>
      <c r="QJO72" s="153"/>
      <c r="QJP72" s="154"/>
      <c r="QJQ72" s="154"/>
      <c r="QJR72" s="153"/>
      <c r="QJS72" s="153"/>
      <c r="QJT72" s="153"/>
      <c r="QJU72" s="153"/>
      <c r="QJV72" s="153"/>
      <c r="QJW72" s="153"/>
      <c r="QJX72" s="153"/>
      <c r="QJY72" s="153"/>
      <c r="QJZ72" s="155"/>
      <c r="QKA72" s="165"/>
      <c r="QKB72" s="153"/>
      <c r="QKC72" s="154"/>
      <c r="QKD72" s="154"/>
      <c r="QKE72" s="153"/>
      <c r="QKF72" s="153"/>
      <c r="QKG72" s="153"/>
      <c r="QKH72" s="153"/>
      <c r="QKI72" s="153"/>
      <c r="QKJ72" s="153"/>
      <c r="QKK72" s="153"/>
      <c r="QKL72" s="153"/>
      <c r="QKM72" s="155"/>
      <c r="QKN72" s="165"/>
      <c r="QKO72" s="153"/>
      <c r="QKP72" s="154"/>
      <c r="QKQ72" s="154"/>
      <c r="QKR72" s="153"/>
      <c r="QKS72" s="153"/>
      <c r="QKT72" s="153"/>
      <c r="QKU72" s="153"/>
      <c r="QKV72" s="153"/>
      <c r="QKW72" s="153"/>
      <c r="QKX72" s="153"/>
      <c r="QKY72" s="153"/>
      <c r="QKZ72" s="155"/>
      <c r="QLA72" s="165"/>
      <c r="QLB72" s="153"/>
      <c r="QLC72" s="154"/>
      <c r="QLD72" s="154"/>
      <c r="QLE72" s="153"/>
      <c r="QLF72" s="153"/>
      <c r="QLG72" s="153"/>
      <c r="QLH72" s="153"/>
      <c r="QLI72" s="153"/>
      <c r="QLJ72" s="153"/>
      <c r="QLK72" s="153"/>
      <c r="QLL72" s="153"/>
      <c r="QLM72" s="155"/>
      <c r="QLN72" s="165"/>
      <c r="QLO72" s="153"/>
      <c r="QLP72" s="154"/>
      <c r="QLQ72" s="154"/>
      <c r="QLR72" s="153"/>
      <c r="QLS72" s="153"/>
      <c r="QLT72" s="153"/>
      <c r="QLU72" s="153"/>
      <c r="QLV72" s="153"/>
      <c r="QLW72" s="153"/>
      <c r="QLX72" s="153"/>
      <c r="QLY72" s="153"/>
      <c r="QLZ72" s="155"/>
      <c r="QMA72" s="165"/>
      <c r="QMB72" s="153"/>
      <c r="QMC72" s="154"/>
      <c r="QMD72" s="154"/>
      <c r="QME72" s="153"/>
      <c r="QMF72" s="153"/>
      <c r="QMG72" s="153"/>
      <c r="QMH72" s="153"/>
      <c r="QMI72" s="153"/>
      <c r="QMJ72" s="153"/>
      <c r="QMK72" s="153"/>
      <c r="QML72" s="153"/>
      <c r="QMM72" s="155"/>
      <c r="QMN72" s="165"/>
      <c r="QMO72" s="153"/>
      <c r="QMP72" s="154"/>
      <c r="QMQ72" s="154"/>
      <c r="QMR72" s="153"/>
      <c r="QMS72" s="153"/>
      <c r="QMT72" s="153"/>
      <c r="QMU72" s="153"/>
      <c r="QMV72" s="153"/>
      <c r="QMW72" s="153"/>
      <c r="QMX72" s="153"/>
      <c r="QMY72" s="153"/>
      <c r="QMZ72" s="155"/>
      <c r="QNA72" s="165"/>
      <c r="QNB72" s="153"/>
      <c r="QNC72" s="154"/>
      <c r="QND72" s="154"/>
      <c r="QNE72" s="153"/>
      <c r="QNF72" s="153"/>
      <c r="QNG72" s="153"/>
      <c r="QNH72" s="153"/>
      <c r="QNI72" s="153"/>
      <c r="QNJ72" s="153"/>
      <c r="QNK72" s="153"/>
      <c r="QNL72" s="153"/>
      <c r="QNM72" s="155"/>
      <c r="QNN72" s="165"/>
      <c r="QNO72" s="153"/>
      <c r="QNP72" s="154"/>
      <c r="QNQ72" s="154"/>
      <c r="QNR72" s="153"/>
      <c r="QNS72" s="153"/>
      <c r="QNT72" s="153"/>
      <c r="QNU72" s="153"/>
      <c r="QNV72" s="153"/>
      <c r="QNW72" s="153"/>
      <c r="QNX72" s="153"/>
      <c r="QNY72" s="153"/>
      <c r="QNZ72" s="155"/>
      <c r="QOA72" s="165"/>
      <c r="QOB72" s="153"/>
      <c r="QOC72" s="154"/>
      <c r="QOD72" s="154"/>
      <c r="QOE72" s="153"/>
      <c r="QOF72" s="153"/>
      <c r="QOG72" s="153"/>
      <c r="QOH72" s="153"/>
      <c r="QOI72" s="153"/>
      <c r="QOJ72" s="153"/>
      <c r="QOK72" s="153"/>
      <c r="QOL72" s="153"/>
      <c r="QOM72" s="155"/>
      <c r="QON72" s="165"/>
      <c r="QOO72" s="153"/>
      <c r="QOP72" s="154"/>
      <c r="QOQ72" s="154"/>
      <c r="QOR72" s="153"/>
      <c r="QOS72" s="153"/>
      <c r="QOT72" s="153"/>
      <c r="QOU72" s="153"/>
      <c r="QOV72" s="153"/>
      <c r="QOW72" s="153"/>
      <c r="QOX72" s="153"/>
      <c r="QOY72" s="153"/>
      <c r="QOZ72" s="155"/>
      <c r="QPA72" s="165"/>
      <c r="QPB72" s="153"/>
      <c r="QPC72" s="154"/>
      <c r="QPD72" s="154"/>
      <c r="QPE72" s="153"/>
      <c r="QPF72" s="153"/>
      <c r="QPG72" s="153"/>
      <c r="QPH72" s="153"/>
      <c r="QPI72" s="153"/>
      <c r="QPJ72" s="153"/>
      <c r="QPK72" s="153"/>
      <c r="QPL72" s="153"/>
      <c r="QPM72" s="155"/>
      <c r="QPN72" s="165"/>
      <c r="QPO72" s="153"/>
      <c r="QPP72" s="154"/>
      <c r="QPQ72" s="154"/>
      <c r="QPR72" s="153"/>
      <c r="QPS72" s="153"/>
      <c r="QPT72" s="153"/>
      <c r="QPU72" s="153"/>
      <c r="QPV72" s="153"/>
      <c r="QPW72" s="153"/>
      <c r="QPX72" s="153"/>
      <c r="QPY72" s="153"/>
      <c r="QPZ72" s="155"/>
      <c r="QQA72" s="165"/>
      <c r="QQB72" s="153"/>
      <c r="QQC72" s="154"/>
      <c r="QQD72" s="154"/>
      <c r="QQE72" s="153"/>
      <c r="QQF72" s="153"/>
      <c r="QQG72" s="153"/>
      <c r="QQH72" s="153"/>
      <c r="QQI72" s="153"/>
      <c r="QQJ72" s="153"/>
      <c r="QQK72" s="153"/>
      <c r="QQL72" s="153"/>
      <c r="QQM72" s="155"/>
      <c r="QQN72" s="165"/>
      <c r="QQO72" s="153"/>
      <c r="QQP72" s="154"/>
      <c r="QQQ72" s="154"/>
      <c r="QQR72" s="153"/>
      <c r="QQS72" s="153"/>
      <c r="QQT72" s="153"/>
      <c r="QQU72" s="153"/>
      <c r="QQV72" s="153"/>
      <c r="QQW72" s="153"/>
      <c r="QQX72" s="153"/>
      <c r="QQY72" s="153"/>
      <c r="QQZ72" s="155"/>
      <c r="QRA72" s="165"/>
      <c r="QRB72" s="153"/>
      <c r="QRC72" s="154"/>
      <c r="QRD72" s="154"/>
      <c r="QRE72" s="153"/>
      <c r="QRF72" s="153"/>
      <c r="QRG72" s="153"/>
      <c r="QRH72" s="153"/>
      <c r="QRI72" s="153"/>
      <c r="QRJ72" s="153"/>
      <c r="QRK72" s="153"/>
      <c r="QRL72" s="153"/>
      <c r="QRM72" s="155"/>
      <c r="QRN72" s="165"/>
      <c r="QRO72" s="153"/>
      <c r="QRP72" s="154"/>
      <c r="QRQ72" s="154"/>
      <c r="QRR72" s="153"/>
      <c r="QRS72" s="153"/>
      <c r="QRT72" s="153"/>
      <c r="QRU72" s="153"/>
      <c r="QRV72" s="153"/>
      <c r="QRW72" s="153"/>
      <c r="QRX72" s="153"/>
      <c r="QRY72" s="153"/>
      <c r="QRZ72" s="155"/>
      <c r="QSA72" s="165"/>
      <c r="QSB72" s="153"/>
      <c r="QSC72" s="154"/>
      <c r="QSD72" s="154"/>
      <c r="QSE72" s="153"/>
      <c r="QSF72" s="153"/>
      <c r="QSG72" s="153"/>
      <c r="QSH72" s="153"/>
      <c r="QSI72" s="153"/>
      <c r="QSJ72" s="153"/>
      <c r="QSK72" s="153"/>
      <c r="QSL72" s="153"/>
      <c r="QSM72" s="155"/>
      <c r="QSN72" s="165"/>
      <c r="QSO72" s="153"/>
      <c r="QSP72" s="154"/>
      <c r="QSQ72" s="154"/>
      <c r="QSR72" s="153"/>
      <c r="QSS72" s="153"/>
      <c r="QST72" s="153"/>
      <c r="QSU72" s="153"/>
      <c r="QSV72" s="153"/>
      <c r="QSW72" s="153"/>
      <c r="QSX72" s="153"/>
      <c r="QSY72" s="153"/>
      <c r="QSZ72" s="155"/>
      <c r="QTA72" s="165"/>
      <c r="QTB72" s="153"/>
      <c r="QTC72" s="154"/>
      <c r="QTD72" s="154"/>
      <c r="QTE72" s="153"/>
      <c r="QTF72" s="153"/>
      <c r="QTG72" s="153"/>
      <c r="QTH72" s="153"/>
      <c r="QTI72" s="153"/>
      <c r="QTJ72" s="153"/>
      <c r="QTK72" s="153"/>
      <c r="QTL72" s="153"/>
      <c r="QTM72" s="155"/>
      <c r="QTN72" s="165"/>
      <c r="QTO72" s="153"/>
      <c r="QTP72" s="154"/>
      <c r="QTQ72" s="154"/>
      <c r="QTR72" s="153"/>
      <c r="QTS72" s="153"/>
      <c r="QTT72" s="153"/>
      <c r="QTU72" s="153"/>
      <c r="QTV72" s="153"/>
      <c r="QTW72" s="153"/>
      <c r="QTX72" s="153"/>
      <c r="QTY72" s="153"/>
      <c r="QTZ72" s="155"/>
      <c r="QUA72" s="165"/>
      <c r="QUB72" s="153"/>
      <c r="QUC72" s="154"/>
      <c r="QUD72" s="154"/>
      <c r="QUE72" s="153"/>
      <c r="QUF72" s="153"/>
      <c r="QUG72" s="153"/>
      <c r="QUH72" s="153"/>
      <c r="QUI72" s="153"/>
      <c r="QUJ72" s="153"/>
      <c r="QUK72" s="153"/>
      <c r="QUL72" s="153"/>
      <c r="QUM72" s="155"/>
      <c r="QUN72" s="165"/>
      <c r="QUO72" s="153"/>
      <c r="QUP72" s="154"/>
      <c r="QUQ72" s="154"/>
      <c r="QUR72" s="153"/>
      <c r="QUS72" s="153"/>
      <c r="QUT72" s="153"/>
      <c r="QUU72" s="153"/>
      <c r="QUV72" s="153"/>
      <c r="QUW72" s="153"/>
      <c r="QUX72" s="153"/>
      <c r="QUY72" s="153"/>
      <c r="QUZ72" s="155"/>
      <c r="QVA72" s="165"/>
      <c r="QVB72" s="153"/>
      <c r="QVC72" s="154"/>
      <c r="QVD72" s="154"/>
      <c r="QVE72" s="153"/>
      <c r="QVF72" s="153"/>
      <c r="QVG72" s="153"/>
      <c r="QVH72" s="153"/>
      <c r="QVI72" s="153"/>
      <c r="QVJ72" s="153"/>
      <c r="QVK72" s="153"/>
      <c r="QVL72" s="153"/>
      <c r="QVM72" s="155"/>
      <c r="QVN72" s="165"/>
      <c r="QVO72" s="153"/>
      <c r="QVP72" s="154"/>
      <c r="QVQ72" s="154"/>
      <c r="QVR72" s="153"/>
      <c r="QVS72" s="153"/>
      <c r="QVT72" s="153"/>
      <c r="QVU72" s="153"/>
      <c r="QVV72" s="153"/>
      <c r="QVW72" s="153"/>
      <c r="QVX72" s="153"/>
      <c r="QVY72" s="153"/>
      <c r="QVZ72" s="155"/>
      <c r="QWA72" s="165"/>
      <c r="QWB72" s="153"/>
      <c r="QWC72" s="154"/>
      <c r="QWD72" s="154"/>
      <c r="QWE72" s="153"/>
      <c r="QWF72" s="153"/>
      <c r="QWG72" s="153"/>
      <c r="QWH72" s="153"/>
      <c r="QWI72" s="153"/>
      <c r="QWJ72" s="153"/>
      <c r="QWK72" s="153"/>
      <c r="QWL72" s="153"/>
      <c r="QWM72" s="155"/>
      <c r="QWN72" s="165"/>
      <c r="QWO72" s="153"/>
      <c r="QWP72" s="154"/>
      <c r="QWQ72" s="154"/>
      <c r="QWR72" s="153"/>
      <c r="QWS72" s="153"/>
      <c r="QWT72" s="153"/>
      <c r="QWU72" s="153"/>
      <c r="QWV72" s="153"/>
      <c r="QWW72" s="153"/>
      <c r="QWX72" s="153"/>
      <c r="QWY72" s="153"/>
      <c r="QWZ72" s="155"/>
      <c r="QXA72" s="165"/>
      <c r="QXB72" s="153"/>
      <c r="QXC72" s="154"/>
      <c r="QXD72" s="154"/>
      <c r="QXE72" s="153"/>
      <c r="QXF72" s="153"/>
      <c r="QXG72" s="153"/>
      <c r="QXH72" s="153"/>
      <c r="QXI72" s="153"/>
      <c r="QXJ72" s="153"/>
      <c r="QXK72" s="153"/>
      <c r="QXL72" s="153"/>
      <c r="QXM72" s="155"/>
      <c r="QXN72" s="165"/>
      <c r="QXO72" s="153"/>
      <c r="QXP72" s="154"/>
      <c r="QXQ72" s="154"/>
      <c r="QXR72" s="153"/>
      <c r="QXS72" s="153"/>
      <c r="QXT72" s="153"/>
      <c r="QXU72" s="153"/>
      <c r="QXV72" s="153"/>
      <c r="QXW72" s="153"/>
      <c r="QXX72" s="153"/>
      <c r="QXY72" s="153"/>
      <c r="QXZ72" s="155"/>
      <c r="QYA72" s="165"/>
      <c r="QYB72" s="153"/>
      <c r="QYC72" s="154"/>
      <c r="QYD72" s="154"/>
      <c r="QYE72" s="153"/>
      <c r="QYF72" s="153"/>
      <c r="QYG72" s="153"/>
      <c r="QYH72" s="153"/>
      <c r="QYI72" s="153"/>
      <c r="QYJ72" s="153"/>
      <c r="QYK72" s="153"/>
      <c r="QYL72" s="153"/>
      <c r="QYM72" s="155"/>
      <c r="QYN72" s="165"/>
      <c r="QYO72" s="153"/>
      <c r="QYP72" s="154"/>
      <c r="QYQ72" s="154"/>
      <c r="QYR72" s="153"/>
      <c r="QYS72" s="153"/>
      <c r="QYT72" s="153"/>
      <c r="QYU72" s="153"/>
      <c r="QYV72" s="153"/>
      <c r="QYW72" s="153"/>
      <c r="QYX72" s="153"/>
      <c r="QYY72" s="153"/>
      <c r="QYZ72" s="155"/>
      <c r="QZA72" s="165"/>
      <c r="QZB72" s="153"/>
      <c r="QZC72" s="154"/>
      <c r="QZD72" s="154"/>
      <c r="QZE72" s="153"/>
      <c r="QZF72" s="153"/>
      <c r="QZG72" s="153"/>
      <c r="QZH72" s="153"/>
      <c r="QZI72" s="153"/>
      <c r="QZJ72" s="153"/>
      <c r="QZK72" s="153"/>
      <c r="QZL72" s="153"/>
      <c r="QZM72" s="155"/>
      <c r="QZN72" s="165"/>
      <c r="QZO72" s="153"/>
      <c r="QZP72" s="154"/>
      <c r="QZQ72" s="154"/>
      <c r="QZR72" s="153"/>
      <c r="QZS72" s="153"/>
      <c r="QZT72" s="153"/>
      <c r="QZU72" s="153"/>
      <c r="QZV72" s="153"/>
      <c r="QZW72" s="153"/>
      <c r="QZX72" s="153"/>
      <c r="QZY72" s="153"/>
      <c r="QZZ72" s="155"/>
      <c r="RAA72" s="165"/>
      <c r="RAB72" s="153"/>
      <c r="RAC72" s="154"/>
      <c r="RAD72" s="154"/>
      <c r="RAE72" s="153"/>
      <c r="RAF72" s="153"/>
      <c r="RAG72" s="153"/>
      <c r="RAH72" s="153"/>
      <c r="RAI72" s="153"/>
      <c r="RAJ72" s="153"/>
      <c r="RAK72" s="153"/>
      <c r="RAL72" s="153"/>
      <c r="RAM72" s="155"/>
      <c r="RAN72" s="165"/>
      <c r="RAO72" s="153"/>
      <c r="RAP72" s="154"/>
      <c r="RAQ72" s="154"/>
      <c r="RAR72" s="153"/>
      <c r="RAS72" s="153"/>
      <c r="RAT72" s="153"/>
      <c r="RAU72" s="153"/>
      <c r="RAV72" s="153"/>
      <c r="RAW72" s="153"/>
      <c r="RAX72" s="153"/>
      <c r="RAY72" s="153"/>
      <c r="RAZ72" s="155"/>
      <c r="RBA72" s="165"/>
      <c r="RBB72" s="153"/>
      <c r="RBC72" s="154"/>
      <c r="RBD72" s="154"/>
      <c r="RBE72" s="153"/>
      <c r="RBF72" s="153"/>
      <c r="RBG72" s="153"/>
      <c r="RBH72" s="153"/>
      <c r="RBI72" s="153"/>
      <c r="RBJ72" s="153"/>
      <c r="RBK72" s="153"/>
      <c r="RBL72" s="153"/>
      <c r="RBM72" s="155"/>
      <c r="RBN72" s="165"/>
      <c r="RBO72" s="153"/>
      <c r="RBP72" s="154"/>
      <c r="RBQ72" s="154"/>
      <c r="RBR72" s="153"/>
      <c r="RBS72" s="153"/>
      <c r="RBT72" s="153"/>
      <c r="RBU72" s="153"/>
      <c r="RBV72" s="153"/>
      <c r="RBW72" s="153"/>
      <c r="RBX72" s="153"/>
      <c r="RBY72" s="153"/>
      <c r="RBZ72" s="155"/>
      <c r="RCA72" s="165"/>
      <c r="RCB72" s="153"/>
      <c r="RCC72" s="154"/>
      <c r="RCD72" s="154"/>
      <c r="RCE72" s="153"/>
      <c r="RCF72" s="153"/>
      <c r="RCG72" s="153"/>
      <c r="RCH72" s="153"/>
      <c r="RCI72" s="153"/>
      <c r="RCJ72" s="153"/>
      <c r="RCK72" s="153"/>
      <c r="RCL72" s="153"/>
      <c r="RCM72" s="155"/>
      <c r="RCN72" s="165"/>
      <c r="RCO72" s="153"/>
      <c r="RCP72" s="154"/>
      <c r="RCQ72" s="154"/>
      <c r="RCR72" s="153"/>
      <c r="RCS72" s="153"/>
      <c r="RCT72" s="153"/>
      <c r="RCU72" s="153"/>
      <c r="RCV72" s="153"/>
      <c r="RCW72" s="153"/>
      <c r="RCX72" s="153"/>
      <c r="RCY72" s="153"/>
      <c r="RCZ72" s="155"/>
      <c r="RDA72" s="165"/>
      <c r="RDB72" s="153"/>
      <c r="RDC72" s="154"/>
      <c r="RDD72" s="154"/>
      <c r="RDE72" s="153"/>
      <c r="RDF72" s="153"/>
      <c r="RDG72" s="153"/>
      <c r="RDH72" s="153"/>
      <c r="RDI72" s="153"/>
      <c r="RDJ72" s="153"/>
      <c r="RDK72" s="153"/>
      <c r="RDL72" s="153"/>
      <c r="RDM72" s="155"/>
      <c r="RDN72" s="165"/>
      <c r="RDO72" s="153"/>
      <c r="RDP72" s="154"/>
      <c r="RDQ72" s="154"/>
      <c r="RDR72" s="153"/>
      <c r="RDS72" s="153"/>
      <c r="RDT72" s="153"/>
      <c r="RDU72" s="153"/>
      <c r="RDV72" s="153"/>
      <c r="RDW72" s="153"/>
      <c r="RDX72" s="153"/>
      <c r="RDY72" s="153"/>
      <c r="RDZ72" s="155"/>
      <c r="REA72" s="165"/>
      <c r="REB72" s="153"/>
      <c r="REC72" s="154"/>
      <c r="RED72" s="154"/>
      <c r="REE72" s="153"/>
      <c r="REF72" s="153"/>
      <c r="REG72" s="153"/>
      <c r="REH72" s="153"/>
      <c r="REI72" s="153"/>
      <c r="REJ72" s="153"/>
      <c r="REK72" s="153"/>
      <c r="REL72" s="153"/>
      <c r="REM72" s="155"/>
      <c r="REN72" s="165"/>
      <c r="REO72" s="153"/>
      <c r="REP72" s="154"/>
      <c r="REQ72" s="154"/>
      <c r="RER72" s="153"/>
      <c r="RES72" s="153"/>
      <c r="RET72" s="153"/>
      <c r="REU72" s="153"/>
      <c r="REV72" s="153"/>
      <c r="REW72" s="153"/>
      <c r="REX72" s="153"/>
      <c r="REY72" s="153"/>
      <c r="REZ72" s="155"/>
      <c r="RFA72" s="165"/>
      <c r="RFB72" s="153"/>
      <c r="RFC72" s="154"/>
      <c r="RFD72" s="154"/>
      <c r="RFE72" s="153"/>
      <c r="RFF72" s="153"/>
      <c r="RFG72" s="153"/>
      <c r="RFH72" s="153"/>
      <c r="RFI72" s="153"/>
      <c r="RFJ72" s="153"/>
      <c r="RFK72" s="153"/>
      <c r="RFL72" s="153"/>
      <c r="RFM72" s="155"/>
      <c r="RFN72" s="165"/>
      <c r="RFO72" s="153"/>
      <c r="RFP72" s="154"/>
      <c r="RFQ72" s="154"/>
      <c r="RFR72" s="153"/>
      <c r="RFS72" s="153"/>
      <c r="RFT72" s="153"/>
      <c r="RFU72" s="153"/>
      <c r="RFV72" s="153"/>
      <c r="RFW72" s="153"/>
      <c r="RFX72" s="153"/>
      <c r="RFY72" s="153"/>
      <c r="RFZ72" s="155"/>
      <c r="RGA72" s="165"/>
      <c r="RGB72" s="153"/>
      <c r="RGC72" s="154"/>
      <c r="RGD72" s="154"/>
      <c r="RGE72" s="153"/>
      <c r="RGF72" s="153"/>
      <c r="RGG72" s="153"/>
      <c r="RGH72" s="153"/>
      <c r="RGI72" s="153"/>
      <c r="RGJ72" s="153"/>
      <c r="RGK72" s="153"/>
      <c r="RGL72" s="153"/>
      <c r="RGM72" s="155"/>
      <c r="RGN72" s="165"/>
      <c r="RGO72" s="153"/>
      <c r="RGP72" s="154"/>
      <c r="RGQ72" s="154"/>
      <c r="RGR72" s="153"/>
      <c r="RGS72" s="153"/>
      <c r="RGT72" s="153"/>
      <c r="RGU72" s="153"/>
      <c r="RGV72" s="153"/>
      <c r="RGW72" s="153"/>
      <c r="RGX72" s="153"/>
      <c r="RGY72" s="153"/>
      <c r="RGZ72" s="155"/>
      <c r="RHA72" s="165"/>
      <c r="RHB72" s="153"/>
      <c r="RHC72" s="154"/>
      <c r="RHD72" s="154"/>
      <c r="RHE72" s="153"/>
      <c r="RHF72" s="153"/>
      <c r="RHG72" s="153"/>
      <c r="RHH72" s="153"/>
      <c r="RHI72" s="153"/>
      <c r="RHJ72" s="153"/>
      <c r="RHK72" s="153"/>
      <c r="RHL72" s="153"/>
      <c r="RHM72" s="155"/>
      <c r="RHN72" s="165"/>
      <c r="RHO72" s="153"/>
      <c r="RHP72" s="154"/>
      <c r="RHQ72" s="154"/>
      <c r="RHR72" s="153"/>
      <c r="RHS72" s="153"/>
      <c r="RHT72" s="153"/>
      <c r="RHU72" s="153"/>
      <c r="RHV72" s="153"/>
      <c r="RHW72" s="153"/>
      <c r="RHX72" s="153"/>
      <c r="RHY72" s="153"/>
      <c r="RHZ72" s="155"/>
      <c r="RIA72" s="165"/>
      <c r="RIB72" s="153"/>
      <c r="RIC72" s="154"/>
      <c r="RID72" s="154"/>
      <c r="RIE72" s="153"/>
      <c r="RIF72" s="153"/>
      <c r="RIG72" s="153"/>
      <c r="RIH72" s="153"/>
      <c r="RII72" s="153"/>
      <c r="RIJ72" s="153"/>
      <c r="RIK72" s="153"/>
      <c r="RIL72" s="153"/>
      <c r="RIM72" s="155"/>
      <c r="RIN72" s="165"/>
      <c r="RIO72" s="153"/>
      <c r="RIP72" s="154"/>
      <c r="RIQ72" s="154"/>
      <c r="RIR72" s="153"/>
      <c r="RIS72" s="153"/>
      <c r="RIT72" s="153"/>
      <c r="RIU72" s="153"/>
      <c r="RIV72" s="153"/>
      <c r="RIW72" s="153"/>
      <c r="RIX72" s="153"/>
      <c r="RIY72" s="153"/>
      <c r="RIZ72" s="155"/>
      <c r="RJA72" s="165"/>
      <c r="RJB72" s="153"/>
      <c r="RJC72" s="154"/>
      <c r="RJD72" s="154"/>
      <c r="RJE72" s="153"/>
      <c r="RJF72" s="153"/>
      <c r="RJG72" s="153"/>
      <c r="RJH72" s="153"/>
      <c r="RJI72" s="153"/>
      <c r="RJJ72" s="153"/>
      <c r="RJK72" s="153"/>
      <c r="RJL72" s="153"/>
      <c r="RJM72" s="155"/>
      <c r="RJN72" s="165"/>
      <c r="RJO72" s="153"/>
      <c r="RJP72" s="154"/>
      <c r="RJQ72" s="154"/>
      <c r="RJR72" s="153"/>
      <c r="RJS72" s="153"/>
      <c r="RJT72" s="153"/>
      <c r="RJU72" s="153"/>
      <c r="RJV72" s="153"/>
      <c r="RJW72" s="153"/>
      <c r="RJX72" s="153"/>
      <c r="RJY72" s="153"/>
      <c r="RJZ72" s="155"/>
      <c r="RKA72" s="165"/>
      <c r="RKB72" s="153"/>
      <c r="RKC72" s="154"/>
      <c r="RKD72" s="154"/>
      <c r="RKE72" s="153"/>
      <c r="RKF72" s="153"/>
      <c r="RKG72" s="153"/>
      <c r="RKH72" s="153"/>
      <c r="RKI72" s="153"/>
      <c r="RKJ72" s="153"/>
      <c r="RKK72" s="153"/>
      <c r="RKL72" s="153"/>
      <c r="RKM72" s="155"/>
      <c r="RKN72" s="165"/>
      <c r="RKO72" s="153"/>
      <c r="RKP72" s="154"/>
      <c r="RKQ72" s="154"/>
      <c r="RKR72" s="153"/>
      <c r="RKS72" s="153"/>
      <c r="RKT72" s="153"/>
      <c r="RKU72" s="153"/>
      <c r="RKV72" s="153"/>
      <c r="RKW72" s="153"/>
      <c r="RKX72" s="153"/>
      <c r="RKY72" s="153"/>
      <c r="RKZ72" s="155"/>
      <c r="RLA72" s="165"/>
      <c r="RLB72" s="153"/>
      <c r="RLC72" s="154"/>
      <c r="RLD72" s="154"/>
      <c r="RLE72" s="153"/>
      <c r="RLF72" s="153"/>
      <c r="RLG72" s="153"/>
      <c r="RLH72" s="153"/>
      <c r="RLI72" s="153"/>
      <c r="RLJ72" s="153"/>
      <c r="RLK72" s="153"/>
      <c r="RLL72" s="153"/>
      <c r="RLM72" s="155"/>
      <c r="RLN72" s="165"/>
      <c r="RLO72" s="153"/>
      <c r="RLP72" s="154"/>
      <c r="RLQ72" s="154"/>
      <c r="RLR72" s="153"/>
      <c r="RLS72" s="153"/>
      <c r="RLT72" s="153"/>
      <c r="RLU72" s="153"/>
      <c r="RLV72" s="153"/>
      <c r="RLW72" s="153"/>
      <c r="RLX72" s="153"/>
      <c r="RLY72" s="153"/>
      <c r="RLZ72" s="155"/>
      <c r="RMA72" s="165"/>
      <c r="RMB72" s="153"/>
      <c r="RMC72" s="154"/>
      <c r="RMD72" s="154"/>
      <c r="RME72" s="153"/>
      <c r="RMF72" s="153"/>
      <c r="RMG72" s="153"/>
      <c r="RMH72" s="153"/>
      <c r="RMI72" s="153"/>
      <c r="RMJ72" s="153"/>
      <c r="RMK72" s="153"/>
      <c r="RML72" s="153"/>
      <c r="RMM72" s="155"/>
      <c r="RMN72" s="165"/>
      <c r="RMO72" s="153"/>
      <c r="RMP72" s="154"/>
      <c r="RMQ72" s="154"/>
      <c r="RMR72" s="153"/>
      <c r="RMS72" s="153"/>
      <c r="RMT72" s="153"/>
      <c r="RMU72" s="153"/>
      <c r="RMV72" s="153"/>
      <c r="RMW72" s="153"/>
      <c r="RMX72" s="153"/>
      <c r="RMY72" s="153"/>
      <c r="RMZ72" s="155"/>
      <c r="RNA72" s="165"/>
      <c r="RNB72" s="153"/>
      <c r="RNC72" s="154"/>
      <c r="RND72" s="154"/>
      <c r="RNE72" s="153"/>
      <c r="RNF72" s="153"/>
      <c r="RNG72" s="153"/>
      <c r="RNH72" s="153"/>
      <c r="RNI72" s="153"/>
      <c r="RNJ72" s="153"/>
      <c r="RNK72" s="153"/>
      <c r="RNL72" s="153"/>
      <c r="RNM72" s="155"/>
      <c r="RNN72" s="165"/>
      <c r="RNO72" s="153"/>
      <c r="RNP72" s="154"/>
      <c r="RNQ72" s="154"/>
      <c r="RNR72" s="153"/>
      <c r="RNS72" s="153"/>
      <c r="RNT72" s="153"/>
      <c r="RNU72" s="153"/>
      <c r="RNV72" s="153"/>
      <c r="RNW72" s="153"/>
      <c r="RNX72" s="153"/>
      <c r="RNY72" s="153"/>
      <c r="RNZ72" s="155"/>
      <c r="ROA72" s="165"/>
      <c r="ROB72" s="153"/>
      <c r="ROC72" s="154"/>
      <c r="ROD72" s="154"/>
      <c r="ROE72" s="153"/>
      <c r="ROF72" s="153"/>
      <c r="ROG72" s="153"/>
      <c r="ROH72" s="153"/>
      <c r="ROI72" s="153"/>
      <c r="ROJ72" s="153"/>
      <c r="ROK72" s="153"/>
      <c r="ROL72" s="153"/>
      <c r="ROM72" s="155"/>
      <c r="RON72" s="165"/>
      <c r="ROO72" s="153"/>
      <c r="ROP72" s="154"/>
      <c r="ROQ72" s="154"/>
      <c r="ROR72" s="153"/>
      <c r="ROS72" s="153"/>
      <c r="ROT72" s="153"/>
      <c r="ROU72" s="153"/>
      <c r="ROV72" s="153"/>
      <c r="ROW72" s="153"/>
      <c r="ROX72" s="153"/>
      <c r="ROY72" s="153"/>
      <c r="ROZ72" s="155"/>
      <c r="RPA72" s="165"/>
      <c r="RPB72" s="153"/>
      <c r="RPC72" s="154"/>
      <c r="RPD72" s="154"/>
      <c r="RPE72" s="153"/>
      <c r="RPF72" s="153"/>
      <c r="RPG72" s="153"/>
      <c r="RPH72" s="153"/>
      <c r="RPI72" s="153"/>
      <c r="RPJ72" s="153"/>
      <c r="RPK72" s="153"/>
      <c r="RPL72" s="153"/>
      <c r="RPM72" s="155"/>
      <c r="RPN72" s="165"/>
      <c r="RPO72" s="153"/>
      <c r="RPP72" s="154"/>
      <c r="RPQ72" s="154"/>
      <c r="RPR72" s="153"/>
      <c r="RPS72" s="153"/>
      <c r="RPT72" s="153"/>
      <c r="RPU72" s="153"/>
      <c r="RPV72" s="153"/>
      <c r="RPW72" s="153"/>
      <c r="RPX72" s="153"/>
      <c r="RPY72" s="153"/>
      <c r="RPZ72" s="155"/>
      <c r="RQA72" s="165"/>
      <c r="RQB72" s="153"/>
      <c r="RQC72" s="154"/>
      <c r="RQD72" s="154"/>
      <c r="RQE72" s="153"/>
      <c r="RQF72" s="153"/>
      <c r="RQG72" s="153"/>
      <c r="RQH72" s="153"/>
      <c r="RQI72" s="153"/>
      <c r="RQJ72" s="153"/>
      <c r="RQK72" s="153"/>
      <c r="RQL72" s="153"/>
      <c r="RQM72" s="155"/>
      <c r="RQN72" s="165"/>
      <c r="RQO72" s="153"/>
      <c r="RQP72" s="154"/>
      <c r="RQQ72" s="154"/>
      <c r="RQR72" s="153"/>
      <c r="RQS72" s="153"/>
      <c r="RQT72" s="153"/>
      <c r="RQU72" s="153"/>
      <c r="RQV72" s="153"/>
      <c r="RQW72" s="153"/>
      <c r="RQX72" s="153"/>
      <c r="RQY72" s="153"/>
      <c r="RQZ72" s="155"/>
      <c r="RRA72" s="165"/>
      <c r="RRB72" s="153"/>
      <c r="RRC72" s="154"/>
      <c r="RRD72" s="154"/>
      <c r="RRE72" s="153"/>
      <c r="RRF72" s="153"/>
      <c r="RRG72" s="153"/>
      <c r="RRH72" s="153"/>
      <c r="RRI72" s="153"/>
      <c r="RRJ72" s="153"/>
      <c r="RRK72" s="153"/>
      <c r="RRL72" s="153"/>
      <c r="RRM72" s="155"/>
      <c r="RRN72" s="165"/>
      <c r="RRO72" s="153"/>
      <c r="RRP72" s="154"/>
      <c r="RRQ72" s="154"/>
      <c r="RRR72" s="153"/>
      <c r="RRS72" s="153"/>
      <c r="RRT72" s="153"/>
      <c r="RRU72" s="153"/>
      <c r="RRV72" s="153"/>
      <c r="RRW72" s="153"/>
      <c r="RRX72" s="153"/>
      <c r="RRY72" s="153"/>
      <c r="RRZ72" s="155"/>
      <c r="RSA72" s="165"/>
      <c r="RSB72" s="153"/>
      <c r="RSC72" s="154"/>
      <c r="RSD72" s="154"/>
      <c r="RSE72" s="153"/>
      <c r="RSF72" s="153"/>
      <c r="RSG72" s="153"/>
      <c r="RSH72" s="153"/>
      <c r="RSI72" s="153"/>
      <c r="RSJ72" s="153"/>
      <c r="RSK72" s="153"/>
      <c r="RSL72" s="153"/>
      <c r="RSM72" s="155"/>
      <c r="RSN72" s="165"/>
      <c r="RSO72" s="153"/>
      <c r="RSP72" s="154"/>
      <c r="RSQ72" s="154"/>
      <c r="RSR72" s="153"/>
      <c r="RSS72" s="153"/>
      <c r="RST72" s="153"/>
      <c r="RSU72" s="153"/>
      <c r="RSV72" s="153"/>
      <c r="RSW72" s="153"/>
      <c r="RSX72" s="153"/>
      <c r="RSY72" s="153"/>
      <c r="RSZ72" s="155"/>
      <c r="RTA72" s="165"/>
      <c r="RTB72" s="153"/>
      <c r="RTC72" s="154"/>
      <c r="RTD72" s="154"/>
      <c r="RTE72" s="153"/>
      <c r="RTF72" s="153"/>
      <c r="RTG72" s="153"/>
      <c r="RTH72" s="153"/>
      <c r="RTI72" s="153"/>
      <c r="RTJ72" s="153"/>
      <c r="RTK72" s="153"/>
      <c r="RTL72" s="153"/>
      <c r="RTM72" s="155"/>
      <c r="RTN72" s="165"/>
      <c r="RTO72" s="153"/>
      <c r="RTP72" s="154"/>
      <c r="RTQ72" s="154"/>
      <c r="RTR72" s="153"/>
      <c r="RTS72" s="153"/>
      <c r="RTT72" s="153"/>
      <c r="RTU72" s="153"/>
      <c r="RTV72" s="153"/>
      <c r="RTW72" s="153"/>
      <c r="RTX72" s="153"/>
      <c r="RTY72" s="153"/>
      <c r="RTZ72" s="155"/>
      <c r="RUA72" s="165"/>
      <c r="RUB72" s="153"/>
      <c r="RUC72" s="154"/>
      <c r="RUD72" s="154"/>
      <c r="RUE72" s="153"/>
      <c r="RUF72" s="153"/>
      <c r="RUG72" s="153"/>
      <c r="RUH72" s="153"/>
      <c r="RUI72" s="153"/>
      <c r="RUJ72" s="153"/>
      <c r="RUK72" s="153"/>
      <c r="RUL72" s="153"/>
      <c r="RUM72" s="155"/>
      <c r="RUN72" s="165"/>
      <c r="RUO72" s="153"/>
      <c r="RUP72" s="154"/>
      <c r="RUQ72" s="154"/>
      <c r="RUR72" s="153"/>
      <c r="RUS72" s="153"/>
      <c r="RUT72" s="153"/>
      <c r="RUU72" s="153"/>
      <c r="RUV72" s="153"/>
      <c r="RUW72" s="153"/>
      <c r="RUX72" s="153"/>
      <c r="RUY72" s="153"/>
      <c r="RUZ72" s="155"/>
      <c r="RVA72" s="165"/>
      <c r="RVB72" s="153"/>
      <c r="RVC72" s="154"/>
      <c r="RVD72" s="154"/>
      <c r="RVE72" s="153"/>
      <c r="RVF72" s="153"/>
      <c r="RVG72" s="153"/>
      <c r="RVH72" s="153"/>
      <c r="RVI72" s="153"/>
      <c r="RVJ72" s="153"/>
      <c r="RVK72" s="153"/>
      <c r="RVL72" s="153"/>
      <c r="RVM72" s="155"/>
      <c r="RVN72" s="165"/>
      <c r="RVO72" s="153"/>
      <c r="RVP72" s="154"/>
      <c r="RVQ72" s="154"/>
      <c r="RVR72" s="153"/>
      <c r="RVS72" s="153"/>
      <c r="RVT72" s="153"/>
      <c r="RVU72" s="153"/>
      <c r="RVV72" s="153"/>
      <c r="RVW72" s="153"/>
      <c r="RVX72" s="153"/>
      <c r="RVY72" s="153"/>
      <c r="RVZ72" s="155"/>
      <c r="RWA72" s="165"/>
      <c r="RWB72" s="153"/>
      <c r="RWC72" s="154"/>
      <c r="RWD72" s="154"/>
      <c r="RWE72" s="153"/>
      <c r="RWF72" s="153"/>
      <c r="RWG72" s="153"/>
      <c r="RWH72" s="153"/>
      <c r="RWI72" s="153"/>
      <c r="RWJ72" s="153"/>
      <c r="RWK72" s="153"/>
      <c r="RWL72" s="153"/>
      <c r="RWM72" s="155"/>
      <c r="RWN72" s="165"/>
      <c r="RWO72" s="153"/>
      <c r="RWP72" s="154"/>
      <c r="RWQ72" s="154"/>
      <c r="RWR72" s="153"/>
      <c r="RWS72" s="153"/>
      <c r="RWT72" s="153"/>
      <c r="RWU72" s="153"/>
      <c r="RWV72" s="153"/>
      <c r="RWW72" s="153"/>
      <c r="RWX72" s="153"/>
      <c r="RWY72" s="153"/>
      <c r="RWZ72" s="155"/>
      <c r="RXA72" s="165"/>
      <c r="RXB72" s="153"/>
      <c r="RXC72" s="154"/>
      <c r="RXD72" s="154"/>
      <c r="RXE72" s="153"/>
      <c r="RXF72" s="153"/>
      <c r="RXG72" s="153"/>
      <c r="RXH72" s="153"/>
      <c r="RXI72" s="153"/>
      <c r="RXJ72" s="153"/>
      <c r="RXK72" s="153"/>
      <c r="RXL72" s="153"/>
      <c r="RXM72" s="155"/>
      <c r="RXN72" s="165"/>
      <c r="RXO72" s="153"/>
      <c r="RXP72" s="154"/>
      <c r="RXQ72" s="154"/>
      <c r="RXR72" s="153"/>
      <c r="RXS72" s="153"/>
      <c r="RXT72" s="153"/>
      <c r="RXU72" s="153"/>
      <c r="RXV72" s="153"/>
      <c r="RXW72" s="153"/>
      <c r="RXX72" s="153"/>
      <c r="RXY72" s="153"/>
      <c r="RXZ72" s="155"/>
      <c r="RYA72" s="165"/>
      <c r="RYB72" s="153"/>
      <c r="RYC72" s="154"/>
      <c r="RYD72" s="154"/>
      <c r="RYE72" s="153"/>
      <c r="RYF72" s="153"/>
      <c r="RYG72" s="153"/>
      <c r="RYH72" s="153"/>
      <c r="RYI72" s="153"/>
      <c r="RYJ72" s="153"/>
      <c r="RYK72" s="153"/>
      <c r="RYL72" s="153"/>
      <c r="RYM72" s="155"/>
      <c r="RYN72" s="165"/>
      <c r="RYO72" s="153"/>
      <c r="RYP72" s="154"/>
      <c r="RYQ72" s="154"/>
      <c r="RYR72" s="153"/>
      <c r="RYS72" s="153"/>
      <c r="RYT72" s="153"/>
      <c r="RYU72" s="153"/>
      <c r="RYV72" s="153"/>
      <c r="RYW72" s="153"/>
      <c r="RYX72" s="153"/>
      <c r="RYY72" s="153"/>
      <c r="RYZ72" s="155"/>
      <c r="RZA72" s="165"/>
      <c r="RZB72" s="153"/>
      <c r="RZC72" s="154"/>
      <c r="RZD72" s="154"/>
      <c r="RZE72" s="153"/>
      <c r="RZF72" s="153"/>
      <c r="RZG72" s="153"/>
      <c r="RZH72" s="153"/>
      <c r="RZI72" s="153"/>
      <c r="RZJ72" s="153"/>
      <c r="RZK72" s="153"/>
      <c r="RZL72" s="153"/>
      <c r="RZM72" s="155"/>
      <c r="RZN72" s="165"/>
      <c r="RZO72" s="153"/>
      <c r="RZP72" s="154"/>
      <c r="RZQ72" s="154"/>
      <c r="RZR72" s="153"/>
      <c r="RZS72" s="153"/>
      <c r="RZT72" s="153"/>
      <c r="RZU72" s="153"/>
      <c r="RZV72" s="153"/>
      <c r="RZW72" s="153"/>
      <c r="RZX72" s="153"/>
      <c r="RZY72" s="153"/>
      <c r="RZZ72" s="155"/>
      <c r="SAA72" s="165"/>
      <c r="SAB72" s="153"/>
      <c r="SAC72" s="154"/>
      <c r="SAD72" s="154"/>
      <c r="SAE72" s="153"/>
      <c r="SAF72" s="153"/>
      <c r="SAG72" s="153"/>
      <c r="SAH72" s="153"/>
      <c r="SAI72" s="153"/>
      <c r="SAJ72" s="153"/>
      <c r="SAK72" s="153"/>
      <c r="SAL72" s="153"/>
      <c r="SAM72" s="155"/>
      <c r="SAN72" s="165"/>
      <c r="SAO72" s="153"/>
      <c r="SAP72" s="154"/>
      <c r="SAQ72" s="154"/>
      <c r="SAR72" s="153"/>
      <c r="SAS72" s="153"/>
      <c r="SAT72" s="153"/>
      <c r="SAU72" s="153"/>
      <c r="SAV72" s="153"/>
      <c r="SAW72" s="153"/>
      <c r="SAX72" s="153"/>
      <c r="SAY72" s="153"/>
      <c r="SAZ72" s="155"/>
      <c r="SBA72" s="165"/>
      <c r="SBB72" s="153"/>
      <c r="SBC72" s="154"/>
      <c r="SBD72" s="154"/>
      <c r="SBE72" s="153"/>
      <c r="SBF72" s="153"/>
      <c r="SBG72" s="153"/>
      <c r="SBH72" s="153"/>
      <c r="SBI72" s="153"/>
      <c r="SBJ72" s="153"/>
      <c r="SBK72" s="153"/>
      <c r="SBL72" s="153"/>
      <c r="SBM72" s="155"/>
      <c r="SBN72" s="165"/>
      <c r="SBO72" s="153"/>
      <c r="SBP72" s="154"/>
      <c r="SBQ72" s="154"/>
      <c r="SBR72" s="153"/>
      <c r="SBS72" s="153"/>
      <c r="SBT72" s="153"/>
      <c r="SBU72" s="153"/>
      <c r="SBV72" s="153"/>
      <c r="SBW72" s="153"/>
      <c r="SBX72" s="153"/>
      <c r="SBY72" s="153"/>
      <c r="SBZ72" s="155"/>
      <c r="SCA72" s="165"/>
      <c r="SCB72" s="153"/>
      <c r="SCC72" s="154"/>
      <c r="SCD72" s="154"/>
      <c r="SCE72" s="153"/>
      <c r="SCF72" s="153"/>
      <c r="SCG72" s="153"/>
      <c r="SCH72" s="153"/>
      <c r="SCI72" s="153"/>
      <c r="SCJ72" s="153"/>
      <c r="SCK72" s="153"/>
      <c r="SCL72" s="153"/>
      <c r="SCM72" s="155"/>
      <c r="SCN72" s="165"/>
      <c r="SCO72" s="153"/>
      <c r="SCP72" s="154"/>
      <c r="SCQ72" s="154"/>
      <c r="SCR72" s="153"/>
      <c r="SCS72" s="153"/>
      <c r="SCT72" s="153"/>
      <c r="SCU72" s="153"/>
      <c r="SCV72" s="153"/>
      <c r="SCW72" s="153"/>
      <c r="SCX72" s="153"/>
      <c r="SCY72" s="153"/>
      <c r="SCZ72" s="155"/>
      <c r="SDA72" s="165"/>
      <c r="SDB72" s="153"/>
      <c r="SDC72" s="154"/>
      <c r="SDD72" s="154"/>
      <c r="SDE72" s="153"/>
      <c r="SDF72" s="153"/>
      <c r="SDG72" s="153"/>
      <c r="SDH72" s="153"/>
      <c r="SDI72" s="153"/>
      <c r="SDJ72" s="153"/>
      <c r="SDK72" s="153"/>
      <c r="SDL72" s="153"/>
      <c r="SDM72" s="155"/>
      <c r="SDN72" s="165"/>
      <c r="SDO72" s="153"/>
      <c r="SDP72" s="154"/>
      <c r="SDQ72" s="154"/>
      <c r="SDR72" s="153"/>
      <c r="SDS72" s="153"/>
      <c r="SDT72" s="153"/>
      <c r="SDU72" s="153"/>
      <c r="SDV72" s="153"/>
      <c r="SDW72" s="153"/>
      <c r="SDX72" s="153"/>
      <c r="SDY72" s="153"/>
      <c r="SDZ72" s="155"/>
      <c r="SEA72" s="165"/>
      <c r="SEB72" s="153"/>
      <c r="SEC72" s="154"/>
      <c r="SED72" s="154"/>
      <c r="SEE72" s="153"/>
      <c r="SEF72" s="153"/>
      <c r="SEG72" s="153"/>
      <c r="SEH72" s="153"/>
      <c r="SEI72" s="153"/>
      <c r="SEJ72" s="153"/>
      <c r="SEK72" s="153"/>
      <c r="SEL72" s="153"/>
      <c r="SEM72" s="155"/>
      <c r="SEN72" s="165"/>
      <c r="SEO72" s="153"/>
      <c r="SEP72" s="154"/>
      <c r="SEQ72" s="154"/>
      <c r="SER72" s="153"/>
      <c r="SES72" s="153"/>
      <c r="SET72" s="153"/>
      <c r="SEU72" s="153"/>
      <c r="SEV72" s="153"/>
      <c r="SEW72" s="153"/>
      <c r="SEX72" s="153"/>
      <c r="SEY72" s="153"/>
      <c r="SEZ72" s="155"/>
      <c r="SFA72" s="165"/>
      <c r="SFB72" s="153"/>
      <c r="SFC72" s="154"/>
      <c r="SFD72" s="154"/>
      <c r="SFE72" s="153"/>
      <c r="SFF72" s="153"/>
      <c r="SFG72" s="153"/>
      <c r="SFH72" s="153"/>
      <c r="SFI72" s="153"/>
      <c r="SFJ72" s="153"/>
      <c r="SFK72" s="153"/>
      <c r="SFL72" s="153"/>
      <c r="SFM72" s="155"/>
      <c r="SFN72" s="165"/>
      <c r="SFO72" s="153"/>
      <c r="SFP72" s="154"/>
      <c r="SFQ72" s="154"/>
      <c r="SFR72" s="153"/>
      <c r="SFS72" s="153"/>
      <c r="SFT72" s="153"/>
      <c r="SFU72" s="153"/>
      <c r="SFV72" s="153"/>
      <c r="SFW72" s="153"/>
      <c r="SFX72" s="153"/>
      <c r="SFY72" s="153"/>
      <c r="SFZ72" s="155"/>
      <c r="SGA72" s="165"/>
      <c r="SGB72" s="153"/>
      <c r="SGC72" s="154"/>
      <c r="SGD72" s="154"/>
      <c r="SGE72" s="153"/>
      <c r="SGF72" s="153"/>
      <c r="SGG72" s="153"/>
      <c r="SGH72" s="153"/>
      <c r="SGI72" s="153"/>
      <c r="SGJ72" s="153"/>
      <c r="SGK72" s="153"/>
      <c r="SGL72" s="153"/>
      <c r="SGM72" s="155"/>
      <c r="SGN72" s="165"/>
      <c r="SGO72" s="153"/>
      <c r="SGP72" s="154"/>
      <c r="SGQ72" s="154"/>
      <c r="SGR72" s="153"/>
      <c r="SGS72" s="153"/>
      <c r="SGT72" s="153"/>
      <c r="SGU72" s="153"/>
      <c r="SGV72" s="153"/>
      <c r="SGW72" s="153"/>
      <c r="SGX72" s="153"/>
      <c r="SGY72" s="153"/>
      <c r="SGZ72" s="155"/>
      <c r="SHA72" s="165"/>
      <c r="SHB72" s="153"/>
      <c r="SHC72" s="154"/>
      <c r="SHD72" s="154"/>
      <c r="SHE72" s="153"/>
      <c r="SHF72" s="153"/>
      <c r="SHG72" s="153"/>
      <c r="SHH72" s="153"/>
      <c r="SHI72" s="153"/>
      <c r="SHJ72" s="153"/>
      <c r="SHK72" s="153"/>
      <c r="SHL72" s="153"/>
      <c r="SHM72" s="155"/>
      <c r="SHN72" s="165"/>
      <c r="SHO72" s="153"/>
      <c r="SHP72" s="154"/>
      <c r="SHQ72" s="154"/>
      <c r="SHR72" s="153"/>
      <c r="SHS72" s="153"/>
      <c r="SHT72" s="153"/>
      <c r="SHU72" s="153"/>
      <c r="SHV72" s="153"/>
      <c r="SHW72" s="153"/>
      <c r="SHX72" s="153"/>
      <c r="SHY72" s="153"/>
      <c r="SHZ72" s="155"/>
      <c r="SIA72" s="165"/>
      <c r="SIB72" s="153"/>
      <c r="SIC72" s="154"/>
      <c r="SID72" s="154"/>
      <c r="SIE72" s="153"/>
      <c r="SIF72" s="153"/>
      <c r="SIG72" s="153"/>
      <c r="SIH72" s="153"/>
      <c r="SII72" s="153"/>
      <c r="SIJ72" s="153"/>
      <c r="SIK72" s="153"/>
      <c r="SIL72" s="153"/>
      <c r="SIM72" s="155"/>
      <c r="SIN72" s="165"/>
      <c r="SIO72" s="153"/>
      <c r="SIP72" s="154"/>
      <c r="SIQ72" s="154"/>
      <c r="SIR72" s="153"/>
      <c r="SIS72" s="153"/>
      <c r="SIT72" s="153"/>
      <c r="SIU72" s="153"/>
      <c r="SIV72" s="153"/>
      <c r="SIW72" s="153"/>
      <c r="SIX72" s="153"/>
      <c r="SIY72" s="153"/>
      <c r="SIZ72" s="155"/>
      <c r="SJA72" s="165"/>
      <c r="SJB72" s="153"/>
      <c r="SJC72" s="154"/>
      <c r="SJD72" s="154"/>
      <c r="SJE72" s="153"/>
      <c r="SJF72" s="153"/>
      <c r="SJG72" s="153"/>
      <c r="SJH72" s="153"/>
      <c r="SJI72" s="153"/>
      <c r="SJJ72" s="153"/>
      <c r="SJK72" s="153"/>
      <c r="SJL72" s="153"/>
      <c r="SJM72" s="155"/>
      <c r="SJN72" s="165"/>
      <c r="SJO72" s="153"/>
      <c r="SJP72" s="154"/>
      <c r="SJQ72" s="154"/>
      <c r="SJR72" s="153"/>
      <c r="SJS72" s="153"/>
      <c r="SJT72" s="153"/>
      <c r="SJU72" s="153"/>
      <c r="SJV72" s="153"/>
      <c r="SJW72" s="153"/>
      <c r="SJX72" s="153"/>
      <c r="SJY72" s="153"/>
      <c r="SJZ72" s="155"/>
      <c r="SKA72" s="165"/>
      <c r="SKB72" s="153"/>
      <c r="SKC72" s="154"/>
      <c r="SKD72" s="154"/>
      <c r="SKE72" s="153"/>
      <c r="SKF72" s="153"/>
      <c r="SKG72" s="153"/>
      <c r="SKH72" s="153"/>
      <c r="SKI72" s="153"/>
      <c r="SKJ72" s="153"/>
      <c r="SKK72" s="153"/>
      <c r="SKL72" s="153"/>
      <c r="SKM72" s="155"/>
      <c r="SKN72" s="165"/>
      <c r="SKO72" s="153"/>
      <c r="SKP72" s="154"/>
      <c r="SKQ72" s="154"/>
      <c r="SKR72" s="153"/>
      <c r="SKS72" s="153"/>
      <c r="SKT72" s="153"/>
      <c r="SKU72" s="153"/>
      <c r="SKV72" s="153"/>
      <c r="SKW72" s="153"/>
      <c r="SKX72" s="153"/>
      <c r="SKY72" s="153"/>
      <c r="SKZ72" s="155"/>
      <c r="SLA72" s="165"/>
      <c r="SLB72" s="153"/>
      <c r="SLC72" s="154"/>
      <c r="SLD72" s="154"/>
      <c r="SLE72" s="153"/>
      <c r="SLF72" s="153"/>
      <c r="SLG72" s="153"/>
      <c r="SLH72" s="153"/>
      <c r="SLI72" s="153"/>
      <c r="SLJ72" s="153"/>
      <c r="SLK72" s="153"/>
      <c r="SLL72" s="153"/>
      <c r="SLM72" s="155"/>
      <c r="SLN72" s="165"/>
      <c r="SLO72" s="153"/>
      <c r="SLP72" s="154"/>
      <c r="SLQ72" s="154"/>
      <c r="SLR72" s="153"/>
      <c r="SLS72" s="153"/>
      <c r="SLT72" s="153"/>
      <c r="SLU72" s="153"/>
      <c r="SLV72" s="153"/>
      <c r="SLW72" s="153"/>
      <c r="SLX72" s="153"/>
      <c r="SLY72" s="153"/>
      <c r="SLZ72" s="155"/>
      <c r="SMA72" s="165"/>
      <c r="SMB72" s="153"/>
      <c r="SMC72" s="154"/>
      <c r="SMD72" s="154"/>
      <c r="SME72" s="153"/>
      <c r="SMF72" s="153"/>
      <c r="SMG72" s="153"/>
      <c r="SMH72" s="153"/>
      <c r="SMI72" s="153"/>
      <c r="SMJ72" s="153"/>
      <c r="SMK72" s="153"/>
      <c r="SML72" s="153"/>
      <c r="SMM72" s="155"/>
      <c r="SMN72" s="165"/>
      <c r="SMO72" s="153"/>
      <c r="SMP72" s="154"/>
      <c r="SMQ72" s="154"/>
      <c r="SMR72" s="153"/>
      <c r="SMS72" s="153"/>
      <c r="SMT72" s="153"/>
      <c r="SMU72" s="153"/>
      <c r="SMV72" s="153"/>
      <c r="SMW72" s="153"/>
      <c r="SMX72" s="153"/>
      <c r="SMY72" s="153"/>
      <c r="SMZ72" s="155"/>
      <c r="SNA72" s="165"/>
      <c r="SNB72" s="153"/>
      <c r="SNC72" s="154"/>
      <c r="SND72" s="154"/>
      <c r="SNE72" s="153"/>
      <c r="SNF72" s="153"/>
      <c r="SNG72" s="153"/>
      <c r="SNH72" s="153"/>
      <c r="SNI72" s="153"/>
      <c r="SNJ72" s="153"/>
      <c r="SNK72" s="153"/>
      <c r="SNL72" s="153"/>
      <c r="SNM72" s="155"/>
      <c r="SNN72" s="165"/>
      <c r="SNO72" s="153"/>
      <c r="SNP72" s="154"/>
      <c r="SNQ72" s="154"/>
      <c r="SNR72" s="153"/>
      <c r="SNS72" s="153"/>
      <c r="SNT72" s="153"/>
      <c r="SNU72" s="153"/>
      <c r="SNV72" s="153"/>
      <c r="SNW72" s="153"/>
      <c r="SNX72" s="153"/>
      <c r="SNY72" s="153"/>
      <c r="SNZ72" s="155"/>
      <c r="SOA72" s="165"/>
      <c r="SOB72" s="153"/>
      <c r="SOC72" s="154"/>
      <c r="SOD72" s="154"/>
      <c r="SOE72" s="153"/>
      <c r="SOF72" s="153"/>
      <c r="SOG72" s="153"/>
      <c r="SOH72" s="153"/>
      <c r="SOI72" s="153"/>
      <c r="SOJ72" s="153"/>
      <c r="SOK72" s="153"/>
      <c r="SOL72" s="153"/>
      <c r="SOM72" s="155"/>
      <c r="SON72" s="165"/>
      <c r="SOO72" s="153"/>
      <c r="SOP72" s="154"/>
      <c r="SOQ72" s="154"/>
      <c r="SOR72" s="153"/>
      <c r="SOS72" s="153"/>
      <c r="SOT72" s="153"/>
      <c r="SOU72" s="153"/>
      <c r="SOV72" s="153"/>
      <c r="SOW72" s="153"/>
      <c r="SOX72" s="153"/>
      <c r="SOY72" s="153"/>
      <c r="SOZ72" s="155"/>
      <c r="SPA72" s="165"/>
      <c r="SPB72" s="153"/>
      <c r="SPC72" s="154"/>
      <c r="SPD72" s="154"/>
      <c r="SPE72" s="153"/>
      <c r="SPF72" s="153"/>
      <c r="SPG72" s="153"/>
      <c r="SPH72" s="153"/>
      <c r="SPI72" s="153"/>
      <c r="SPJ72" s="153"/>
      <c r="SPK72" s="153"/>
      <c r="SPL72" s="153"/>
      <c r="SPM72" s="155"/>
      <c r="SPN72" s="165"/>
      <c r="SPO72" s="153"/>
      <c r="SPP72" s="154"/>
      <c r="SPQ72" s="154"/>
      <c r="SPR72" s="153"/>
      <c r="SPS72" s="153"/>
      <c r="SPT72" s="153"/>
      <c r="SPU72" s="153"/>
      <c r="SPV72" s="153"/>
      <c r="SPW72" s="153"/>
      <c r="SPX72" s="153"/>
      <c r="SPY72" s="153"/>
      <c r="SPZ72" s="155"/>
      <c r="SQA72" s="165"/>
      <c r="SQB72" s="153"/>
      <c r="SQC72" s="154"/>
      <c r="SQD72" s="154"/>
      <c r="SQE72" s="153"/>
      <c r="SQF72" s="153"/>
      <c r="SQG72" s="153"/>
      <c r="SQH72" s="153"/>
      <c r="SQI72" s="153"/>
      <c r="SQJ72" s="153"/>
      <c r="SQK72" s="153"/>
      <c r="SQL72" s="153"/>
      <c r="SQM72" s="155"/>
      <c r="SQN72" s="165"/>
      <c r="SQO72" s="153"/>
      <c r="SQP72" s="154"/>
      <c r="SQQ72" s="154"/>
      <c r="SQR72" s="153"/>
      <c r="SQS72" s="153"/>
      <c r="SQT72" s="153"/>
      <c r="SQU72" s="153"/>
      <c r="SQV72" s="153"/>
      <c r="SQW72" s="153"/>
      <c r="SQX72" s="153"/>
      <c r="SQY72" s="153"/>
      <c r="SQZ72" s="155"/>
      <c r="SRA72" s="165"/>
      <c r="SRB72" s="153"/>
      <c r="SRC72" s="154"/>
      <c r="SRD72" s="154"/>
      <c r="SRE72" s="153"/>
      <c r="SRF72" s="153"/>
      <c r="SRG72" s="153"/>
      <c r="SRH72" s="153"/>
      <c r="SRI72" s="153"/>
      <c r="SRJ72" s="153"/>
      <c r="SRK72" s="153"/>
      <c r="SRL72" s="153"/>
      <c r="SRM72" s="155"/>
      <c r="SRN72" s="165"/>
      <c r="SRO72" s="153"/>
      <c r="SRP72" s="154"/>
      <c r="SRQ72" s="154"/>
      <c r="SRR72" s="153"/>
      <c r="SRS72" s="153"/>
      <c r="SRT72" s="153"/>
      <c r="SRU72" s="153"/>
      <c r="SRV72" s="153"/>
      <c r="SRW72" s="153"/>
      <c r="SRX72" s="153"/>
      <c r="SRY72" s="153"/>
      <c r="SRZ72" s="155"/>
      <c r="SSA72" s="165"/>
      <c r="SSB72" s="153"/>
      <c r="SSC72" s="154"/>
      <c r="SSD72" s="154"/>
      <c r="SSE72" s="153"/>
      <c r="SSF72" s="153"/>
      <c r="SSG72" s="153"/>
      <c r="SSH72" s="153"/>
      <c r="SSI72" s="153"/>
      <c r="SSJ72" s="153"/>
      <c r="SSK72" s="153"/>
      <c r="SSL72" s="153"/>
      <c r="SSM72" s="155"/>
      <c r="SSN72" s="165"/>
      <c r="SSO72" s="153"/>
      <c r="SSP72" s="154"/>
      <c r="SSQ72" s="154"/>
      <c r="SSR72" s="153"/>
      <c r="SSS72" s="153"/>
      <c r="SST72" s="153"/>
      <c r="SSU72" s="153"/>
      <c r="SSV72" s="153"/>
      <c r="SSW72" s="153"/>
      <c r="SSX72" s="153"/>
      <c r="SSY72" s="153"/>
      <c r="SSZ72" s="155"/>
      <c r="STA72" s="165"/>
      <c r="STB72" s="153"/>
      <c r="STC72" s="154"/>
      <c r="STD72" s="154"/>
      <c r="STE72" s="153"/>
      <c r="STF72" s="153"/>
      <c r="STG72" s="153"/>
      <c r="STH72" s="153"/>
      <c r="STI72" s="153"/>
      <c r="STJ72" s="153"/>
      <c r="STK72" s="153"/>
      <c r="STL72" s="153"/>
      <c r="STM72" s="155"/>
      <c r="STN72" s="165"/>
      <c r="STO72" s="153"/>
      <c r="STP72" s="154"/>
      <c r="STQ72" s="154"/>
      <c r="STR72" s="153"/>
      <c r="STS72" s="153"/>
      <c r="STT72" s="153"/>
      <c r="STU72" s="153"/>
      <c r="STV72" s="153"/>
      <c r="STW72" s="153"/>
      <c r="STX72" s="153"/>
      <c r="STY72" s="153"/>
      <c r="STZ72" s="155"/>
      <c r="SUA72" s="165"/>
      <c r="SUB72" s="153"/>
      <c r="SUC72" s="154"/>
      <c r="SUD72" s="154"/>
      <c r="SUE72" s="153"/>
      <c r="SUF72" s="153"/>
      <c r="SUG72" s="153"/>
      <c r="SUH72" s="153"/>
      <c r="SUI72" s="153"/>
      <c r="SUJ72" s="153"/>
      <c r="SUK72" s="153"/>
      <c r="SUL72" s="153"/>
      <c r="SUM72" s="155"/>
      <c r="SUN72" s="165"/>
      <c r="SUO72" s="153"/>
      <c r="SUP72" s="154"/>
      <c r="SUQ72" s="154"/>
      <c r="SUR72" s="153"/>
      <c r="SUS72" s="153"/>
      <c r="SUT72" s="153"/>
      <c r="SUU72" s="153"/>
      <c r="SUV72" s="153"/>
      <c r="SUW72" s="153"/>
      <c r="SUX72" s="153"/>
      <c r="SUY72" s="153"/>
      <c r="SUZ72" s="155"/>
      <c r="SVA72" s="165"/>
      <c r="SVB72" s="153"/>
      <c r="SVC72" s="154"/>
      <c r="SVD72" s="154"/>
      <c r="SVE72" s="153"/>
      <c r="SVF72" s="153"/>
      <c r="SVG72" s="153"/>
      <c r="SVH72" s="153"/>
      <c r="SVI72" s="153"/>
      <c r="SVJ72" s="153"/>
      <c r="SVK72" s="153"/>
      <c r="SVL72" s="153"/>
      <c r="SVM72" s="155"/>
      <c r="SVN72" s="165"/>
      <c r="SVO72" s="153"/>
      <c r="SVP72" s="154"/>
      <c r="SVQ72" s="154"/>
      <c r="SVR72" s="153"/>
      <c r="SVS72" s="153"/>
      <c r="SVT72" s="153"/>
      <c r="SVU72" s="153"/>
      <c r="SVV72" s="153"/>
      <c r="SVW72" s="153"/>
      <c r="SVX72" s="153"/>
      <c r="SVY72" s="153"/>
      <c r="SVZ72" s="155"/>
      <c r="SWA72" s="165"/>
      <c r="SWB72" s="153"/>
      <c r="SWC72" s="154"/>
      <c r="SWD72" s="154"/>
      <c r="SWE72" s="153"/>
      <c r="SWF72" s="153"/>
      <c r="SWG72" s="153"/>
      <c r="SWH72" s="153"/>
      <c r="SWI72" s="153"/>
      <c r="SWJ72" s="153"/>
      <c r="SWK72" s="153"/>
      <c r="SWL72" s="153"/>
      <c r="SWM72" s="155"/>
      <c r="SWN72" s="165"/>
      <c r="SWO72" s="153"/>
      <c r="SWP72" s="154"/>
      <c r="SWQ72" s="154"/>
      <c r="SWR72" s="153"/>
      <c r="SWS72" s="153"/>
      <c r="SWT72" s="153"/>
      <c r="SWU72" s="153"/>
      <c r="SWV72" s="153"/>
      <c r="SWW72" s="153"/>
      <c r="SWX72" s="153"/>
      <c r="SWY72" s="153"/>
      <c r="SWZ72" s="155"/>
      <c r="SXA72" s="165"/>
      <c r="SXB72" s="153"/>
      <c r="SXC72" s="154"/>
      <c r="SXD72" s="154"/>
      <c r="SXE72" s="153"/>
      <c r="SXF72" s="153"/>
      <c r="SXG72" s="153"/>
      <c r="SXH72" s="153"/>
      <c r="SXI72" s="153"/>
      <c r="SXJ72" s="153"/>
      <c r="SXK72" s="153"/>
      <c r="SXL72" s="153"/>
      <c r="SXM72" s="155"/>
      <c r="SXN72" s="165"/>
      <c r="SXO72" s="153"/>
      <c r="SXP72" s="154"/>
      <c r="SXQ72" s="154"/>
      <c r="SXR72" s="153"/>
      <c r="SXS72" s="153"/>
      <c r="SXT72" s="153"/>
      <c r="SXU72" s="153"/>
      <c r="SXV72" s="153"/>
      <c r="SXW72" s="153"/>
      <c r="SXX72" s="153"/>
      <c r="SXY72" s="153"/>
      <c r="SXZ72" s="155"/>
      <c r="SYA72" s="165"/>
      <c r="SYB72" s="153"/>
      <c r="SYC72" s="154"/>
      <c r="SYD72" s="154"/>
      <c r="SYE72" s="153"/>
      <c r="SYF72" s="153"/>
      <c r="SYG72" s="153"/>
      <c r="SYH72" s="153"/>
      <c r="SYI72" s="153"/>
      <c r="SYJ72" s="153"/>
      <c r="SYK72" s="153"/>
      <c r="SYL72" s="153"/>
      <c r="SYM72" s="155"/>
      <c r="SYN72" s="165"/>
      <c r="SYO72" s="153"/>
      <c r="SYP72" s="154"/>
      <c r="SYQ72" s="154"/>
      <c r="SYR72" s="153"/>
      <c r="SYS72" s="153"/>
      <c r="SYT72" s="153"/>
      <c r="SYU72" s="153"/>
      <c r="SYV72" s="153"/>
      <c r="SYW72" s="153"/>
      <c r="SYX72" s="153"/>
      <c r="SYY72" s="153"/>
      <c r="SYZ72" s="155"/>
      <c r="SZA72" s="165"/>
      <c r="SZB72" s="153"/>
      <c r="SZC72" s="154"/>
      <c r="SZD72" s="154"/>
      <c r="SZE72" s="153"/>
      <c r="SZF72" s="153"/>
      <c r="SZG72" s="153"/>
      <c r="SZH72" s="153"/>
      <c r="SZI72" s="153"/>
      <c r="SZJ72" s="153"/>
      <c r="SZK72" s="153"/>
      <c r="SZL72" s="153"/>
      <c r="SZM72" s="155"/>
      <c r="SZN72" s="165"/>
      <c r="SZO72" s="153"/>
      <c r="SZP72" s="154"/>
      <c r="SZQ72" s="154"/>
      <c r="SZR72" s="153"/>
      <c r="SZS72" s="153"/>
      <c r="SZT72" s="153"/>
      <c r="SZU72" s="153"/>
      <c r="SZV72" s="153"/>
      <c r="SZW72" s="153"/>
      <c r="SZX72" s="153"/>
      <c r="SZY72" s="153"/>
      <c r="SZZ72" s="155"/>
      <c r="TAA72" s="165"/>
      <c r="TAB72" s="153"/>
      <c r="TAC72" s="154"/>
      <c r="TAD72" s="154"/>
      <c r="TAE72" s="153"/>
      <c r="TAF72" s="153"/>
      <c r="TAG72" s="153"/>
      <c r="TAH72" s="153"/>
      <c r="TAI72" s="153"/>
      <c r="TAJ72" s="153"/>
      <c r="TAK72" s="153"/>
      <c r="TAL72" s="153"/>
      <c r="TAM72" s="155"/>
      <c r="TAN72" s="165"/>
      <c r="TAO72" s="153"/>
      <c r="TAP72" s="154"/>
      <c r="TAQ72" s="154"/>
      <c r="TAR72" s="153"/>
      <c r="TAS72" s="153"/>
      <c r="TAT72" s="153"/>
      <c r="TAU72" s="153"/>
      <c r="TAV72" s="153"/>
      <c r="TAW72" s="153"/>
      <c r="TAX72" s="153"/>
      <c r="TAY72" s="153"/>
      <c r="TAZ72" s="155"/>
      <c r="TBA72" s="165"/>
      <c r="TBB72" s="153"/>
      <c r="TBC72" s="154"/>
      <c r="TBD72" s="154"/>
      <c r="TBE72" s="153"/>
      <c r="TBF72" s="153"/>
      <c r="TBG72" s="153"/>
      <c r="TBH72" s="153"/>
      <c r="TBI72" s="153"/>
      <c r="TBJ72" s="153"/>
      <c r="TBK72" s="153"/>
      <c r="TBL72" s="153"/>
      <c r="TBM72" s="155"/>
      <c r="TBN72" s="165"/>
      <c r="TBO72" s="153"/>
      <c r="TBP72" s="154"/>
      <c r="TBQ72" s="154"/>
      <c r="TBR72" s="153"/>
      <c r="TBS72" s="153"/>
      <c r="TBT72" s="153"/>
      <c r="TBU72" s="153"/>
      <c r="TBV72" s="153"/>
      <c r="TBW72" s="153"/>
      <c r="TBX72" s="153"/>
      <c r="TBY72" s="153"/>
      <c r="TBZ72" s="155"/>
      <c r="TCA72" s="165"/>
      <c r="TCB72" s="153"/>
      <c r="TCC72" s="154"/>
      <c r="TCD72" s="154"/>
      <c r="TCE72" s="153"/>
      <c r="TCF72" s="153"/>
      <c r="TCG72" s="153"/>
      <c r="TCH72" s="153"/>
      <c r="TCI72" s="153"/>
      <c r="TCJ72" s="153"/>
      <c r="TCK72" s="153"/>
      <c r="TCL72" s="153"/>
      <c r="TCM72" s="155"/>
      <c r="TCN72" s="165"/>
      <c r="TCO72" s="153"/>
      <c r="TCP72" s="154"/>
      <c r="TCQ72" s="154"/>
      <c r="TCR72" s="153"/>
      <c r="TCS72" s="153"/>
      <c r="TCT72" s="153"/>
      <c r="TCU72" s="153"/>
      <c r="TCV72" s="153"/>
      <c r="TCW72" s="153"/>
      <c r="TCX72" s="153"/>
      <c r="TCY72" s="153"/>
      <c r="TCZ72" s="155"/>
      <c r="TDA72" s="165"/>
      <c r="TDB72" s="153"/>
      <c r="TDC72" s="154"/>
      <c r="TDD72" s="154"/>
      <c r="TDE72" s="153"/>
      <c r="TDF72" s="153"/>
      <c r="TDG72" s="153"/>
      <c r="TDH72" s="153"/>
      <c r="TDI72" s="153"/>
      <c r="TDJ72" s="153"/>
      <c r="TDK72" s="153"/>
      <c r="TDL72" s="153"/>
      <c r="TDM72" s="155"/>
      <c r="TDN72" s="165"/>
      <c r="TDO72" s="153"/>
      <c r="TDP72" s="154"/>
      <c r="TDQ72" s="154"/>
      <c r="TDR72" s="153"/>
      <c r="TDS72" s="153"/>
      <c r="TDT72" s="153"/>
      <c r="TDU72" s="153"/>
      <c r="TDV72" s="153"/>
      <c r="TDW72" s="153"/>
      <c r="TDX72" s="153"/>
      <c r="TDY72" s="153"/>
      <c r="TDZ72" s="155"/>
      <c r="TEA72" s="165"/>
      <c r="TEB72" s="153"/>
      <c r="TEC72" s="154"/>
      <c r="TED72" s="154"/>
      <c r="TEE72" s="153"/>
      <c r="TEF72" s="153"/>
      <c r="TEG72" s="153"/>
      <c r="TEH72" s="153"/>
      <c r="TEI72" s="153"/>
      <c r="TEJ72" s="153"/>
      <c r="TEK72" s="153"/>
      <c r="TEL72" s="153"/>
      <c r="TEM72" s="155"/>
      <c r="TEN72" s="165"/>
      <c r="TEO72" s="153"/>
      <c r="TEP72" s="154"/>
      <c r="TEQ72" s="154"/>
      <c r="TER72" s="153"/>
      <c r="TES72" s="153"/>
      <c r="TET72" s="153"/>
      <c r="TEU72" s="153"/>
      <c r="TEV72" s="153"/>
      <c r="TEW72" s="153"/>
      <c r="TEX72" s="153"/>
      <c r="TEY72" s="153"/>
      <c r="TEZ72" s="155"/>
      <c r="TFA72" s="165"/>
      <c r="TFB72" s="153"/>
      <c r="TFC72" s="154"/>
      <c r="TFD72" s="154"/>
      <c r="TFE72" s="153"/>
      <c r="TFF72" s="153"/>
      <c r="TFG72" s="153"/>
      <c r="TFH72" s="153"/>
      <c r="TFI72" s="153"/>
      <c r="TFJ72" s="153"/>
      <c r="TFK72" s="153"/>
      <c r="TFL72" s="153"/>
      <c r="TFM72" s="155"/>
      <c r="TFN72" s="165"/>
      <c r="TFO72" s="153"/>
      <c r="TFP72" s="154"/>
      <c r="TFQ72" s="154"/>
      <c r="TFR72" s="153"/>
      <c r="TFS72" s="153"/>
      <c r="TFT72" s="153"/>
      <c r="TFU72" s="153"/>
      <c r="TFV72" s="153"/>
      <c r="TFW72" s="153"/>
      <c r="TFX72" s="153"/>
      <c r="TFY72" s="153"/>
      <c r="TFZ72" s="155"/>
      <c r="TGA72" s="165"/>
      <c r="TGB72" s="153"/>
      <c r="TGC72" s="154"/>
      <c r="TGD72" s="154"/>
      <c r="TGE72" s="153"/>
      <c r="TGF72" s="153"/>
      <c r="TGG72" s="153"/>
      <c r="TGH72" s="153"/>
      <c r="TGI72" s="153"/>
      <c r="TGJ72" s="153"/>
      <c r="TGK72" s="153"/>
      <c r="TGL72" s="153"/>
      <c r="TGM72" s="155"/>
      <c r="TGN72" s="165"/>
      <c r="TGO72" s="153"/>
      <c r="TGP72" s="154"/>
      <c r="TGQ72" s="154"/>
      <c r="TGR72" s="153"/>
      <c r="TGS72" s="153"/>
      <c r="TGT72" s="153"/>
      <c r="TGU72" s="153"/>
      <c r="TGV72" s="153"/>
      <c r="TGW72" s="153"/>
      <c r="TGX72" s="153"/>
      <c r="TGY72" s="153"/>
      <c r="TGZ72" s="155"/>
      <c r="THA72" s="165"/>
      <c r="THB72" s="153"/>
      <c r="THC72" s="154"/>
      <c r="THD72" s="154"/>
      <c r="THE72" s="153"/>
      <c r="THF72" s="153"/>
      <c r="THG72" s="153"/>
      <c r="THH72" s="153"/>
      <c r="THI72" s="153"/>
      <c r="THJ72" s="153"/>
      <c r="THK72" s="153"/>
      <c r="THL72" s="153"/>
      <c r="THM72" s="155"/>
      <c r="THN72" s="165"/>
      <c r="THO72" s="153"/>
      <c r="THP72" s="154"/>
      <c r="THQ72" s="154"/>
      <c r="THR72" s="153"/>
      <c r="THS72" s="153"/>
      <c r="THT72" s="153"/>
      <c r="THU72" s="153"/>
      <c r="THV72" s="153"/>
      <c r="THW72" s="153"/>
      <c r="THX72" s="153"/>
      <c r="THY72" s="153"/>
      <c r="THZ72" s="155"/>
      <c r="TIA72" s="165"/>
      <c r="TIB72" s="153"/>
      <c r="TIC72" s="154"/>
      <c r="TID72" s="154"/>
      <c r="TIE72" s="153"/>
      <c r="TIF72" s="153"/>
      <c r="TIG72" s="153"/>
      <c r="TIH72" s="153"/>
      <c r="TII72" s="153"/>
      <c r="TIJ72" s="153"/>
      <c r="TIK72" s="153"/>
      <c r="TIL72" s="153"/>
      <c r="TIM72" s="155"/>
      <c r="TIN72" s="165"/>
      <c r="TIO72" s="153"/>
      <c r="TIP72" s="154"/>
      <c r="TIQ72" s="154"/>
      <c r="TIR72" s="153"/>
      <c r="TIS72" s="153"/>
      <c r="TIT72" s="153"/>
      <c r="TIU72" s="153"/>
      <c r="TIV72" s="153"/>
      <c r="TIW72" s="153"/>
      <c r="TIX72" s="153"/>
      <c r="TIY72" s="153"/>
      <c r="TIZ72" s="155"/>
      <c r="TJA72" s="165"/>
      <c r="TJB72" s="153"/>
      <c r="TJC72" s="154"/>
      <c r="TJD72" s="154"/>
      <c r="TJE72" s="153"/>
      <c r="TJF72" s="153"/>
      <c r="TJG72" s="153"/>
      <c r="TJH72" s="153"/>
      <c r="TJI72" s="153"/>
      <c r="TJJ72" s="153"/>
      <c r="TJK72" s="153"/>
      <c r="TJL72" s="153"/>
      <c r="TJM72" s="155"/>
      <c r="TJN72" s="165"/>
      <c r="TJO72" s="153"/>
      <c r="TJP72" s="154"/>
      <c r="TJQ72" s="154"/>
      <c r="TJR72" s="153"/>
      <c r="TJS72" s="153"/>
      <c r="TJT72" s="153"/>
      <c r="TJU72" s="153"/>
      <c r="TJV72" s="153"/>
      <c r="TJW72" s="153"/>
      <c r="TJX72" s="153"/>
      <c r="TJY72" s="153"/>
      <c r="TJZ72" s="155"/>
      <c r="TKA72" s="165"/>
      <c r="TKB72" s="153"/>
      <c r="TKC72" s="154"/>
      <c r="TKD72" s="154"/>
      <c r="TKE72" s="153"/>
      <c r="TKF72" s="153"/>
      <c r="TKG72" s="153"/>
      <c r="TKH72" s="153"/>
      <c r="TKI72" s="153"/>
      <c r="TKJ72" s="153"/>
      <c r="TKK72" s="153"/>
      <c r="TKL72" s="153"/>
      <c r="TKM72" s="155"/>
      <c r="TKN72" s="165"/>
      <c r="TKO72" s="153"/>
      <c r="TKP72" s="154"/>
      <c r="TKQ72" s="154"/>
      <c r="TKR72" s="153"/>
      <c r="TKS72" s="153"/>
      <c r="TKT72" s="153"/>
      <c r="TKU72" s="153"/>
      <c r="TKV72" s="153"/>
      <c r="TKW72" s="153"/>
      <c r="TKX72" s="153"/>
      <c r="TKY72" s="153"/>
      <c r="TKZ72" s="155"/>
      <c r="TLA72" s="165"/>
      <c r="TLB72" s="153"/>
      <c r="TLC72" s="154"/>
      <c r="TLD72" s="154"/>
      <c r="TLE72" s="153"/>
      <c r="TLF72" s="153"/>
      <c r="TLG72" s="153"/>
      <c r="TLH72" s="153"/>
      <c r="TLI72" s="153"/>
      <c r="TLJ72" s="153"/>
      <c r="TLK72" s="153"/>
      <c r="TLL72" s="153"/>
      <c r="TLM72" s="155"/>
      <c r="TLN72" s="165"/>
      <c r="TLO72" s="153"/>
      <c r="TLP72" s="154"/>
      <c r="TLQ72" s="154"/>
      <c r="TLR72" s="153"/>
      <c r="TLS72" s="153"/>
      <c r="TLT72" s="153"/>
      <c r="TLU72" s="153"/>
      <c r="TLV72" s="153"/>
      <c r="TLW72" s="153"/>
      <c r="TLX72" s="153"/>
      <c r="TLY72" s="153"/>
      <c r="TLZ72" s="155"/>
      <c r="TMA72" s="165"/>
      <c r="TMB72" s="153"/>
      <c r="TMC72" s="154"/>
      <c r="TMD72" s="154"/>
      <c r="TME72" s="153"/>
      <c r="TMF72" s="153"/>
      <c r="TMG72" s="153"/>
      <c r="TMH72" s="153"/>
      <c r="TMI72" s="153"/>
      <c r="TMJ72" s="153"/>
      <c r="TMK72" s="153"/>
      <c r="TML72" s="153"/>
      <c r="TMM72" s="155"/>
      <c r="TMN72" s="165"/>
      <c r="TMO72" s="153"/>
      <c r="TMP72" s="154"/>
      <c r="TMQ72" s="154"/>
      <c r="TMR72" s="153"/>
      <c r="TMS72" s="153"/>
      <c r="TMT72" s="153"/>
      <c r="TMU72" s="153"/>
      <c r="TMV72" s="153"/>
      <c r="TMW72" s="153"/>
      <c r="TMX72" s="153"/>
      <c r="TMY72" s="153"/>
      <c r="TMZ72" s="155"/>
      <c r="TNA72" s="165"/>
      <c r="TNB72" s="153"/>
      <c r="TNC72" s="154"/>
      <c r="TND72" s="154"/>
      <c r="TNE72" s="153"/>
      <c r="TNF72" s="153"/>
      <c r="TNG72" s="153"/>
      <c r="TNH72" s="153"/>
      <c r="TNI72" s="153"/>
      <c r="TNJ72" s="153"/>
      <c r="TNK72" s="153"/>
      <c r="TNL72" s="153"/>
      <c r="TNM72" s="155"/>
      <c r="TNN72" s="165"/>
      <c r="TNO72" s="153"/>
      <c r="TNP72" s="154"/>
      <c r="TNQ72" s="154"/>
      <c r="TNR72" s="153"/>
      <c r="TNS72" s="153"/>
      <c r="TNT72" s="153"/>
      <c r="TNU72" s="153"/>
      <c r="TNV72" s="153"/>
      <c r="TNW72" s="153"/>
      <c r="TNX72" s="153"/>
      <c r="TNY72" s="153"/>
      <c r="TNZ72" s="155"/>
      <c r="TOA72" s="165"/>
      <c r="TOB72" s="153"/>
      <c r="TOC72" s="154"/>
      <c r="TOD72" s="154"/>
      <c r="TOE72" s="153"/>
      <c r="TOF72" s="153"/>
      <c r="TOG72" s="153"/>
      <c r="TOH72" s="153"/>
      <c r="TOI72" s="153"/>
      <c r="TOJ72" s="153"/>
      <c r="TOK72" s="153"/>
      <c r="TOL72" s="153"/>
      <c r="TOM72" s="155"/>
      <c r="TON72" s="165"/>
      <c r="TOO72" s="153"/>
      <c r="TOP72" s="154"/>
      <c r="TOQ72" s="154"/>
      <c r="TOR72" s="153"/>
      <c r="TOS72" s="153"/>
      <c r="TOT72" s="153"/>
      <c r="TOU72" s="153"/>
      <c r="TOV72" s="153"/>
      <c r="TOW72" s="153"/>
      <c r="TOX72" s="153"/>
      <c r="TOY72" s="153"/>
      <c r="TOZ72" s="155"/>
      <c r="TPA72" s="165"/>
      <c r="TPB72" s="153"/>
      <c r="TPC72" s="154"/>
      <c r="TPD72" s="154"/>
      <c r="TPE72" s="153"/>
      <c r="TPF72" s="153"/>
      <c r="TPG72" s="153"/>
      <c r="TPH72" s="153"/>
      <c r="TPI72" s="153"/>
      <c r="TPJ72" s="153"/>
      <c r="TPK72" s="153"/>
      <c r="TPL72" s="153"/>
      <c r="TPM72" s="155"/>
      <c r="TPN72" s="165"/>
      <c r="TPO72" s="153"/>
      <c r="TPP72" s="154"/>
      <c r="TPQ72" s="154"/>
      <c r="TPR72" s="153"/>
      <c r="TPS72" s="153"/>
      <c r="TPT72" s="153"/>
      <c r="TPU72" s="153"/>
      <c r="TPV72" s="153"/>
      <c r="TPW72" s="153"/>
      <c r="TPX72" s="153"/>
      <c r="TPY72" s="153"/>
      <c r="TPZ72" s="155"/>
      <c r="TQA72" s="165"/>
      <c r="TQB72" s="153"/>
      <c r="TQC72" s="154"/>
      <c r="TQD72" s="154"/>
      <c r="TQE72" s="153"/>
      <c r="TQF72" s="153"/>
      <c r="TQG72" s="153"/>
      <c r="TQH72" s="153"/>
      <c r="TQI72" s="153"/>
      <c r="TQJ72" s="153"/>
      <c r="TQK72" s="153"/>
      <c r="TQL72" s="153"/>
      <c r="TQM72" s="155"/>
      <c r="TQN72" s="165"/>
      <c r="TQO72" s="153"/>
      <c r="TQP72" s="154"/>
      <c r="TQQ72" s="154"/>
      <c r="TQR72" s="153"/>
      <c r="TQS72" s="153"/>
      <c r="TQT72" s="153"/>
      <c r="TQU72" s="153"/>
      <c r="TQV72" s="153"/>
      <c r="TQW72" s="153"/>
      <c r="TQX72" s="153"/>
      <c r="TQY72" s="153"/>
      <c r="TQZ72" s="155"/>
      <c r="TRA72" s="165"/>
      <c r="TRB72" s="153"/>
      <c r="TRC72" s="154"/>
      <c r="TRD72" s="154"/>
      <c r="TRE72" s="153"/>
      <c r="TRF72" s="153"/>
      <c r="TRG72" s="153"/>
      <c r="TRH72" s="153"/>
      <c r="TRI72" s="153"/>
      <c r="TRJ72" s="153"/>
      <c r="TRK72" s="153"/>
      <c r="TRL72" s="153"/>
      <c r="TRM72" s="155"/>
      <c r="TRN72" s="165"/>
      <c r="TRO72" s="153"/>
      <c r="TRP72" s="154"/>
      <c r="TRQ72" s="154"/>
      <c r="TRR72" s="153"/>
      <c r="TRS72" s="153"/>
      <c r="TRT72" s="153"/>
      <c r="TRU72" s="153"/>
      <c r="TRV72" s="153"/>
      <c r="TRW72" s="153"/>
      <c r="TRX72" s="153"/>
      <c r="TRY72" s="153"/>
      <c r="TRZ72" s="155"/>
      <c r="TSA72" s="165"/>
      <c r="TSB72" s="153"/>
      <c r="TSC72" s="154"/>
      <c r="TSD72" s="154"/>
      <c r="TSE72" s="153"/>
      <c r="TSF72" s="153"/>
      <c r="TSG72" s="153"/>
      <c r="TSH72" s="153"/>
      <c r="TSI72" s="153"/>
      <c r="TSJ72" s="153"/>
      <c r="TSK72" s="153"/>
      <c r="TSL72" s="153"/>
      <c r="TSM72" s="155"/>
      <c r="TSN72" s="165"/>
      <c r="TSO72" s="153"/>
      <c r="TSP72" s="154"/>
      <c r="TSQ72" s="154"/>
      <c r="TSR72" s="153"/>
      <c r="TSS72" s="153"/>
      <c r="TST72" s="153"/>
      <c r="TSU72" s="153"/>
      <c r="TSV72" s="153"/>
      <c r="TSW72" s="153"/>
      <c r="TSX72" s="153"/>
      <c r="TSY72" s="153"/>
      <c r="TSZ72" s="155"/>
      <c r="TTA72" s="165"/>
      <c r="TTB72" s="153"/>
      <c r="TTC72" s="154"/>
      <c r="TTD72" s="154"/>
      <c r="TTE72" s="153"/>
      <c r="TTF72" s="153"/>
      <c r="TTG72" s="153"/>
      <c r="TTH72" s="153"/>
      <c r="TTI72" s="153"/>
      <c r="TTJ72" s="153"/>
      <c r="TTK72" s="153"/>
      <c r="TTL72" s="153"/>
      <c r="TTM72" s="155"/>
      <c r="TTN72" s="165"/>
      <c r="TTO72" s="153"/>
      <c r="TTP72" s="154"/>
      <c r="TTQ72" s="154"/>
      <c r="TTR72" s="153"/>
      <c r="TTS72" s="153"/>
      <c r="TTT72" s="153"/>
      <c r="TTU72" s="153"/>
      <c r="TTV72" s="153"/>
      <c r="TTW72" s="153"/>
      <c r="TTX72" s="153"/>
      <c r="TTY72" s="153"/>
      <c r="TTZ72" s="155"/>
      <c r="TUA72" s="165"/>
      <c r="TUB72" s="153"/>
      <c r="TUC72" s="154"/>
      <c r="TUD72" s="154"/>
      <c r="TUE72" s="153"/>
      <c r="TUF72" s="153"/>
      <c r="TUG72" s="153"/>
      <c r="TUH72" s="153"/>
      <c r="TUI72" s="153"/>
      <c r="TUJ72" s="153"/>
      <c r="TUK72" s="153"/>
      <c r="TUL72" s="153"/>
      <c r="TUM72" s="155"/>
      <c r="TUN72" s="165"/>
      <c r="TUO72" s="153"/>
      <c r="TUP72" s="154"/>
      <c r="TUQ72" s="154"/>
      <c r="TUR72" s="153"/>
      <c r="TUS72" s="153"/>
      <c r="TUT72" s="153"/>
      <c r="TUU72" s="153"/>
      <c r="TUV72" s="153"/>
      <c r="TUW72" s="153"/>
      <c r="TUX72" s="153"/>
      <c r="TUY72" s="153"/>
      <c r="TUZ72" s="155"/>
      <c r="TVA72" s="165"/>
      <c r="TVB72" s="153"/>
      <c r="TVC72" s="154"/>
      <c r="TVD72" s="154"/>
      <c r="TVE72" s="153"/>
      <c r="TVF72" s="153"/>
      <c r="TVG72" s="153"/>
      <c r="TVH72" s="153"/>
      <c r="TVI72" s="153"/>
      <c r="TVJ72" s="153"/>
      <c r="TVK72" s="153"/>
      <c r="TVL72" s="153"/>
      <c r="TVM72" s="155"/>
      <c r="TVN72" s="165"/>
      <c r="TVO72" s="153"/>
      <c r="TVP72" s="154"/>
      <c r="TVQ72" s="154"/>
      <c r="TVR72" s="153"/>
      <c r="TVS72" s="153"/>
      <c r="TVT72" s="153"/>
      <c r="TVU72" s="153"/>
      <c r="TVV72" s="153"/>
      <c r="TVW72" s="153"/>
      <c r="TVX72" s="153"/>
      <c r="TVY72" s="153"/>
      <c r="TVZ72" s="155"/>
      <c r="TWA72" s="165"/>
      <c r="TWB72" s="153"/>
      <c r="TWC72" s="154"/>
      <c r="TWD72" s="154"/>
      <c r="TWE72" s="153"/>
      <c r="TWF72" s="153"/>
      <c r="TWG72" s="153"/>
      <c r="TWH72" s="153"/>
      <c r="TWI72" s="153"/>
      <c r="TWJ72" s="153"/>
      <c r="TWK72" s="153"/>
      <c r="TWL72" s="153"/>
      <c r="TWM72" s="155"/>
      <c r="TWN72" s="165"/>
      <c r="TWO72" s="153"/>
      <c r="TWP72" s="154"/>
      <c r="TWQ72" s="154"/>
      <c r="TWR72" s="153"/>
      <c r="TWS72" s="153"/>
      <c r="TWT72" s="153"/>
      <c r="TWU72" s="153"/>
      <c r="TWV72" s="153"/>
      <c r="TWW72" s="153"/>
      <c r="TWX72" s="153"/>
      <c r="TWY72" s="153"/>
      <c r="TWZ72" s="155"/>
      <c r="TXA72" s="165"/>
      <c r="TXB72" s="153"/>
      <c r="TXC72" s="154"/>
      <c r="TXD72" s="154"/>
      <c r="TXE72" s="153"/>
      <c r="TXF72" s="153"/>
      <c r="TXG72" s="153"/>
      <c r="TXH72" s="153"/>
      <c r="TXI72" s="153"/>
      <c r="TXJ72" s="153"/>
      <c r="TXK72" s="153"/>
      <c r="TXL72" s="153"/>
      <c r="TXM72" s="155"/>
      <c r="TXN72" s="165"/>
      <c r="TXO72" s="153"/>
      <c r="TXP72" s="154"/>
      <c r="TXQ72" s="154"/>
      <c r="TXR72" s="153"/>
      <c r="TXS72" s="153"/>
      <c r="TXT72" s="153"/>
      <c r="TXU72" s="153"/>
      <c r="TXV72" s="153"/>
      <c r="TXW72" s="153"/>
      <c r="TXX72" s="153"/>
      <c r="TXY72" s="153"/>
      <c r="TXZ72" s="155"/>
      <c r="TYA72" s="165"/>
      <c r="TYB72" s="153"/>
      <c r="TYC72" s="154"/>
      <c r="TYD72" s="154"/>
      <c r="TYE72" s="153"/>
      <c r="TYF72" s="153"/>
      <c r="TYG72" s="153"/>
      <c r="TYH72" s="153"/>
      <c r="TYI72" s="153"/>
      <c r="TYJ72" s="153"/>
      <c r="TYK72" s="153"/>
      <c r="TYL72" s="153"/>
      <c r="TYM72" s="155"/>
      <c r="TYN72" s="165"/>
      <c r="TYO72" s="153"/>
      <c r="TYP72" s="154"/>
      <c r="TYQ72" s="154"/>
      <c r="TYR72" s="153"/>
      <c r="TYS72" s="153"/>
      <c r="TYT72" s="153"/>
      <c r="TYU72" s="153"/>
      <c r="TYV72" s="153"/>
      <c r="TYW72" s="153"/>
      <c r="TYX72" s="153"/>
      <c r="TYY72" s="153"/>
      <c r="TYZ72" s="155"/>
      <c r="TZA72" s="165"/>
      <c r="TZB72" s="153"/>
      <c r="TZC72" s="154"/>
      <c r="TZD72" s="154"/>
      <c r="TZE72" s="153"/>
      <c r="TZF72" s="153"/>
      <c r="TZG72" s="153"/>
      <c r="TZH72" s="153"/>
      <c r="TZI72" s="153"/>
      <c r="TZJ72" s="153"/>
      <c r="TZK72" s="153"/>
      <c r="TZL72" s="153"/>
      <c r="TZM72" s="155"/>
      <c r="TZN72" s="165"/>
      <c r="TZO72" s="153"/>
      <c r="TZP72" s="154"/>
      <c r="TZQ72" s="154"/>
      <c r="TZR72" s="153"/>
      <c r="TZS72" s="153"/>
      <c r="TZT72" s="153"/>
      <c r="TZU72" s="153"/>
      <c r="TZV72" s="153"/>
      <c r="TZW72" s="153"/>
      <c r="TZX72" s="153"/>
      <c r="TZY72" s="153"/>
      <c r="TZZ72" s="155"/>
      <c r="UAA72" s="165"/>
      <c r="UAB72" s="153"/>
      <c r="UAC72" s="154"/>
      <c r="UAD72" s="154"/>
      <c r="UAE72" s="153"/>
      <c r="UAF72" s="153"/>
      <c r="UAG72" s="153"/>
      <c r="UAH72" s="153"/>
      <c r="UAI72" s="153"/>
      <c r="UAJ72" s="153"/>
      <c r="UAK72" s="153"/>
      <c r="UAL72" s="153"/>
      <c r="UAM72" s="155"/>
      <c r="UAN72" s="165"/>
      <c r="UAO72" s="153"/>
      <c r="UAP72" s="154"/>
      <c r="UAQ72" s="154"/>
      <c r="UAR72" s="153"/>
      <c r="UAS72" s="153"/>
      <c r="UAT72" s="153"/>
      <c r="UAU72" s="153"/>
      <c r="UAV72" s="153"/>
      <c r="UAW72" s="153"/>
      <c r="UAX72" s="153"/>
      <c r="UAY72" s="153"/>
      <c r="UAZ72" s="155"/>
      <c r="UBA72" s="165"/>
      <c r="UBB72" s="153"/>
      <c r="UBC72" s="154"/>
      <c r="UBD72" s="154"/>
      <c r="UBE72" s="153"/>
      <c r="UBF72" s="153"/>
      <c r="UBG72" s="153"/>
      <c r="UBH72" s="153"/>
      <c r="UBI72" s="153"/>
      <c r="UBJ72" s="153"/>
      <c r="UBK72" s="153"/>
      <c r="UBL72" s="153"/>
      <c r="UBM72" s="155"/>
      <c r="UBN72" s="165"/>
      <c r="UBO72" s="153"/>
      <c r="UBP72" s="154"/>
      <c r="UBQ72" s="154"/>
      <c r="UBR72" s="153"/>
      <c r="UBS72" s="153"/>
      <c r="UBT72" s="153"/>
      <c r="UBU72" s="153"/>
      <c r="UBV72" s="153"/>
      <c r="UBW72" s="153"/>
      <c r="UBX72" s="153"/>
      <c r="UBY72" s="153"/>
      <c r="UBZ72" s="155"/>
      <c r="UCA72" s="165"/>
      <c r="UCB72" s="153"/>
      <c r="UCC72" s="154"/>
      <c r="UCD72" s="154"/>
      <c r="UCE72" s="153"/>
      <c r="UCF72" s="153"/>
      <c r="UCG72" s="153"/>
      <c r="UCH72" s="153"/>
      <c r="UCI72" s="153"/>
      <c r="UCJ72" s="153"/>
      <c r="UCK72" s="153"/>
      <c r="UCL72" s="153"/>
      <c r="UCM72" s="155"/>
      <c r="UCN72" s="165"/>
      <c r="UCO72" s="153"/>
      <c r="UCP72" s="154"/>
      <c r="UCQ72" s="154"/>
      <c r="UCR72" s="153"/>
      <c r="UCS72" s="153"/>
      <c r="UCT72" s="153"/>
      <c r="UCU72" s="153"/>
      <c r="UCV72" s="153"/>
      <c r="UCW72" s="153"/>
      <c r="UCX72" s="153"/>
      <c r="UCY72" s="153"/>
      <c r="UCZ72" s="155"/>
      <c r="UDA72" s="165"/>
      <c r="UDB72" s="153"/>
      <c r="UDC72" s="154"/>
      <c r="UDD72" s="154"/>
      <c r="UDE72" s="153"/>
      <c r="UDF72" s="153"/>
      <c r="UDG72" s="153"/>
      <c r="UDH72" s="153"/>
      <c r="UDI72" s="153"/>
      <c r="UDJ72" s="153"/>
      <c r="UDK72" s="153"/>
      <c r="UDL72" s="153"/>
      <c r="UDM72" s="155"/>
      <c r="UDN72" s="165"/>
      <c r="UDO72" s="153"/>
      <c r="UDP72" s="154"/>
      <c r="UDQ72" s="154"/>
      <c r="UDR72" s="153"/>
      <c r="UDS72" s="153"/>
      <c r="UDT72" s="153"/>
      <c r="UDU72" s="153"/>
      <c r="UDV72" s="153"/>
      <c r="UDW72" s="153"/>
      <c r="UDX72" s="153"/>
      <c r="UDY72" s="153"/>
      <c r="UDZ72" s="155"/>
      <c r="UEA72" s="165"/>
      <c r="UEB72" s="153"/>
      <c r="UEC72" s="154"/>
      <c r="UED72" s="154"/>
      <c r="UEE72" s="153"/>
      <c r="UEF72" s="153"/>
      <c r="UEG72" s="153"/>
      <c r="UEH72" s="153"/>
      <c r="UEI72" s="153"/>
      <c r="UEJ72" s="153"/>
      <c r="UEK72" s="153"/>
      <c r="UEL72" s="153"/>
      <c r="UEM72" s="155"/>
      <c r="UEN72" s="165"/>
      <c r="UEO72" s="153"/>
      <c r="UEP72" s="154"/>
      <c r="UEQ72" s="154"/>
      <c r="UER72" s="153"/>
      <c r="UES72" s="153"/>
      <c r="UET72" s="153"/>
      <c r="UEU72" s="153"/>
      <c r="UEV72" s="153"/>
      <c r="UEW72" s="153"/>
      <c r="UEX72" s="153"/>
      <c r="UEY72" s="153"/>
      <c r="UEZ72" s="155"/>
      <c r="UFA72" s="165"/>
      <c r="UFB72" s="153"/>
      <c r="UFC72" s="154"/>
      <c r="UFD72" s="154"/>
      <c r="UFE72" s="153"/>
      <c r="UFF72" s="153"/>
      <c r="UFG72" s="153"/>
      <c r="UFH72" s="153"/>
      <c r="UFI72" s="153"/>
      <c r="UFJ72" s="153"/>
      <c r="UFK72" s="153"/>
      <c r="UFL72" s="153"/>
      <c r="UFM72" s="155"/>
      <c r="UFN72" s="165"/>
      <c r="UFO72" s="153"/>
      <c r="UFP72" s="154"/>
      <c r="UFQ72" s="154"/>
      <c r="UFR72" s="153"/>
      <c r="UFS72" s="153"/>
      <c r="UFT72" s="153"/>
      <c r="UFU72" s="153"/>
      <c r="UFV72" s="153"/>
      <c r="UFW72" s="153"/>
      <c r="UFX72" s="153"/>
      <c r="UFY72" s="153"/>
      <c r="UFZ72" s="155"/>
      <c r="UGA72" s="165"/>
      <c r="UGB72" s="153"/>
      <c r="UGC72" s="154"/>
      <c r="UGD72" s="154"/>
      <c r="UGE72" s="153"/>
      <c r="UGF72" s="153"/>
      <c r="UGG72" s="153"/>
      <c r="UGH72" s="153"/>
      <c r="UGI72" s="153"/>
      <c r="UGJ72" s="153"/>
      <c r="UGK72" s="153"/>
      <c r="UGL72" s="153"/>
      <c r="UGM72" s="155"/>
      <c r="UGN72" s="165"/>
      <c r="UGO72" s="153"/>
      <c r="UGP72" s="154"/>
      <c r="UGQ72" s="154"/>
      <c r="UGR72" s="153"/>
      <c r="UGS72" s="153"/>
      <c r="UGT72" s="153"/>
      <c r="UGU72" s="153"/>
      <c r="UGV72" s="153"/>
      <c r="UGW72" s="153"/>
      <c r="UGX72" s="153"/>
      <c r="UGY72" s="153"/>
      <c r="UGZ72" s="155"/>
      <c r="UHA72" s="165"/>
      <c r="UHB72" s="153"/>
      <c r="UHC72" s="154"/>
      <c r="UHD72" s="154"/>
      <c r="UHE72" s="153"/>
      <c r="UHF72" s="153"/>
      <c r="UHG72" s="153"/>
      <c r="UHH72" s="153"/>
      <c r="UHI72" s="153"/>
      <c r="UHJ72" s="153"/>
      <c r="UHK72" s="153"/>
      <c r="UHL72" s="153"/>
      <c r="UHM72" s="155"/>
      <c r="UHN72" s="165"/>
      <c r="UHO72" s="153"/>
      <c r="UHP72" s="154"/>
      <c r="UHQ72" s="154"/>
      <c r="UHR72" s="153"/>
      <c r="UHS72" s="153"/>
      <c r="UHT72" s="153"/>
      <c r="UHU72" s="153"/>
      <c r="UHV72" s="153"/>
      <c r="UHW72" s="153"/>
      <c r="UHX72" s="153"/>
      <c r="UHY72" s="153"/>
      <c r="UHZ72" s="155"/>
      <c r="UIA72" s="165"/>
      <c r="UIB72" s="153"/>
      <c r="UIC72" s="154"/>
      <c r="UID72" s="154"/>
      <c r="UIE72" s="153"/>
      <c r="UIF72" s="153"/>
      <c r="UIG72" s="153"/>
      <c r="UIH72" s="153"/>
      <c r="UII72" s="153"/>
      <c r="UIJ72" s="153"/>
      <c r="UIK72" s="153"/>
      <c r="UIL72" s="153"/>
      <c r="UIM72" s="155"/>
      <c r="UIN72" s="165"/>
      <c r="UIO72" s="153"/>
      <c r="UIP72" s="154"/>
      <c r="UIQ72" s="154"/>
      <c r="UIR72" s="153"/>
      <c r="UIS72" s="153"/>
      <c r="UIT72" s="153"/>
      <c r="UIU72" s="153"/>
      <c r="UIV72" s="153"/>
      <c r="UIW72" s="153"/>
      <c r="UIX72" s="153"/>
      <c r="UIY72" s="153"/>
      <c r="UIZ72" s="155"/>
      <c r="UJA72" s="165"/>
      <c r="UJB72" s="153"/>
      <c r="UJC72" s="154"/>
      <c r="UJD72" s="154"/>
      <c r="UJE72" s="153"/>
      <c r="UJF72" s="153"/>
      <c r="UJG72" s="153"/>
      <c r="UJH72" s="153"/>
      <c r="UJI72" s="153"/>
      <c r="UJJ72" s="153"/>
      <c r="UJK72" s="153"/>
      <c r="UJL72" s="153"/>
      <c r="UJM72" s="155"/>
      <c r="UJN72" s="165"/>
      <c r="UJO72" s="153"/>
      <c r="UJP72" s="154"/>
      <c r="UJQ72" s="154"/>
      <c r="UJR72" s="153"/>
      <c r="UJS72" s="153"/>
      <c r="UJT72" s="153"/>
      <c r="UJU72" s="153"/>
      <c r="UJV72" s="153"/>
      <c r="UJW72" s="153"/>
      <c r="UJX72" s="153"/>
      <c r="UJY72" s="153"/>
      <c r="UJZ72" s="155"/>
      <c r="UKA72" s="165"/>
      <c r="UKB72" s="153"/>
      <c r="UKC72" s="154"/>
      <c r="UKD72" s="154"/>
      <c r="UKE72" s="153"/>
      <c r="UKF72" s="153"/>
      <c r="UKG72" s="153"/>
      <c r="UKH72" s="153"/>
      <c r="UKI72" s="153"/>
      <c r="UKJ72" s="153"/>
      <c r="UKK72" s="153"/>
      <c r="UKL72" s="153"/>
      <c r="UKM72" s="155"/>
      <c r="UKN72" s="165"/>
      <c r="UKO72" s="153"/>
      <c r="UKP72" s="154"/>
      <c r="UKQ72" s="154"/>
      <c r="UKR72" s="153"/>
      <c r="UKS72" s="153"/>
      <c r="UKT72" s="153"/>
      <c r="UKU72" s="153"/>
      <c r="UKV72" s="153"/>
      <c r="UKW72" s="153"/>
      <c r="UKX72" s="153"/>
      <c r="UKY72" s="153"/>
      <c r="UKZ72" s="155"/>
      <c r="ULA72" s="165"/>
      <c r="ULB72" s="153"/>
      <c r="ULC72" s="154"/>
      <c r="ULD72" s="154"/>
      <c r="ULE72" s="153"/>
      <c r="ULF72" s="153"/>
      <c r="ULG72" s="153"/>
      <c r="ULH72" s="153"/>
      <c r="ULI72" s="153"/>
      <c r="ULJ72" s="153"/>
      <c r="ULK72" s="153"/>
      <c r="ULL72" s="153"/>
      <c r="ULM72" s="155"/>
      <c r="ULN72" s="165"/>
      <c r="ULO72" s="153"/>
      <c r="ULP72" s="154"/>
      <c r="ULQ72" s="154"/>
      <c r="ULR72" s="153"/>
      <c r="ULS72" s="153"/>
      <c r="ULT72" s="153"/>
      <c r="ULU72" s="153"/>
      <c r="ULV72" s="153"/>
      <c r="ULW72" s="153"/>
      <c r="ULX72" s="153"/>
      <c r="ULY72" s="153"/>
      <c r="ULZ72" s="155"/>
      <c r="UMA72" s="165"/>
      <c r="UMB72" s="153"/>
      <c r="UMC72" s="154"/>
      <c r="UMD72" s="154"/>
      <c r="UME72" s="153"/>
      <c r="UMF72" s="153"/>
      <c r="UMG72" s="153"/>
      <c r="UMH72" s="153"/>
      <c r="UMI72" s="153"/>
      <c r="UMJ72" s="153"/>
      <c r="UMK72" s="153"/>
      <c r="UML72" s="153"/>
      <c r="UMM72" s="155"/>
      <c r="UMN72" s="165"/>
      <c r="UMO72" s="153"/>
      <c r="UMP72" s="154"/>
      <c r="UMQ72" s="154"/>
      <c r="UMR72" s="153"/>
      <c r="UMS72" s="153"/>
      <c r="UMT72" s="153"/>
      <c r="UMU72" s="153"/>
      <c r="UMV72" s="153"/>
      <c r="UMW72" s="153"/>
      <c r="UMX72" s="153"/>
      <c r="UMY72" s="153"/>
      <c r="UMZ72" s="155"/>
      <c r="UNA72" s="165"/>
      <c r="UNB72" s="153"/>
      <c r="UNC72" s="154"/>
      <c r="UND72" s="154"/>
      <c r="UNE72" s="153"/>
      <c r="UNF72" s="153"/>
      <c r="UNG72" s="153"/>
      <c r="UNH72" s="153"/>
      <c r="UNI72" s="153"/>
      <c r="UNJ72" s="153"/>
      <c r="UNK72" s="153"/>
      <c r="UNL72" s="153"/>
      <c r="UNM72" s="155"/>
      <c r="UNN72" s="165"/>
      <c r="UNO72" s="153"/>
      <c r="UNP72" s="154"/>
      <c r="UNQ72" s="154"/>
      <c r="UNR72" s="153"/>
      <c r="UNS72" s="153"/>
      <c r="UNT72" s="153"/>
      <c r="UNU72" s="153"/>
      <c r="UNV72" s="153"/>
      <c r="UNW72" s="153"/>
      <c r="UNX72" s="153"/>
      <c r="UNY72" s="153"/>
      <c r="UNZ72" s="155"/>
      <c r="UOA72" s="165"/>
      <c r="UOB72" s="153"/>
      <c r="UOC72" s="154"/>
      <c r="UOD72" s="154"/>
      <c r="UOE72" s="153"/>
      <c r="UOF72" s="153"/>
      <c r="UOG72" s="153"/>
      <c r="UOH72" s="153"/>
      <c r="UOI72" s="153"/>
      <c r="UOJ72" s="153"/>
      <c r="UOK72" s="153"/>
      <c r="UOL72" s="153"/>
      <c r="UOM72" s="155"/>
      <c r="UON72" s="165"/>
      <c r="UOO72" s="153"/>
      <c r="UOP72" s="154"/>
      <c r="UOQ72" s="154"/>
      <c r="UOR72" s="153"/>
      <c r="UOS72" s="153"/>
      <c r="UOT72" s="153"/>
      <c r="UOU72" s="153"/>
      <c r="UOV72" s="153"/>
      <c r="UOW72" s="153"/>
      <c r="UOX72" s="153"/>
      <c r="UOY72" s="153"/>
      <c r="UOZ72" s="155"/>
      <c r="UPA72" s="165"/>
      <c r="UPB72" s="153"/>
      <c r="UPC72" s="154"/>
      <c r="UPD72" s="154"/>
      <c r="UPE72" s="153"/>
      <c r="UPF72" s="153"/>
      <c r="UPG72" s="153"/>
      <c r="UPH72" s="153"/>
      <c r="UPI72" s="153"/>
      <c r="UPJ72" s="153"/>
      <c r="UPK72" s="153"/>
      <c r="UPL72" s="153"/>
      <c r="UPM72" s="155"/>
      <c r="UPN72" s="165"/>
      <c r="UPO72" s="153"/>
      <c r="UPP72" s="154"/>
      <c r="UPQ72" s="154"/>
      <c r="UPR72" s="153"/>
      <c r="UPS72" s="153"/>
      <c r="UPT72" s="153"/>
      <c r="UPU72" s="153"/>
      <c r="UPV72" s="153"/>
      <c r="UPW72" s="153"/>
      <c r="UPX72" s="153"/>
      <c r="UPY72" s="153"/>
      <c r="UPZ72" s="155"/>
      <c r="UQA72" s="165"/>
      <c r="UQB72" s="153"/>
      <c r="UQC72" s="154"/>
      <c r="UQD72" s="154"/>
      <c r="UQE72" s="153"/>
      <c r="UQF72" s="153"/>
      <c r="UQG72" s="153"/>
      <c r="UQH72" s="153"/>
      <c r="UQI72" s="153"/>
      <c r="UQJ72" s="153"/>
      <c r="UQK72" s="153"/>
      <c r="UQL72" s="153"/>
      <c r="UQM72" s="155"/>
      <c r="UQN72" s="165"/>
      <c r="UQO72" s="153"/>
      <c r="UQP72" s="154"/>
      <c r="UQQ72" s="154"/>
      <c r="UQR72" s="153"/>
      <c r="UQS72" s="153"/>
      <c r="UQT72" s="153"/>
      <c r="UQU72" s="153"/>
      <c r="UQV72" s="153"/>
      <c r="UQW72" s="153"/>
      <c r="UQX72" s="153"/>
      <c r="UQY72" s="153"/>
      <c r="UQZ72" s="155"/>
      <c r="URA72" s="165"/>
      <c r="URB72" s="153"/>
      <c r="URC72" s="154"/>
      <c r="URD72" s="154"/>
      <c r="URE72" s="153"/>
      <c r="URF72" s="153"/>
      <c r="URG72" s="153"/>
      <c r="URH72" s="153"/>
      <c r="URI72" s="153"/>
      <c r="URJ72" s="153"/>
      <c r="URK72" s="153"/>
      <c r="URL72" s="153"/>
      <c r="URM72" s="155"/>
      <c r="URN72" s="165"/>
      <c r="URO72" s="153"/>
      <c r="URP72" s="154"/>
      <c r="URQ72" s="154"/>
      <c r="URR72" s="153"/>
      <c r="URS72" s="153"/>
      <c r="URT72" s="153"/>
      <c r="URU72" s="153"/>
      <c r="URV72" s="153"/>
      <c r="URW72" s="153"/>
      <c r="URX72" s="153"/>
      <c r="URY72" s="153"/>
      <c r="URZ72" s="155"/>
      <c r="USA72" s="165"/>
      <c r="USB72" s="153"/>
      <c r="USC72" s="154"/>
      <c r="USD72" s="154"/>
      <c r="USE72" s="153"/>
      <c r="USF72" s="153"/>
      <c r="USG72" s="153"/>
      <c r="USH72" s="153"/>
      <c r="USI72" s="153"/>
      <c r="USJ72" s="153"/>
      <c r="USK72" s="153"/>
      <c r="USL72" s="153"/>
      <c r="USM72" s="155"/>
      <c r="USN72" s="165"/>
      <c r="USO72" s="153"/>
      <c r="USP72" s="154"/>
      <c r="USQ72" s="154"/>
      <c r="USR72" s="153"/>
      <c r="USS72" s="153"/>
      <c r="UST72" s="153"/>
      <c r="USU72" s="153"/>
      <c r="USV72" s="153"/>
      <c r="USW72" s="153"/>
      <c r="USX72" s="153"/>
      <c r="USY72" s="153"/>
      <c r="USZ72" s="155"/>
      <c r="UTA72" s="165"/>
      <c r="UTB72" s="153"/>
      <c r="UTC72" s="154"/>
      <c r="UTD72" s="154"/>
      <c r="UTE72" s="153"/>
      <c r="UTF72" s="153"/>
      <c r="UTG72" s="153"/>
      <c r="UTH72" s="153"/>
      <c r="UTI72" s="153"/>
      <c r="UTJ72" s="153"/>
      <c r="UTK72" s="153"/>
      <c r="UTL72" s="153"/>
      <c r="UTM72" s="155"/>
      <c r="UTN72" s="165"/>
      <c r="UTO72" s="153"/>
      <c r="UTP72" s="154"/>
      <c r="UTQ72" s="154"/>
      <c r="UTR72" s="153"/>
      <c r="UTS72" s="153"/>
      <c r="UTT72" s="153"/>
      <c r="UTU72" s="153"/>
      <c r="UTV72" s="153"/>
      <c r="UTW72" s="153"/>
      <c r="UTX72" s="153"/>
      <c r="UTY72" s="153"/>
      <c r="UTZ72" s="155"/>
      <c r="UUA72" s="165"/>
      <c r="UUB72" s="153"/>
      <c r="UUC72" s="154"/>
      <c r="UUD72" s="154"/>
      <c r="UUE72" s="153"/>
      <c r="UUF72" s="153"/>
      <c r="UUG72" s="153"/>
      <c r="UUH72" s="153"/>
      <c r="UUI72" s="153"/>
      <c r="UUJ72" s="153"/>
      <c r="UUK72" s="153"/>
      <c r="UUL72" s="153"/>
      <c r="UUM72" s="155"/>
      <c r="UUN72" s="165"/>
      <c r="UUO72" s="153"/>
      <c r="UUP72" s="154"/>
      <c r="UUQ72" s="154"/>
      <c r="UUR72" s="153"/>
      <c r="UUS72" s="153"/>
      <c r="UUT72" s="153"/>
      <c r="UUU72" s="153"/>
      <c r="UUV72" s="153"/>
      <c r="UUW72" s="153"/>
      <c r="UUX72" s="153"/>
      <c r="UUY72" s="153"/>
      <c r="UUZ72" s="155"/>
      <c r="UVA72" s="165"/>
      <c r="UVB72" s="153"/>
      <c r="UVC72" s="154"/>
      <c r="UVD72" s="154"/>
      <c r="UVE72" s="153"/>
      <c r="UVF72" s="153"/>
      <c r="UVG72" s="153"/>
      <c r="UVH72" s="153"/>
      <c r="UVI72" s="153"/>
      <c r="UVJ72" s="153"/>
      <c r="UVK72" s="153"/>
      <c r="UVL72" s="153"/>
      <c r="UVM72" s="155"/>
      <c r="UVN72" s="165"/>
      <c r="UVO72" s="153"/>
      <c r="UVP72" s="154"/>
      <c r="UVQ72" s="154"/>
      <c r="UVR72" s="153"/>
      <c r="UVS72" s="153"/>
      <c r="UVT72" s="153"/>
      <c r="UVU72" s="153"/>
      <c r="UVV72" s="153"/>
      <c r="UVW72" s="153"/>
      <c r="UVX72" s="153"/>
      <c r="UVY72" s="153"/>
      <c r="UVZ72" s="155"/>
      <c r="UWA72" s="165"/>
      <c r="UWB72" s="153"/>
      <c r="UWC72" s="154"/>
      <c r="UWD72" s="154"/>
      <c r="UWE72" s="153"/>
      <c r="UWF72" s="153"/>
      <c r="UWG72" s="153"/>
      <c r="UWH72" s="153"/>
      <c r="UWI72" s="153"/>
      <c r="UWJ72" s="153"/>
      <c r="UWK72" s="153"/>
      <c r="UWL72" s="153"/>
      <c r="UWM72" s="155"/>
      <c r="UWN72" s="165"/>
      <c r="UWO72" s="153"/>
      <c r="UWP72" s="154"/>
      <c r="UWQ72" s="154"/>
      <c r="UWR72" s="153"/>
      <c r="UWS72" s="153"/>
      <c r="UWT72" s="153"/>
      <c r="UWU72" s="153"/>
      <c r="UWV72" s="153"/>
      <c r="UWW72" s="153"/>
      <c r="UWX72" s="153"/>
      <c r="UWY72" s="153"/>
      <c r="UWZ72" s="155"/>
      <c r="UXA72" s="165"/>
      <c r="UXB72" s="153"/>
      <c r="UXC72" s="154"/>
      <c r="UXD72" s="154"/>
      <c r="UXE72" s="153"/>
      <c r="UXF72" s="153"/>
      <c r="UXG72" s="153"/>
      <c r="UXH72" s="153"/>
      <c r="UXI72" s="153"/>
      <c r="UXJ72" s="153"/>
      <c r="UXK72" s="153"/>
      <c r="UXL72" s="153"/>
      <c r="UXM72" s="155"/>
      <c r="UXN72" s="165"/>
      <c r="UXO72" s="153"/>
      <c r="UXP72" s="154"/>
      <c r="UXQ72" s="154"/>
      <c r="UXR72" s="153"/>
      <c r="UXS72" s="153"/>
      <c r="UXT72" s="153"/>
      <c r="UXU72" s="153"/>
      <c r="UXV72" s="153"/>
      <c r="UXW72" s="153"/>
      <c r="UXX72" s="153"/>
      <c r="UXY72" s="153"/>
      <c r="UXZ72" s="155"/>
      <c r="UYA72" s="165"/>
      <c r="UYB72" s="153"/>
      <c r="UYC72" s="154"/>
      <c r="UYD72" s="154"/>
      <c r="UYE72" s="153"/>
      <c r="UYF72" s="153"/>
      <c r="UYG72" s="153"/>
      <c r="UYH72" s="153"/>
      <c r="UYI72" s="153"/>
      <c r="UYJ72" s="153"/>
      <c r="UYK72" s="153"/>
      <c r="UYL72" s="153"/>
      <c r="UYM72" s="155"/>
      <c r="UYN72" s="165"/>
      <c r="UYO72" s="153"/>
      <c r="UYP72" s="154"/>
      <c r="UYQ72" s="154"/>
      <c r="UYR72" s="153"/>
      <c r="UYS72" s="153"/>
      <c r="UYT72" s="153"/>
      <c r="UYU72" s="153"/>
      <c r="UYV72" s="153"/>
      <c r="UYW72" s="153"/>
      <c r="UYX72" s="153"/>
      <c r="UYY72" s="153"/>
      <c r="UYZ72" s="155"/>
      <c r="UZA72" s="165"/>
      <c r="UZB72" s="153"/>
      <c r="UZC72" s="154"/>
      <c r="UZD72" s="154"/>
      <c r="UZE72" s="153"/>
      <c r="UZF72" s="153"/>
      <c r="UZG72" s="153"/>
      <c r="UZH72" s="153"/>
      <c r="UZI72" s="153"/>
      <c r="UZJ72" s="153"/>
      <c r="UZK72" s="153"/>
      <c r="UZL72" s="153"/>
      <c r="UZM72" s="155"/>
      <c r="UZN72" s="165"/>
      <c r="UZO72" s="153"/>
      <c r="UZP72" s="154"/>
      <c r="UZQ72" s="154"/>
      <c r="UZR72" s="153"/>
      <c r="UZS72" s="153"/>
      <c r="UZT72" s="153"/>
      <c r="UZU72" s="153"/>
      <c r="UZV72" s="153"/>
      <c r="UZW72" s="153"/>
      <c r="UZX72" s="153"/>
      <c r="UZY72" s="153"/>
      <c r="UZZ72" s="155"/>
      <c r="VAA72" s="165"/>
      <c r="VAB72" s="153"/>
      <c r="VAC72" s="154"/>
      <c r="VAD72" s="154"/>
      <c r="VAE72" s="153"/>
      <c r="VAF72" s="153"/>
      <c r="VAG72" s="153"/>
      <c r="VAH72" s="153"/>
      <c r="VAI72" s="153"/>
      <c r="VAJ72" s="153"/>
      <c r="VAK72" s="153"/>
      <c r="VAL72" s="153"/>
      <c r="VAM72" s="155"/>
      <c r="VAN72" s="165"/>
      <c r="VAO72" s="153"/>
      <c r="VAP72" s="154"/>
      <c r="VAQ72" s="154"/>
      <c r="VAR72" s="153"/>
      <c r="VAS72" s="153"/>
      <c r="VAT72" s="153"/>
      <c r="VAU72" s="153"/>
      <c r="VAV72" s="153"/>
      <c r="VAW72" s="153"/>
      <c r="VAX72" s="153"/>
      <c r="VAY72" s="153"/>
      <c r="VAZ72" s="155"/>
      <c r="VBA72" s="165"/>
      <c r="VBB72" s="153"/>
      <c r="VBC72" s="154"/>
      <c r="VBD72" s="154"/>
      <c r="VBE72" s="153"/>
      <c r="VBF72" s="153"/>
      <c r="VBG72" s="153"/>
      <c r="VBH72" s="153"/>
      <c r="VBI72" s="153"/>
      <c r="VBJ72" s="153"/>
      <c r="VBK72" s="153"/>
      <c r="VBL72" s="153"/>
      <c r="VBM72" s="155"/>
      <c r="VBN72" s="165"/>
      <c r="VBO72" s="153"/>
      <c r="VBP72" s="154"/>
      <c r="VBQ72" s="154"/>
      <c r="VBR72" s="153"/>
      <c r="VBS72" s="153"/>
      <c r="VBT72" s="153"/>
      <c r="VBU72" s="153"/>
      <c r="VBV72" s="153"/>
      <c r="VBW72" s="153"/>
      <c r="VBX72" s="153"/>
      <c r="VBY72" s="153"/>
      <c r="VBZ72" s="155"/>
      <c r="VCA72" s="165"/>
      <c r="VCB72" s="153"/>
      <c r="VCC72" s="154"/>
      <c r="VCD72" s="154"/>
      <c r="VCE72" s="153"/>
      <c r="VCF72" s="153"/>
      <c r="VCG72" s="153"/>
      <c r="VCH72" s="153"/>
      <c r="VCI72" s="153"/>
      <c r="VCJ72" s="153"/>
      <c r="VCK72" s="153"/>
      <c r="VCL72" s="153"/>
      <c r="VCM72" s="155"/>
      <c r="VCN72" s="165"/>
      <c r="VCO72" s="153"/>
      <c r="VCP72" s="154"/>
      <c r="VCQ72" s="154"/>
      <c r="VCR72" s="153"/>
      <c r="VCS72" s="153"/>
      <c r="VCT72" s="153"/>
      <c r="VCU72" s="153"/>
      <c r="VCV72" s="153"/>
      <c r="VCW72" s="153"/>
      <c r="VCX72" s="153"/>
      <c r="VCY72" s="153"/>
      <c r="VCZ72" s="155"/>
      <c r="VDA72" s="165"/>
      <c r="VDB72" s="153"/>
      <c r="VDC72" s="154"/>
      <c r="VDD72" s="154"/>
      <c r="VDE72" s="153"/>
      <c r="VDF72" s="153"/>
      <c r="VDG72" s="153"/>
      <c r="VDH72" s="153"/>
      <c r="VDI72" s="153"/>
      <c r="VDJ72" s="153"/>
      <c r="VDK72" s="153"/>
      <c r="VDL72" s="153"/>
      <c r="VDM72" s="155"/>
      <c r="VDN72" s="165"/>
      <c r="VDO72" s="153"/>
      <c r="VDP72" s="154"/>
      <c r="VDQ72" s="154"/>
      <c r="VDR72" s="153"/>
      <c r="VDS72" s="153"/>
      <c r="VDT72" s="153"/>
      <c r="VDU72" s="153"/>
      <c r="VDV72" s="153"/>
      <c r="VDW72" s="153"/>
      <c r="VDX72" s="153"/>
      <c r="VDY72" s="153"/>
      <c r="VDZ72" s="155"/>
      <c r="VEA72" s="165"/>
      <c r="VEB72" s="153"/>
      <c r="VEC72" s="154"/>
      <c r="VED72" s="154"/>
      <c r="VEE72" s="153"/>
      <c r="VEF72" s="153"/>
      <c r="VEG72" s="153"/>
      <c r="VEH72" s="153"/>
      <c r="VEI72" s="153"/>
      <c r="VEJ72" s="153"/>
      <c r="VEK72" s="153"/>
      <c r="VEL72" s="153"/>
      <c r="VEM72" s="155"/>
      <c r="VEN72" s="165"/>
      <c r="VEO72" s="153"/>
      <c r="VEP72" s="154"/>
      <c r="VEQ72" s="154"/>
      <c r="VER72" s="153"/>
      <c r="VES72" s="153"/>
      <c r="VET72" s="153"/>
      <c r="VEU72" s="153"/>
      <c r="VEV72" s="153"/>
      <c r="VEW72" s="153"/>
      <c r="VEX72" s="153"/>
      <c r="VEY72" s="153"/>
      <c r="VEZ72" s="155"/>
      <c r="VFA72" s="165"/>
      <c r="VFB72" s="153"/>
      <c r="VFC72" s="154"/>
      <c r="VFD72" s="154"/>
      <c r="VFE72" s="153"/>
      <c r="VFF72" s="153"/>
      <c r="VFG72" s="153"/>
      <c r="VFH72" s="153"/>
      <c r="VFI72" s="153"/>
      <c r="VFJ72" s="153"/>
      <c r="VFK72" s="153"/>
      <c r="VFL72" s="153"/>
      <c r="VFM72" s="155"/>
      <c r="VFN72" s="165"/>
      <c r="VFO72" s="153"/>
      <c r="VFP72" s="154"/>
      <c r="VFQ72" s="154"/>
      <c r="VFR72" s="153"/>
      <c r="VFS72" s="153"/>
      <c r="VFT72" s="153"/>
      <c r="VFU72" s="153"/>
      <c r="VFV72" s="153"/>
      <c r="VFW72" s="153"/>
      <c r="VFX72" s="153"/>
      <c r="VFY72" s="153"/>
      <c r="VFZ72" s="155"/>
      <c r="VGA72" s="165"/>
      <c r="VGB72" s="153"/>
      <c r="VGC72" s="154"/>
      <c r="VGD72" s="154"/>
      <c r="VGE72" s="153"/>
      <c r="VGF72" s="153"/>
      <c r="VGG72" s="153"/>
      <c r="VGH72" s="153"/>
      <c r="VGI72" s="153"/>
      <c r="VGJ72" s="153"/>
      <c r="VGK72" s="153"/>
      <c r="VGL72" s="153"/>
      <c r="VGM72" s="155"/>
      <c r="VGN72" s="165"/>
      <c r="VGO72" s="153"/>
      <c r="VGP72" s="154"/>
      <c r="VGQ72" s="154"/>
      <c r="VGR72" s="153"/>
      <c r="VGS72" s="153"/>
      <c r="VGT72" s="153"/>
      <c r="VGU72" s="153"/>
      <c r="VGV72" s="153"/>
      <c r="VGW72" s="153"/>
      <c r="VGX72" s="153"/>
      <c r="VGY72" s="153"/>
      <c r="VGZ72" s="155"/>
      <c r="VHA72" s="165"/>
      <c r="VHB72" s="153"/>
      <c r="VHC72" s="154"/>
      <c r="VHD72" s="154"/>
      <c r="VHE72" s="153"/>
      <c r="VHF72" s="153"/>
      <c r="VHG72" s="153"/>
      <c r="VHH72" s="153"/>
      <c r="VHI72" s="153"/>
      <c r="VHJ72" s="153"/>
      <c r="VHK72" s="153"/>
      <c r="VHL72" s="153"/>
      <c r="VHM72" s="155"/>
      <c r="VHN72" s="165"/>
      <c r="VHO72" s="153"/>
      <c r="VHP72" s="154"/>
      <c r="VHQ72" s="154"/>
      <c r="VHR72" s="153"/>
      <c r="VHS72" s="153"/>
      <c r="VHT72" s="153"/>
      <c r="VHU72" s="153"/>
      <c r="VHV72" s="153"/>
      <c r="VHW72" s="153"/>
      <c r="VHX72" s="153"/>
      <c r="VHY72" s="153"/>
      <c r="VHZ72" s="155"/>
      <c r="VIA72" s="165"/>
      <c r="VIB72" s="153"/>
      <c r="VIC72" s="154"/>
      <c r="VID72" s="154"/>
      <c r="VIE72" s="153"/>
      <c r="VIF72" s="153"/>
      <c r="VIG72" s="153"/>
      <c r="VIH72" s="153"/>
      <c r="VII72" s="153"/>
      <c r="VIJ72" s="153"/>
      <c r="VIK72" s="153"/>
      <c r="VIL72" s="153"/>
      <c r="VIM72" s="155"/>
      <c r="VIN72" s="165"/>
      <c r="VIO72" s="153"/>
      <c r="VIP72" s="154"/>
      <c r="VIQ72" s="154"/>
      <c r="VIR72" s="153"/>
      <c r="VIS72" s="153"/>
      <c r="VIT72" s="153"/>
      <c r="VIU72" s="153"/>
      <c r="VIV72" s="153"/>
      <c r="VIW72" s="153"/>
      <c r="VIX72" s="153"/>
      <c r="VIY72" s="153"/>
      <c r="VIZ72" s="155"/>
      <c r="VJA72" s="165"/>
      <c r="VJB72" s="153"/>
      <c r="VJC72" s="154"/>
      <c r="VJD72" s="154"/>
      <c r="VJE72" s="153"/>
      <c r="VJF72" s="153"/>
      <c r="VJG72" s="153"/>
      <c r="VJH72" s="153"/>
      <c r="VJI72" s="153"/>
      <c r="VJJ72" s="153"/>
      <c r="VJK72" s="153"/>
      <c r="VJL72" s="153"/>
      <c r="VJM72" s="155"/>
      <c r="VJN72" s="165"/>
      <c r="VJO72" s="153"/>
      <c r="VJP72" s="154"/>
      <c r="VJQ72" s="154"/>
      <c r="VJR72" s="153"/>
      <c r="VJS72" s="153"/>
      <c r="VJT72" s="153"/>
      <c r="VJU72" s="153"/>
      <c r="VJV72" s="153"/>
      <c r="VJW72" s="153"/>
      <c r="VJX72" s="153"/>
      <c r="VJY72" s="153"/>
      <c r="VJZ72" s="155"/>
      <c r="VKA72" s="165"/>
      <c r="VKB72" s="153"/>
      <c r="VKC72" s="154"/>
      <c r="VKD72" s="154"/>
      <c r="VKE72" s="153"/>
      <c r="VKF72" s="153"/>
      <c r="VKG72" s="153"/>
      <c r="VKH72" s="153"/>
      <c r="VKI72" s="153"/>
      <c r="VKJ72" s="153"/>
      <c r="VKK72" s="153"/>
      <c r="VKL72" s="153"/>
      <c r="VKM72" s="155"/>
      <c r="VKN72" s="165"/>
      <c r="VKO72" s="153"/>
      <c r="VKP72" s="154"/>
      <c r="VKQ72" s="154"/>
      <c r="VKR72" s="153"/>
      <c r="VKS72" s="153"/>
      <c r="VKT72" s="153"/>
      <c r="VKU72" s="153"/>
      <c r="VKV72" s="153"/>
      <c r="VKW72" s="153"/>
      <c r="VKX72" s="153"/>
      <c r="VKY72" s="153"/>
      <c r="VKZ72" s="155"/>
      <c r="VLA72" s="165"/>
      <c r="VLB72" s="153"/>
      <c r="VLC72" s="154"/>
      <c r="VLD72" s="154"/>
      <c r="VLE72" s="153"/>
      <c r="VLF72" s="153"/>
      <c r="VLG72" s="153"/>
      <c r="VLH72" s="153"/>
      <c r="VLI72" s="153"/>
      <c r="VLJ72" s="153"/>
      <c r="VLK72" s="153"/>
      <c r="VLL72" s="153"/>
      <c r="VLM72" s="155"/>
      <c r="VLN72" s="165"/>
      <c r="VLO72" s="153"/>
      <c r="VLP72" s="154"/>
      <c r="VLQ72" s="154"/>
      <c r="VLR72" s="153"/>
      <c r="VLS72" s="153"/>
      <c r="VLT72" s="153"/>
      <c r="VLU72" s="153"/>
      <c r="VLV72" s="153"/>
      <c r="VLW72" s="153"/>
      <c r="VLX72" s="153"/>
      <c r="VLY72" s="153"/>
      <c r="VLZ72" s="155"/>
      <c r="VMA72" s="165"/>
      <c r="VMB72" s="153"/>
      <c r="VMC72" s="154"/>
      <c r="VMD72" s="154"/>
      <c r="VME72" s="153"/>
      <c r="VMF72" s="153"/>
      <c r="VMG72" s="153"/>
      <c r="VMH72" s="153"/>
      <c r="VMI72" s="153"/>
      <c r="VMJ72" s="153"/>
      <c r="VMK72" s="153"/>
      <c r="VML72" s="153"/>
      <c r="VMM72" s="155"/>
      <c r="VMN72" s="165"/>
      <c r="VMO72" s="153"/>
      <c r="VMP72" s="154"/>
      <c r="VMQ72" s="154"/>
      <c r="VMR72" s="153"/>
      <c r="VMS72" s="153"/>
      <c r="VMT72" s="153"/>
      <c r="VMU72" s="153"/>
      <c r="VMV72" s="153"/>
      <c r="VMW72" s="153"/>
      <c r="VMX72" s="153"/>
      <c r="VMY72" s="153"/>
      <c r="VMZ72" s="155"/>
      <c r="VNA72" s="165"/>
      <c r="VNB72" s="153"/>
      <c r="VNC72" s="154"/>
      <c r="VND72" s="154"/>
      <c r="VNE72" s="153"/>
      <c r="VNF72" s="153"/>
      <c r="VNG72" s="153"/>
      <c r="VNH72" s="153"/>
      <c r="VNI72" s="153"/>
      <c r="VNJ72" s="153"/>
      <c r="VNK72" s="153"/>
      <c r="VNL72" s="153"/>
      <c r="VNM72" s="155"/>
      <c r="VNN72" s="165"/>
      <c r="VNO72" s="153"/>
      <c r="VNP72" s="154"/>
      <c r="VNQ72" s="154"/>
      <c r="VNR72" s="153"/>
      <c r="VNS72" s="153"/>
      <c r="VNT72" s="153"/>
      <c r="VNU72" s="153"/>
      <c r="VNV72" s="153"/>
      <c r="VNW72" s="153"/>
      <c r="VNX72" s="153"/>
      <c r="VNY72" s="153"/>
      <c r="VNZ72" s="155"/>
      <c r="VOA72" s="165"/>
      <c r="VOB72" s="153"/>
      <c r="VOC72" s="154"/>
      <c r="VOD72" s="154"/>
      <c r="VOE72" s="153"/>
      <c r="VOF72" s="153"/>
      <c r="VOG72" s="153"/>
      <c r="VOH72" s="153"/>
      <c r="VOI72" s="153"/>
      <c r="VOJ72" s="153"/>
      <c r="VOK72" s="153"/>
      <c r="VOL72" s="153"/>
      <c r="VOM72" s="155"/>
      <c r="VON72" s="165"/>
      <c r="VOO72" s="153"/>
      <c r="VOP72" s="154"/>
      <c r="VOQ72" s="154"/>
      <c r="VOR72" s="153"/>
      <c r="VOS72" s="153"/>
      <c r="VOT72" s="153"/>
      <c r="VOU72" s="153"/>
      <c r="VOV72" s="153"/>
      <c r="VOW72" s="153"/>
      <c r="VOX72" s="153"/>
      <c r="VOY72" s="153"/>
      <c r="VOZ72" s="155"/>
      <c r="VPA72" s="165"/>
      <c r="VPB72" s="153"/>
      <c r="VPC72" s="154"/>
      <c r="VPD72" s="154"/>
      <c r="VPE72" s="153"/>
      <c r="VPF72" s="153"/>
      <c r="VPG72" s="153"/>
      <c r="VPH72" s="153"/>
      <c r="VPI72" s="153"/>
      <c r="VPJ72" s="153"/>
      <c r="VPK72" s="153"/>
      <c r="VPL72" s="153"/>
      <c r="VPM72" s="155"/>
      <c r="VPN72" s="165"/>
      <c r="VPO72" s="153"/>
      <c r="VPP72" s="154"/>
      <c r="VPQ72" s="154"/>
      <c r="VPR72" s="153"/>
      <c r="VPS72" s="153"/>
      <c r="VPT72" s="153"/>
      <c r="VPU72" s="153"/>
      <c r="VPV72" s="153"/>
      <c r="VPW72" s="153"/>
      <c r="VPX72" s="153"/>
      <c r="VPY72" s="153"/>
      <c r="VPZ72" s="155"/>
      <c r="VQA72" s="165"/>
      <c r="VQB72" s="153"/>
      <c r="VQC72" s="154"/>
      <c r="VQD72" s="154"/>
      <c r="VQE72" s="153"/>
      <c r="VQF72" s="153"/>
      <c r="VQG72" s="153"/>
      <c r="VQH72" s="153"/>
      <c r="VQI72" s="153"/>
      <c r="VQJ72" s="153"/>
      <c r="VQK72" s="153"/>
      <c r="VQL72" s="153"/>
      <c r="VQM72" s="155"/>
      <c r="VQN72" s="165"/>
      <c r="VQO72" s="153"/>
      <c r="VQP72" s="154"/>
      <c r="VQQ72" s="154"/>
      <c r="VQR72" s="153"/>
      <c r="VQS72" s="153"/>
      <c r="VQT72" s="153"/>
      <c r="VQU72" s="153"/>
      <c r="VQV72" s="153"/>
      <c r="VQW72" s="153"/>
      <c r="VQX72" s="153"/>
      <c r="VQY72" s="153"/>
      <c r="VQZ72" s="155"/>
      <c r="VRA72" s="165"/>
      <c r="VRB72" s="153"/>
      <c r="VRC72" s="154"/>
      <c r="VRD72" s="154"/>
      <c r="VRE72" s="153"/>
      <c r="VRF72" s="153"/>
      <c r="VRG72" s="153"/>
      <c r="VRH72" s="153"/>
      <c r="VRI72" s="153"/>
      <c r="VRJ72" s="153"/>
      <c r="VRK72" s="153"/>
      <c r="VRL72" s="153"/>
      <c r="VRM72" s="155"/>
      <c r="VRN72" s="165"/>
      <c r="VRO72" s="153"/>
      <c r="VRP72" s="154"/>
      <c r="VRQ72" s="154"/>
      <c r="VRR72" s="153"/>
      <c r="VRS72" s="153"/>
      <c r="VRT72" s="153"/>
      <c r="VRU72" s="153"/>
      <c r="VRV72" s="153"/>
      <c r="VRW72" s="153"/>
      <c r="VRX72" s="153"/>
      <c r="VRY72" s="153"/>
      <c r="VRZ72" s="155"/>
      <c r="VSA72" s="165"/>
      <c r="VSB72" s="153"/>
      <c r="VSC72" s="154"/>
      <c r="VSD72" s="154"/>
      <c r="VSE72" s="153"/>
      <c r="VSF72" s="153"/>
      <c r="VSG72" s="153"/>
      <c r="VSH72" s="153"/>
      <c r="VSI72" s="153"/>
      <c r="VSJ72" s="153"/>
      <c r="VSK72" s="153"/>
      <c r="VSL72" s="153"/>
      <c r="VSM72" s="155"/>
      <c r="VSN72" s="165"/>
      <c r="VSO72" s="153"/>
      <c r="VSP72" s="154"/>
      <c r="VSQ72" s="154"/>
      <c r="VSR72" s="153"/>
      <c r="VSS72" s="153"/>
      <c r="VST72" s="153"/>
      <c r="VSU72" s="153"/>
      <c r="VSV72" s="153"/>
      <c r="VSW72" s="153"/>
      <c r="VSX72" s="153"/>
      <c r="VSY72" s="153"/>
      <c r="VSZ72" s="155"/>
      <c r="VTA72" s="165"/>
      <c r="VTB72" s="153"/>
      <c r="VTC72" s="154"/>
      <c r="VTD72" s="154"/>
      <c r="VTE72" s="153"/>
      <c r="VTF72" s="153"/>
      <c r="VTG72" s="153"/>
      <c r="VTH72" s="153"/>
      <c r="VTI72" s="153"/>
      <c r="VTJ72" s="153"/>
      <c r="VTK72" s="153"/>
      <c r="VTL72" s="153"/>
      <c r="VTM72" s="155"/>
      <c r="VTN72" s="165"/>
      <c r="VTO72" s="153"/>
      <c r="VTP72" s="154"/>
      <c r="VTQ72" s="154"/>
      <c r="VTR72" s="153"/>
      <c r="VTS72" s="153"/>
      <c r="VTT72" s="153"/>
      <c r="VTU72" s="153"/>
      <c r="VTV72" s="153"/>
      <c r="VTW72" s="153"/>
      <c r="VTX72" s="153"/>
      <c r="VTY72" s="153"/>
      <c r="VTZ72" s="155"/>
      <c r="VUA72" s="165"/>
      <c r="VUB72" s="153"/>
      <c r="VUC72" s="154"/>
      <c r="VUD72" s="154"/>
      <c r="VUE72" s="153"/>
      <c r="VUF72" s="153"/>
      <c r="VUG72" s="153"/>
      <c r="VUH72" s="153"/>
      <c r="VUI72" s="153"/>
      <c r="VUJ72" s="153"/>
      <c r="VUK72" s="153"/>
      <c r="VUL72" s="153"/>
      <c r="VUM72" s="155"/>
      <c r="VUN72" s="165"/>
      <c r="VUO72" s="153"/>
      <c r="VUP72" s="154"/>
      <c r="VUQ72" s="154"/>
      <c r="VUR72" s="153"/>
      <c r="VUS72" s="153"/>
      <c r="VUT72" s="153"/>
      <c r="VUU72" s="153"/>
      <c r="VUV72" s="153"/>
      <c r="VUW72" s="153"/>
      <c r="VUX72" s="153"/>
      <c r="VUY72" s="153"/>
      <c r="VUZ72" s="155"/>
      <c r="VVA72" s="165"/>
      <c r="VVB72" s="153"/>
      <c r="VVC72" s="154"/>
      <c r="VVD72" s="154"/>
      <c r="VVE72" s="153"/>
      <c r="VVF72" s="153"/>
      <c r="VVG72" s="153"/>
      <c r="VVH72" s="153"/>
      <c r="VVI72" s="153"/>
      <c r="VVJ72" s="153"/>
      <c r="VVK72" s="153"/>
      <c r="VVL72" s="153"/>
      <c r="VVM72" s="155"/>
      <c r="VVN72" s="165"/>
      <c r="VVO72" s="153"/>
      <c r="VVP72" s="154"/>
      <c r="VVQ72" s="154"/>
      <c r="VVR72" s="153"/>
      <c r="VVS72" s="153"/>
      <c r="VVT72" s="153"/>
      <c r="VVU72" s="153"/>
      <c r="VVV72" s="153"/>
      <c r="VVW72" s="153"/>
      <c r="VVX72" s="153"/>
      <c r="VVY72" s="153"/>
      <c r="VVZ72" s="155"/>
      <c r="VWA72" s="165"/>
      <c r="VWB72" s="153"/>
      <c r="VWC72" s="154"/>
      <c r="VWD72" s="154"/>
      <c r="VWE72" s="153"/>
      <c r="VWF72" s="153"/>
      <c r="VWG72" s="153"/>
      <c r="VWH72" s="153"/>
      <c r="VWI72" s="153"/>
      <c r="VWJ72" s="153"/>
      <c r="VWK72" s="153"/>
      <c r="VWL72" s="153"/>
      <c r="VWM72" s="155"/>
      <c r="VWN72" s="165"/>
      <c r="VWO72" s="153"/>
      <c r="VWP72" s="154"/>
      <c r="VWQ72" s="154"/>
      <c r="VWR72" s="153"/>
      <c r="VWS72" s="153"/>
      <c r="VWT72" s="153"/>
      <c r="VWU72" s="153"/>
      <c r="VWV72" s="153"/>
      <c r="VWW72" s="153"/>
      <c r="VWX72" s="153"/>
      <c r="VWY72" s="153"/>
      <c r="VWZ72" s="155"/>
      <c r="VXA72" s="165"/>
      <c r="VXB72" s="153"/>
      <c r="VXC72" s="154"/>
      <c r="VXD72" s="154"/>
      <c r="VXE72" s="153"/>
      <c r="VXF72" s="153"/>
      <c r="VXG72" s="153"/>
      <c r="VXH72" s="153"/>
      <c r="VXI72" s="153"/>
      <c r="VXJ72" s="153"/>
      <c r="VXK72" s="153"/>
      <c r="VXL72" s="153"/>
      <c r="VXM72" s="155"/>
      <c r="VXN72" s="165"/>
      <c r="VXO72" s="153"/>
      <c r="VXP72" s="154"/>
      <c r="VXQ72" s="154"/>
      <c r="VXR72" s="153"/>
      <c r="VXS72" s="153"/>
      <c r="VXT72" s="153"/>
      <c r="VXU72" s="153"/>
      <c r="VXV72" s="153"/>
      <c r="VXW72" s="153"/>
      <c r="VXX72" s="153"/>
      <c r="VXY72" s="153"/>
      <c r="VXZ72" s="155"/>
      <c r="VYA72" s="165"/>
      <c r="VYB72" s="153"/>
      <c r="VYC72" s="154"/>
      <c r="VYD72" s="154"/>
      <c r="VYE72" s="153"/>
      <c r="VYF72" s="153"/>
      <c r="VYG72" s="153"/>
      <c r="VYH72" s="153"/>
      <c r="VYI72" s="153"/>
      <c r="VYJ72" s="153"/>
      <c r="VYK72" s="153"/>
      <c r="VYL72" s="153"/>
      <c r="VYM72" s="155"/>
      <c r="VYN72" s="165"/>
      <c r="VYO72" s="153"/>
      <c r="VYP72" s="154"/>
      <c r="VYQ72" s="154"/>
      <c r="VYR72" s="153"/>
      <c r="VYS72" s="153"/>
      <c r="VYT72" s="153"/>
      <c r="VYU72" s="153"/>
      <c r="VYV72" s="153"/>
      <c r="VYW72" s="153"/>
      <c r="VYX72" s="153"/>
      <c r="VYY72" s="153"/>
      <c r="VYZ72" s="155"/>
      <c r="VZA72" s="165"/>
      <c r="VZB72" s="153"/>
      <c r="VZC72" s="154"/>
      <c r="VZD72" s="154"/>
      <c r="VZE72" s="153"/>
      <c r="VZF72" s="153"/>
      <c r="VZG72" s="153"/>
      <c r="VZH72" s="153"/>
      <c r="VZI72" s="153"/>
      <c r="VZJ72" s="153"/>
      <c r="VZK72" s="153"/>
      <c r="VZL72" s="153"/>
      <c r="VZM72" s="155"/>
      <c r="VZN72" s="165"/>
      <c r="VZO72" s="153"/>
      <c r="VZP72" s="154"/>
      <c r="VZQ72" s="154"/>
      <c r="VZR72" s="153"/>
      <c r="VZS72" s="153"/>
      <c r="VZT72" s="153"/>
      <c r="VZU72" s="153"/>
      <c r="VZV72" s="153"/>
      <c r="VZW72" s="153"/>
      <c r="VZX72" s="153"/>
      <c r="VZY72" s="153"/>
      <c r="VZZ72" s="155"/>
      <c r="WAA72" s="165"/>
      <c r="WAB72" s="153"/>
      <c r="WAC72" s="154"/>
      <c r="WAD72" s="154"/>
      <c r="WAE72" s="153"/>
      <c r="WAF72" s="153"/>
      <c r="WAG72" s="153"/>
      <c r="WAH72" s="153"/>
      <c r="WAI72" s="153"/>
      <c r="WAJ72" s="153"/>
      <c r="WAK72" s="153"/>
      <c r="WAL72" s="153"/>
      <c r="WAM72" s="155"/>
      <c r="WAN72" s="165"/>
      <c r="WAO72" s="153"/>
      <c r="WAP72" s="154"/>
      <c r="WAQ72" s="154"/>
      <c r="WAR72" s="153"/>
      <c r="WAS72" s="153"/>
      <c r="WAT72" s="153"/>
      <c r="WAU72" s="153"/>
      <c r="WAV72" s="153"/>
      <c r="WAW72" s="153"/>
      <c r="WAX72" s="153"/>
      <c r="WAY72" s="153"/>
      <c r="WAZ72" s="155"/>
      <c r="WBA72" s="165"/>
      <c r="WBB72" s="153"/>
      <c r="WBC72" s="154"/>
      <c r="WBD72" s="154"/>
      <c r="WBE72" s="153"/>
      <c r="WBF72" s="153"/>
      <c r="WBG72" s="153"/>
      <c r="WBH72" s="153"/>
      <c r="WBI72" s="153"/>
      <c r="WBJ72" s="153"/>
      <c r="WBK72" s="153"/>
      <c r="WBL72" s="153"/>
      <c r="WBM72" s="155"/>
      <c r="WBN72" s="165"/>
      <c r="WBO72" s="153"/>
      <c r="WBP72" s="154"/>
      <c r="WBQ72" s="154"/>
      <c r="WBR72" s="153"/>
      <c r="WBS72" s="153"/>
      <c r="WBT72" s="153"/>
      <c r="WBU72" s="153"/>
      <c r="WBV72" s="153"/>
      <c r="WBW72" s="153"/>
      <c r="WBX72" s="153"/>
      <c r="WBY72" s="153"/>
      <c r="WBZ72" s="155"/>
      <c r="WCA72" s="165"/>
      <c r="WCB72" s="153"/>
      <c r="WCC72" s="154"/>
      <c r="WCD72" s="154"/>
      <c r="WCE72" s="153"/>
      <c r="WCF72" s="153"/>
      <c r="WCG72" s="153"/>
      <c r="WCH72" s="153"/>
      <c r="WCI72" s="153"/>
      <c r="WCJ72" s="153"/>
      <c r="WCK72" s="153"/>
      <c r="WCL72" s="153"/>
      <c r="WCM72" s="155"/>
      <c r="WCN72" s="165"/>
      <c r="WCO72" s="153"/>
      <c r="WCP72" s="154"/>
      <c r="WCQ72" s="154"/>
      <c r="WCR72" s="153"/>
      <c r="WCS72" s="153"/>
      <c r="WCT72" s="153"/>
      <c r="WCU72" s="153"/>
      <c r="WCV72" s="153"/>
      <c r="WCW72" s="153"/>
      <c r="WCX72" s="153"/>
      <c r="WCY72" s="153"/>
      <c r="WCZ72" s="155"/>
      <c r="WDA72" s="165"/>
      <c r="WDB72" s="153"/>
      <c r="WDC72" s="154"/>
      <c r="WDD72" s="154"/>
      <c r="WDE72" s="153"/>
      <c r="WDF72" s="153"/>
      <c r="WDG72" s="153"/>
      <c r="WDH72" s="153"/>
      <c r="WDI72" s="153"/>
      <c r="WDJ72" s="153"/>
      <c r="WDK72" s="153"/>
      <c r="WDL72" s="153"/>
      <c r="WDM72" s="155"/>
      <c r="WDN72" s="165"/>
      <c r="WDO72" s="153"/>
      <c r="WDP72" s="154"/>
      <c r="WDQ72" s="154"/>
      <c r="WDR72" s="153"/>
      <c r="WDS72" s="153"/>
      <c r="WDT72" s="153"/>
      <c r="WDU72" s="153"/>
      <c r="WDV72" s="153"/>
      <c r="WDW72" s="153"/>
      <c r="WDX72" s="153"/>
      <c r="WDY72" s="153"/>
      <c r="WDZ72" s="155"/>
      <c r="WEA72" s="165"/>
      <c r="WEB72" s="153"/>
      <c r="WEC72" s="154"/>
      <c r="WED72" s="154"/>
      <c r="WEE72" s="153"/>
      <c r="WEF72" s="153"/>
      <c r="WEG72" s="153"/>
      <c r="WEH72" s="153"/>
      <c r="WEI72" s="153"/>
      <c r="WEJ72" s="153"/>
      <c r="WEK72" s="153"/>
      <c r="WEL72" s="153"/>
      <c r="WEM72" s="155"/>
      <c r="WEN72" s="165"/>
      <c r="WEO72" s="153"/>
      <c r="WEP72" s="154"/>
      <c r="WEQ72" s="154"/>
      <c r="WER72" s="153"/>
      <c r="WES72" s="153"/>
      <c r="WET72" s="153"/>
      <c r="WEU72" s="153"/>
      <c r="WEV72" s="153"/>
      <c r="WEW72" s="153"/>
      <c r="WEX72" s="153"/>
      <c r="WEY72" s="153"/>
      <c r="WEZ72" s="155"/>
      <c r="WFA72" s="165"/>
      <c r="WFB72" s="153"/>
      <c r="WFC72" s="154"/>
      <c r="WFD72" s="154"/>
      <c r="WFE72" s="153"/>
      <c r="WFF72" s="153"/>
      <c r="WFG72" s="153"/>
      <c r="WFH72" s="153"/>
      <c r="WFI72" s="153"/>
      <c r="WFJ72" s="153"/>
      <c r="WFK72" s="153"/>
      <c r="WFL72" s="153"/>
      <c r="WFM72" s="155"/>
      <c r="WFN72" s="165"/>
      <c r="WFO72" s="153"/>
      <c r="WFP72" s="154"/>
      <c r="WFQ72" s="154"/>
      <c r="WFR72" s="153"/>
      <c r="WFS72" s="153"/>
      <c r="WFT72" s="153"/>
      <c r="WFU72" s="153"/>
      <c r="WFV72" s="153"/>
      <c r="WFW72" s="153"/>
      <c r="WFX72" s="153"/>
      <c r="WFY72" s="153"/>
      <c r="WFZ72" s="155"/>
      <c r="WGA72" s="165"/>
      <c r="WGB72" s="153"/>
      <c r="WGC72" s="154"/>
      <c r="WGD72" s="154"/>
      <c r="WGE72" s="153"/>
      <c r="WGF72" s="153"/>
      <c r="WGG72" s="153"/>
      <c r="WGH72" s="153"/>
      <c r="WGI72" s="153"/>
      <c r="WGJ72" s="153"/>
      <c r="WGK72" s="153"/>
      <c r="WGL72" s="153"/>
      <c r="WGM72" s="155"/>
      <c r="WGN72" s="165"/>
      <c r="WGO72" s="153"/>
      <c r="WGP72" s="154"/>
      <c r="WGQ72" s="154"/>
      <c r="WGR72" s="153"/>
      <c r="WGS72" s="153"/>
      <c r="WGT72" s="153"/>
      <c r="WGU72" s="153"/>
      <c r="WGV72" s="153"/>
      <c r="WGW72" s="153"/>
      <c r="WGX72" s="153"/>
      <c r="WGY72" s="153"/>
      <c r="WGZ72" s="155"/>
      <c r="WHA72" s="165"/>
      <c r="WHB72" s="153"/>
      <c r="WHC72" s="154"/>
      <c r="WHD72" s="154"/>
      <c r="WHE72" s="153"/>
      <c r="WHF72" s="153"/>
      <c r="WHG72" s="153"/>
      <c r="WHH72" s="153"/>
      <c r="WHI72" s="153"/>
      <c r="WHJ72" s="153"/>
      <c r="WHK72" s="153"/>
      <c r="WHL72" s="153"/>
      <c r="WHM72" s="155"/>
      <c r="WHN72" s="165"/>
      <c r="WHO72" s="153"/>
      <c r="WHP72" s="154"/>
      <c r="WHQ72" s="154"/>
      <c r="WHR72" s="153"/>
      <c r="WHS72" s="153"/>
      <c r="WHT72" s="153"/>
      <c r="WHU72" s="153"/>
      <c r="WHV72" s="153"/>
      <c r="WHW72" s="153"/>
      <c r="WHX72" s="153"/>
      <c r="WHY72" s="153"/>
      <c r="WHZ72" s="155"/>
      <c r="WIA72" s="165"/>
      <c r="WIB72" s="153"/>
      <c r="WIC72" s="154"/>
      <c r="WID72" s="154"/>
      <c r="WIE72" s="153"/>
      <c r="WIF72" s="153"/>
      <c r="WIG72" s="153"/>
      <c r="WIH72" s="153"/>
      <c r="WII72" s="153"/>
      <c r="WIJ72" s="153"/>
      <c r="WIK72" s="153"/>
      <c r="WIL72" s="153"/>
      <c r="WIM72" s="155"/>
      <c r="WIN72" s="165"/>
      <c r="WIO72" s="153"/>
      <c r="WIP72" s="154"/>
      <c r="WIQ72" s="154"/>
      <c r="WIR72" s="153"/>
      <c r="WIS72" s="153"/>
      <c r="WIT72" s="153"/>
      <c r="WIU72" s="153"/>
      <c r="WIV72" s="153"/>
      <c r="WIW72" s="153"/>
      <c r="WIX72" s="153"/>
      <c r="WIY72" s="153"/>
      <c r="WIZ72" s="155"/>
      <c r="WJA72" s="165"/>
      <c r="WJB72" s="153"/>
      <c r="WJC72" s="154"/>
      <c r="WJD72" s="154"/>
      <c r="WJE72" s="153"/>
      <c r="WJF72" s="153"/>
      <c r="WJG72" s="153"/>
      <c r="WJH72" s="153"/>
      <c r="WJI72" s="153"/>
      <c r="WJJ72" s="153"/>
      <c r="WJK72" s="153"/>
      <c r="WJL72" s="153"/>
      <c r="WJM72" s="155"/>
      <c r="WJN72" s="165"/>
      <c r="WJO72" s="153"/>
      <c r="WJP72" s="154"/>
      <c r="WJQ72" s="154"/>
      <c r="WJR72" s="153"/>
      <c r="WJS72" s="153"/>
      <c r="WJT72" s="153"/>
      <c r="WJU72" s="153"/>
      <c r="WJV72" s="153"/>
      <c r="WJW72" s="153"/>
      <c r="WJX72" s="153"/>
      <c r="WJY72" s="153"/>
      <c r="WJZ72" s="155"/>
      <c r="WKA72" s="165"/>
      <c r="WKB72" s="153"/>
      <c r="WKC72" s="154"/>
      <c r="WKD72" s="154"/>
      <c r="WKE72" s="153"/>
      <c r="WKF72" s="153"/>
      <c r="WKG72" s="153"/>
      <c r="WKH72" s="153"/>
      <c r="WKI72" s="153"/>
      <c r="WKJ72" s="153"/>
      <c r="WKK72" s="153"/>
      <c r="WKL72" s="153"/>
      <c r="WKM72" s="155"/>
      <c r="WKN72" s="165"/>
      <c r="WKO72" s="153"/>
      <c r="WKP72" s="154"/>
      <c r="WKQ72" s="154"/>
      <c r="WKR72" s="153"/>
      <c r="WKS72" s="153"/>
      <c r="WKT72" s="153"/>
      <c r="WKU72" s="153"/>
      <c r="WKV72" s="153"/>
      <c r="WKW72" s="153"/>
      <c r="WKX72" s="153"/>
      <c r="WKY72" s="153"/>
      <c r="WKZ72" s="155"/>
      <c r="WLA72" s="165"/>
      <c r="WLB72" s="153"/>
      <c r="WLC72" s="154"/>
      <c r="WLD72" s="154"/>
      <c r="WLE72" s="153"/>
      <c r="WLF72" s="153"/>
      <c r="WLG72" s="153"/>
      <c r="WLH72" s="153"/>
      <c r="WLI72" s="153"/>
      <c r="WLJ72" s="153"/>
      <c r="WLK72" s="153"/>
      <c r="WLL72" s="153"/>
      <c r="WLM72" s="155"/>
      <c r="WLN72" s="165"/>
      <c r="WLO72" s="153"/>
      <c r="WLP72" s="154"/>
      <c r="WLQ72" s="154"/>
      <c r="WLR72" s="153"/>
      <c r="WLS72" s="153"/>
      <c r="WLT72" s="153"/>
      <c r="WLU72" s="153"/>
      <c r="WLV72" s="153"/>
      <c r="WLW72" s="153"/>
      <c r="WLX72" s="153"/>
      <c r="WLY72" s="153"/>
      <c r="WLZ72" s="155"/>
      <c r="WMA72" s="165"/>
      <c r="WMB72" s="153"/>
      <c r="WMC72" s="154"/>
      <c r="WMD72" s="154"/>
      <c r="WME72" s="153"/>
      <c r="WMF72" s="153"/>
      <c r="WMG72" s="153"/>
      <c r="WMH72" s="153"/>
      <c r="WMI72" s="153"/>
      <c r="WMJ72" s="153"/>
      <c r="WMK72" s="153"/>
      <c r="WML72" s="153"/>
      <c r="WMM72" s="155"/>
      <c r="WMN72" s="165"/>
      <c r="WMO72" s="153"/>
      <c r="WMP72" s="154"/>
      <c r="WMQ72" s="154"/>
      <c r="WMR72" s="153"/>
      <c r="WMS72" s="153"/>
      <c r="WMT72" s="153"/>
      <c r="WMU72" s="153"/>
      <c r="WMV72" s="153"/>
      <c r="WMW72" s="153"/>
      <c r="WMX72" s="153"/>
      <c r="WMY72" s="153"/>
      <c r="WMZ72" s="155"/>
      <c r="WNA72" s="165"/>
      <c r="WNB72" s="153"/>
      <c r="WNC72" s="154"/>
      <c r="WND72" s="154"/>
      <c r="WNE72" s="153"/>
      <c r="WNF72" s="153"/>
      <c r="WNG72" s="153"/>
      <c r="WNH72" s="153"/>
      <c r="WNI72" s="153"/>
      <c r="WNJ72" s="153"/>
      <c r="WNK72" s="153"/>
      <c r="WNL72" s="153"/>
      <c r="WNM72" s="155"/>
      <c r="WNN72" s="165"/>
      <c r="WNO72" s="153"/>
      <c r="WNP72" s="154"/>
      <c r="WNQ72" s="154"/>
      <c r="WNR72" s="153"/>
      <c r="WNS72" s="153"/>
      <c r="WNT72" s="153"/>
      <c r="WNU72" s="153"/>
      <c r="WNV72" s="153"/>
      <c r="WNW72" s="153"/>
      <c r="WNX72" s="153"/>
      <c r="WNY72" s="153"/>
      <c r="WNZ72" s="155"/>
      <c r="WOA72" s="165"/>
      <c r="WOB72" s="153"/>
      <c r="WOC72" s="154"/>
      <c r="WOD72" s="154"/>
      <c r="WOE72" s="153"/>
      <c r="WOF72" s="153"/>
      <c r="WOG72" s="153"/>
      <c r="WOH72" s="153"/>
      <c r="WOI72" s="153"/>
      <c r="WOJ72" s="153"/>
      <c r="WOK72" s="153"/>
      <c r="WOL72" s="153"/>
      <c r="WOM72" s="155"/>
      <c r="WON72" s="165"/>
      <c r="WOO72" s="153"/>
      <c r="WOP72" s="154"/>
      <c r="WOQ72" s="154"/>
      <c r="WOR72" s="153"/>
      <c r="WOS72" s="153"/>
      <c r="WOT72" s="153"/>
      <c r="WOU72" s="153"/>
      <c r="WOV72" s="153"/>
      <c r="WOW72" s="153"/>
      <c r="WOX72" s="153"/>
      <c r="WOY72" s="153"/>
      <c r="WOZ72" s="155"/>
      <c r="WPA72" s="165"/>
      <c r="WPB72" s="153"/>
      <c r="WPC72" s="154"/>
      <c r="WPD72" s="154"/>
      <c r="WPE72" s="153"/>
      <c r="WPF72" s="153"/>
      <c r="WPG72" s="153"/>
      <c r="WPH72" s="153"/>
      <c r="WPI72" s="153"/>
      <c r="WPJ72" s="153"/>
      <c r="WPK72" s="153"/>
      <c r="WPL72" s="153"/>
      <c r="WPM72" s="155"/>
      <c r="WPN72" s="165"/>
      <c r="WPO72" s="153"/>
      <c r="WPP72" s="154"/>
      <c r="WPQ72" s="154"/>
      <c r="WPR72" s="153"/>
      <c r="WPS72" s="153"/>
      <c r="WPT72" s="153"/>
      <c r="WPU72" s="153"/>
      <c r="WPV72" s="153"/>
      <c r="WPW72" s="153"/>
      <c r="WPX72" s="153"/>
      <c r="WPY72" s="153"/>
      <c r="WPZ72" s="155"/>
      <c r="WQA72" s="165"/>
      <c r="WQB72" s="153"/>
      <c r="WQC72" s="154"/>
      <c r="WQD72" s="154"/>
      <c r="WQE72" s="153"/>
      <c r="WQF72" s="153"/>
      <c r="WQG72" s="153"/>
      <c r="WQH72" s="153"/>
      <c r="WQI72" s="153"/>
      <c r="WQJ72" s="153"/>
      <c r="WQK72" s="153"/>
      <c r="WQL72" s="153"/>
      <c r="WQM72" s="155"/>
      <c r="WQN72" s="165"/>
      <c r="WQO72" s="153"/>
      <c r="WQP72" s="154"/>
      <c r="WQQ72" s="154"/>
      <c r="WQR72" s="153"/>
      <c r="WQS72" s="153"/>
      <c r="WQT72" s="153"/>
      <c r="WQU72" s="153"/>
      <c r="WQV72" s="153"/>
      <c r="WQW72" s="153"/>
      <c r="WQX72" s="153"/>
      <c r="WQY72" s="153"/>
      <c r="WQZ72" s="155"/>
      <c r="WRA72" s="165"/>
      <c r="WRB72" s="153"/>
      <c r="WRC72" s="154"/>
      <c r="WRD72" s="154"/>
      <c r="WRE72" s="153"/>
      <c r="WRF72" s="153"/>
      <c r="WRG72" s="153"/>
      <c r="WRH72" s="153"/>
      <c r="WRI72" s="153"/>
      <c r="WRJ72" s="153"/>
      <c r="WRK72" s="153"/>
      <c r="WRL72" s="153"/>
      <c r="WRM72" s="155"/>
      <c r="WRN72" s="165"/>
      <c r="WRO72" s="153"/>
      <c r="WRP72" s="154"/>
      <c r="WRQ72" s="154"/>
      <c r="WRR72" s="153"/>
      <c r="WRS72" s="153"/>
      <c r="WRT72" s="153"/>
      <c r="WRU72" s="153"/>
      <c r="WRV72" s="153"/>
      <c r="WRW72" s="153"/>
      <c r="WRX72" s="153"/>
      <c r="WRY72" s="153"/>
      <c r="WRZ72" s="155"/>
      <c r="WSA72" s="165"/>
      <c r="WSB72" s="153"/>
      <c r="WSC72" s="154"/>
      <c r="WSD72" s="154"/>
      <c r="WSE72" s="153"/>
      <c r="WSF72" s="153"/>
      <c r="WSG72" s="153"/>
      <c r="WSH72" s="153"/>
      <c r="WSI72" s="153"/>
      <c r="WSJ72" s="153"/>
      <c r="WSK72" s="153"/>
      <c r="WSL72" s="153"/>
      <c r="WSM72" s="155"/>
      <c r="WSN72" s="165"/>
      <c r="WSO72" s="153"/>
      <c r="WSP72" s="154"/>
      <c r="WSQ72" s="154"/>
      <c r="WSR72" s="153"/>
      <c r="WSS72" s="153"/>
      <c r="WST72" s="153"/>
      <c r="WSU72" s="153"/>
      <c r="WSV72" s="153"/>
      <c r="WSW72" s="153"/>
      <c r="WSX72" s="153"/>
      <c r="WSY72" s="153"/>
      <c r="WSZ72" s="155"/>
      <c r="WTA72" s="165"/>
      <c r="WTB72" s="153"/>
      <c r="WTC72" s="154"/>
      <c r="WTD72" s="154"/>
      <c r="WTE72" s="153"/>
      <c r="WTF72" s="153"/>
      <c r="WTG72" s="153"/>
      <c r="WTH72" s="153"/>
      <c r="WTI72" s="153"/>
      <c r="WTJ72" s="153"/>
      <c r="WTK72" s="153"/>
      <c r="WTL72" s="153"/>
      <c r="WTM72" s="155"/>
      <c r="WTN72" s="165"/>
      <c r="WTO72" s="153"/>
      <c r="WTP72" s="154"/>
      <c r="WTQ72" s="154"/>
      <c r="WTR72" s="153"/>
      <c r="WTS72" s="153"/>
      <c r="WTT72" s="153"/>
      <c r="WTU72" s="153"/>
      <c r="WTV72" s="153"/>
      <c r="WTW72" s="153"/>
      <c r="WTX72" s="153"/>
      <c r="WTY72" s="153"/>
      <c r="WTZ72" s="155"/>
      <c r="WUA72" s="165"/>
      <c r="WUB72" s="153"/>
      <c r="WUC72" s="154"/>
      <c r="WUD72" s="154"/>
      <c r="WUE72" s="153"/>
      <c r="WUF72" s="153"/>
      <c r="WUG72" s="153"/>
      <c r="WUH72" s="153"/>
      <c r="WUI72" s="153"/>
      <c r="WUJ72" s="153"/>
      <c r="WUK72" s="153"/>
      <c r="WUL72" s="153"/>
      <c r="WUM72" s="155"/>
      <c r="WUN72" s="165"/>
      <c r="WUO72" s="153"/>
      <c r="WUP72" s="154"/>
      <c r="WUQ72" s="154"/>
      <c r="WUR72" s="153"/>
      <c r="WUS72" s="153"/>
      <c r="WUT72" s="153"/>
      <c r="WUU72" s="153"/>
      <c r="WUV72" s="153"/>
      <c r="WUW72" s="153"/>
      <c r="WUX72" s="153"/>
      <c r="WUY72" s="153"/>
      <c r="WUZ72" s="155"/>
      <c r="WVA72" s="165"/>
      <c r="WVB72" s="153"/>
      <c r="WVC72" s="154"/>
      <c r="WVD72" s="154"/>
      <c r="WVE72" s="153"/>
      <c r="WVF72" s="153"/>
      <c r="WVG72" s="153"/>
      <c r="WVH72" s="153"/>
      <c r="WVI72" s="153"/>
      <c r="WVJ72" s="153"/>
      <c r="WVK72" s="153"/>
      <c r="WVL72" s="153"/>
      <c r="WVM72" s="155"/>
      <c r="WVN72" s="165"/>
      <c r="WVO72" s="153"/>
      <c r="WVP72" s="154"/>
      <c r="WVQ72" s="154"/>
      <c r="WVR72" s="153"/>
      <c r="WVS72" s="153"/>
      <c r="WVT72" s="153"/>
      <c r="WVU72" s="153"/>
      <c r="WVV72" s="153"/>
      <c r="WVW72" s="153"/>
      <c r="WVX72" s="153"/>
      <c r="WVY72" s="153"/>
      <c r="WVZ72" s="155"/>
      <c r="WWA72" s="165"/>
      <c r="WWB72" s="153"/>
      <c r="WWC72" s="154"/>
      <c r="WWD72" s="154"/>
      <c r="WWE72" s="153"/>
      <c r="WWF72" s="153"/>
      <c r="WWG72" s="153"/>
      <c r="WWH72" s="153"/>
      <c r="WWI72" s="153"/>
      <c r="WWJ72" s="153"/>
      <c r="WWK72" s="153"/>
      <c r="WWL72" s="153"/>
      <c r="WWM72" s="155"/>
      <c r="WWN72" s="165"/>
      <c r="WWO72" s="153"/>
      <c r="WWP72" s="154"/>
      <c r="WWQ72" s="154"/>
      <c r="WWR72" s="153"/>
      <c r="WWS72" s="153"/>
      <c r="WWT72" s="153"/>
      <c r="WWU72" s="153"/>
      <c r="WWV72" s="153"/>
      <c r="WWW72" s="153"/>
      <c r="WWX72" s="153"/>
      <c r="WWY72" s="153"/>
      <c r="WWZ72" s="155"/>
      <c r="WXA72" s="165"/>
      <c r="WXB72" s="153"/>
      <c r="WXC72" s="154"/>
      <c r="WXD72" s="154"/>
      <c r="WXE72" s="153"/>
      <c r="WXF72" s="153"/>
      <c r="WXG72" s="153"/>
      <c r="WXH72" s="153"/>
      <c r="WXI72" s="153"/>
      <c r="WXJ72" s="153"/>
      <c r="WXK72" s="153"/>
      <c r="WXL72" s="153"/>
      <c r="WXM72" s="155"/>
      <c r="WXN72" s="165"/>
      <c r="WXO72" s="153"/>
      <c r="WXP72" s="154"/>
      <c r="WXQ72" s="154"/>
      <c r="WXR72" s="153"/>
      <c r="WXS72" s="153"/>
      <c r="WXT72" s="153"/>
      <c r="WXU72" s="153"/>
      <c r="WXV72" s="153"/>
      <c r="WXW72" s="153"/>
      <c r="WXX72" s="153"/>
      <c r="WXY72" s="153"/>
      <c r="WXZ72" s="155"/>
      <c r="WYA72" s="165"/>
      <c r="WYB72" s="153"/>
      <c r="WYC72" s="154"/>
      <c r="WYD72" s="154"/>
      <c r="WYE72" s="153"/>
      <c r="WYF72" s="153"/>
      <c r="WYG72" s="153"/>
      <c r="WYH72" s="153"/>
      <c r="WYI72" s="153"/>
      <c r="WYJ72" s="153"/>
      <c r="WYK72" s="153"/>
      <c r="WYL72" s="153"/>
      <c r="WYM72" s="155"/>
      <c r="WYN72" s="165"/>
      <c r="WYO72" s="153"/>
      <c r="WYP72" s="154"/>
      <c r="WYQ72" s="154"/>
      <c r="WYR72" s="153"/>
      <c r="WYS72" s="153"/>
      <c r="WYT72" s="153"/>
      <c r="WYU72" s="153"/>
      <c r="WYV72" s="153"/>
      <c r="WYW72" s="153"/>
      <c r="WYX72" s="153"/>
      <c r="WYY72" s="153"/>
      <c r="WYZ72" s="155"/>
      <c r="WZA72" s="165"/>
      <c r="WZB72" s="153"/>
      <c r="WZC72" s="154"/>
      <c r="WZD72" s="154"/>
      <c r="WZE72" s="153"/>
      <c r="WZF72" s="153"/>
      <c r="WZG72" s="153"/>
      <c r="WZH72" s="153"/>
      <c r="WZI72" s="153"/>
      <c r="WZJ72" s="153"/>
      <c r="WZK72" s="153"/>
      <c r="WZL72" s="153"/>
      <c r="WZM72" s="155"/>
      <c r="WZN72" s="165"/>
      <c r="WZO72" s="153"/>
      <c r="WZP72" s="154"/>
      <c r="WZQ72" s="154"/>
      <c r="WZR72" s="153"/>
      <c r="WZS72" s="153"/>
      <c r="WZT72" s="153"/>
      <c r="WZU72" s="153"/>
      <c r="WZV72" s="153"/>
      <c r="WZW72" s="153"/>
      <c r="WZX72" s="153"/>
      <c r="WZY72" s="153"/>
      <c r="WZZ72" s="155"/>
      <c r="XAA72" s="165"/>
      <c r="XAB72" s="153"/>
      <c r="XAC72" s="154"/>
      <c r="XAD72" s="154"/>
      <c r="XAE72" s="153"/>
      <c r="XAF72" s="153"/>
      <c r="XAG72" s="153"/>
      <c r="XAH72" s="153"/>
      <c r="XAI72" s="153"/>
      <c r="XAJ72" s="153"/>
      <c r="XAK72" s="153"/>
      <c r="XAL72" s="153"/>
      <c r="XAM72" s="155"/>
      <c r="XAN72" s="165"/>
      <c r="XAO72" s="153"/>
      <c r="XAP72" s="154"/>
      <c r="XAQ72" s="154"/>
      <c r="XAR72" s="153"/>
      <c r="XAS72" s="153"/>
      <c r="XAT72" s="153"/>
      <c r="XAU72" s="153"/>
      <c r="XAV72" s="153"/>
      <c r="XAW72" s="153"/>
      <c r="XAX72" s="153"/>
      <c r="XAY72" s="153"/>
      <c r="XAZ72" s="155"/>
      <c r="XBA72" s="165"/>
      <c r="XBB72" s="153"/>
      <c r="XBC72" s="154"/>
      <c r="XBD72" s="154"/>
      <c r="XBE72" s="153"/>
      <c r="XBF72" s="153"/>
      <c r="XBG72" s="153"/>
      <c r="XBH72" s="153"/>
      <c r="XBI72" s="153"/>
      <c r="XBJ72" s="153"/>
      <c r="XBK72" s="153"/>
      <c r="XBL72" s="153"/>
      <c r="XBM72" s="155"/>
      <c r="XBN72" s="165"/>
      <c r="XBO72" s="153"/>
      <c r="XBP72" s="154"/>
      <c r="XBQ72" s="154"/>
      <c r="XBR72" s="153"/>
      <c r="XBS72" s="153"/>
      <c r="XBT72" s="153"/>
      <c r="XBU72" s="153"/>
      <c r="XBV72" s="153"/>
      <c r="XBW72" s="153"/>
      <c r="XBX72" s="153"/>
      <c r="XBY72" s="153"/>
      <c r="XBZ72" s="155"/>
      <c r="XCA72" s="165"/>
      <c r="XCB72" s="153"/>
      <c r="XCC72" s="154"/>
      <c r="XCD72" s="154"/>
      <c r="XCE72" s="153"/>
      <c r="XCF72" s="153"/>
      <c r="XCG72" s="153"/>
      <c r="XCH72" s="153"/>
      <c r="XCI72" s="153"/>
      <c r="XCJ72" s="153"/>
      <c r="XCK72" s="153"/>
      <c r="XCL72" s="153"/>
      <c r="XCM72" s="155"/>
      <c r="XCN72" s="165"/>
      <c r="XCO72" s="153"/>
      <c r="XCP72" s="154"/>
      <c r="XCQ72" s="154"/>
      <c r="XCR72" s="153"/>
      <c r="XCS72" s="153"/>
      <c r="XCT72" s="153"/>
      <c r="XCU72" s="153"/>
      <c r="XCV72" s="153"/>
      <c r="XCW72" s="153"/>
      <c r="XCX72" s="153"/>
      <c r="XCY72" s="153"/>
      <c r="XCZ72" s="155"/>
      <c r="XDA72" s="165"/>
      <c r="XDB72" s="153"/>
      <c r="XDC72" s="154"/>
      <c r="XDD72" s="154"/>
      <c r="XDE72" s="153"/>
      <c r="XDF72" s="153"/>
      <c r="XDG72" s="153"/>
      <c r="XDH72" s="153"/>
      <c r="XDI72" s="153"/>
      <c r="XDJ72" s="153"/>
      <c r="XDK72" s="153"/>
      <c r="XDL72" s="153"/>
      <c r="XDM72" s="155"/>
      <c r="XDN72" s="165"/>
      <c r="XDO72" s="153"/>
      <c r="XDP72" s="154"/>
      <c r="XDQ72" s="154"/>
      <c r="XDR72" s="153"/>
      <c r="XDS72" s="153"/>
      <c r="XDT72" s="153"/>
      <c r="XDU72" s="153"/>
      <c r="XDV72" s="153"/>
      <c r="XDW72" s="153"/>
      <c r="XDX72" s="153"/>
      <c r="XDY72" s="153"/>
      <c r="XDZ72" s="155"/>
      <c r="XEA72" s="165"/>
      <c r="XEB72" s="153"/>
      <c r="XEC72" s="154"/>
      <c r="XED72" s="154"/>
      <c r="XEE72" s="153"/>
      <c r="XEF72" s="153"/>
      <c r="XEG72" s="153"/>
      <c r="XEH72" s="153"/>
      <c r="XEI72" s="153"/>
      <c r="XEJ72" s="153"/>
      <c r="XEK72" s="153"/>
      <c r="XEL72" s="153"/>
      <c r="XEM72" s="155"/>
      <c r="XEN72" s="165"/>
      <c r="XEO72" s="153"/>
      <c r="XEP72" s="154"/>
      <c r="XEQ72" s="154"/>
      <c r="XER72" s="153"/>
      <c r="XES72" s="153"/>
      <c r="XET72" s="153"/>
      <c r="XEU72" s="153"/>
      <c r="XEV72" s="153"/>
      <c r="XEW72" s="153"/>
      <c r="XEX72" s="153"/>
      <c r="XEY72" s="153"/>
      <c r="XEZ72" s="155"/>
      <c r="XFA72" s="165"/>
      <c r="XFB72" s="153"/>
      <c r="XFC72" s="154"/>
      <c r="XFD72" s="154"/>
    </row>
    <row r="73" spans="1:16384" x14ac:dyDescent="0.25">
      <c r="A73" s="225" t="s">
        <v>181</v>
      </c>
      <c r="B73" s="238">
        <v>9000000</v>
      </c>
      <c r="C73" s="182" t="s">
        <v>182</v>
      </c>
      <c r="D73" s="259" t="s">
        <v>121</v>
      </c>
      <c r="E73" s="249">
        <v>9000000</v>
      </c>
      <c r="F73" s="248">
        <v>9000000</v>
      </c>
    </row>
    <row r="74" spans="1:16384" x14ac:dyDescent="0.25">
      <c r="A74" s="225" t="s">
        <v>183</v>
      </c>
      <c r="B74" s="194">
        <f>0.5*(B73)</f>
        <v>4500000</v>
      </c>
      <c r="C74" s="182" t="s">
        <v>131</v>
      </c>
      <c r="D74" s="259" t="s">
        <v>118</v>
      </c>
      <c r="E74" s="249">
        <f>0.75*(E73)</f>
        <v>6750000</v>
      </c>
      <c r="F74" s="248">
        <f>0.25*(F73)</f>
        <v>2250000</v>
      </c>
      <c r="H74" s="189" t="s">
        <v>110</v>
      </c>
      <c r="I74" s="145"/>
      <c r="J74" s="145"/>
      <c r="K74" s="145"/>
      <c r="L74" s="169">
        <f>$B$77/3</f>
        <v>7500000</v>
      </c>
      <c r="M74" s="169">
        <f>$B$77/3</f>
        <v>7500000</v>
      </c>
      <c r="N74" s="169">
        <f>$B$77/3</f>
        <v>7500000</v>
      </c>
      <c r="O74" s="151">
        <f>SUM(I74:N74)</f>
        <v>22500000</v>
      </c>
      <c r="P74" s="156">
        <f>SUM(I75:N75)</f>
        <v>11250000</v>
      </c>
      <c r="Q74" s="160">
        <f>SUM(I76:N76)</f>
        <v>33750000</v>
      </c>
    </row>
    <row r="75" spans="1:16384" ht="14.25" x14ac:dyDescent="0.2">
      <c r="A75" s="225" t="s">
        <v>184</v>
      </c>
      <c r="B75" s="194">
        <f>B73-B74</f>
        <v>4500000</v>
      </c>
      <c r="C75" s="182" t="s">
        <v>131</v>
      </c>
      <c r="D75" s="259" t="s">
        <v>118</v>
      </c>
      <c r="E75" s="249">
        <f>E73-E74</f>
        <v>2250000</v>
      </c>
      <c r="F75" s="248">
        <f>F73-F74</f>
        <v>6750000</v>
      </c>
      <c r="H75" s="189" t="s">
        <v>3</v>
      </c>
      <c r="I75" s="157"/>
      <c r="J75" s="157"/>
      <c r="K75" s="157"/>
      <c r="L75" s="169">
        <f>$E$77/3</f>
        <v>3750000</v>
      </c>
      <c r="M75" s="169">
        <f>$E$77/3</f>
        <v>3750000</v>
      </c>
      <c r="N75" s="169">
        <f>$E$77/3</f>
        <v>3750000</v>
      </c>
      <c r="O75" s="222"/>
      <c r="P75" s="222"/>
      <c r="Q75" s="222"/>
    </row>
    <row r="76" spans="1:16384" ht="14.25" x14ac:dyDescent="0.2">
      <c r="A76" s="225" t="s">
        <v>185</v>
      </c>
      <c r="B76" s="235">
        <v>5</v>
      </c>
      <c r="C76" s="182" t="s">
        <v>131</v>
      </c>
      <c r="D76" s="259" t="s">
        <v>118</v>
      </c>
      <c r="E76" s="251">
        <v>5</v>
      </c>
      <c r="F76" s="254">
        <v>5</v>
      </c>
      <c r="H76" s="189" t="s">
        <v>4</v>
      </c>
      <c r="I76" s="157"/>
      <c r="J76" s="157"/>
      <c r="K76" s="157"/>
      <c r="L76" s="169">
        <f>$F$77/3</f>
        <v>11250000</v>
      </c>
      <c r="M76" s="169">
        <f>$F$77/3</f>
        <v>11250000</v>
      </c>
      <c r="N76" s="169">
        <f>$F$77/3</f>
        <v>11250000</v>
      </c>
      <c r="O76" s="222"/>
      <c r="P76" s="222"/>
      <c r="Q76" s="222"/>
    </row>
    <row r="77" spans="1:16384" x14ac:dyDescent="0.25">
      <c r="A77" s="143" t="s">
        <v>252</v>
      </c>
      <c r="B77" s="146">
        <f>B76*B75</f>
        <v>22500000</v>
      </c>
      <c r="E77" s="252">
        <f>E76*E75</f>
        <v>11250000</v>
      </c>
      <c r="F77" s="255">
        <f>F76*F75</f>
        <v>33750000</v>
      </c>
    </row>
    <row r="78" spans="1:16384" x14ac:dyDescent="0.25">
      <c r="H78" s="181"/>
    </row>
    <row r="79" spans="1:16384" x14ac:dyDescent="0.25">
      <c r="B79" s="173">
        <f>B76*B73</f>
        <v>45000000</v>
      </c>
      <c r="E79" s="186"/>
      <c r="G79" s="174"/>
      <c r="H79" s="174"/>
      <c r="I79" s="174"/>
      <c r="J79" s="174"/>
      <c r="K79" s="174"/>
      <c r="L79" s="174"/>
      <c r="M79" s="174"/>
      <c r="N79" s="174"/>
    </row>
    <row r="80" spans="1:16384" x14ac:dyDescent="0.25">
      <c r="B80" s="173">
        <f>B76*B75</f>
        <v>22500000</v>
      </c>
    </row>
    <row r="81" spans="1:16384" x14ac:dyDescent="0.25">
      <c r="B81" s="173">
        <f>B79-B80</f>
        <v>22500000</v>
      </c>
      <c r="H81" s="181"/>
    </row>
    <row r="84" spans="1:16384" x14ac:dyDescent="0.25">
      <c r="A84" s="165" t="s">
        <v>186</v>
      </c>
      <c r="B84" s="153" t="s">
        <v>110</v>
      </c>
      <c r="C84" s="154" t="s">
        <v>106</v>
      </c>
      <c r="D84" s="153" t="s">
        <v>107</v>
      </c>
      <c r="E84" s="153" t="s">
        <v>3</v>
      </c>
      <c r="F84" s="153" t="s">
        <v>4</v>
      </c>
      <c r="H84" s="159"/>
      <c r="I84" s="257">
        <v>2021</v>
      </c>
      <c r="J84" s="257">
        <v>2022</v>
      </c>
      <c r="K84" s="257">
        <v>2023</v>
      </c>
      <c r="L84" s="257">
        <v>2024</v>
      </c>
      <c r="M84" s="257">
        <v>2025</v>
      </c>
      <c r="N84" s="257">
        <v>2026</v>
      </c>
      <c r="O84" s="159" t="s">
        <v>111</v>
      </c>
      <c r="P84" s="159" t="s">
        <v>108</v>
      </c>
      <c r="Q84" s="159" t="s">
        <v>109</v>
      </c>
      <c r="R84" s="162"/>
      <c r="S84" s="162"/>
      <c r="T84" s="162"/>
      <c r="U84" s="162"/>
      <c r="V84" s="162"/>
      <c r="W84" s="162"/>
      <c r="X84" s="162"/>
      <c r="Y84" s="162"/>
      <c r="Z84" s="162"/>
      <c r="AA84" s="162"/>
      <c r="AB84" s="162"/>
      <c r="AC84" s="161"/>
      <c r="AD84" s="161"/>
      <c r="AE84" s="162"/>
      <c r="AF84" s="162"/>
      <c r="AG84" s="162"/>
      <c r="AH84" s="162"/>
      <c r="AI84" s="162"/>
      <c r="AJ84" s="162"/>
      <c r="AK84" s="162"/>
      <c r="AL84" s="162"/>
      <c r="AM84" s="162"/>
      <c r="AN84" s="162"/>
      <c r="AO84" s="162"/>
      <c r="AP84" s="161"/>
      <c r="AQ84" s="161"/>
      <c r="AR84" s="162"/>
      <c r="AS84" s="162"/>
      <c r="AT84" s="152"/>
      <c r="AU84" s="153"/>
      <c r="AV84" s="153"/>
      <c r="AW84" s="153"/>
      <c r="AX84" s="153"/>
      <c r="AY84" s="153"/>
      <c r="AZ84" s="155"/>
      <c r="BA84" s="165"/>
      <c r="BB84" s="153"/>
      <c r="BC84" s="154"/>
      <c r="BD84" s="154"/>
      <c r="BE84" s="153"/>
      <c r="BF84" s="153"/>
      <c r="BG84" s="153"/>
      <c r="BH84" s="153"/>
      <c r="BI84" s="153"/>
      <c r="BJ84" s="153"/>
      <c r="BK84" s="153"/>
      <c r="BL84" s="153"/>
      <c r="BM84" s="155"/>
      <c r="BN84" s="165"/>
      <c r="BO84" s="153"/>
      <c r="BP84" s="154"/>
      <c r="BQ84" s="154"/>
      <c r="BR84" s="153"/>
      <c r="BS84" s="153"/>
      <c r="BT84" s="153"/>
      <c r="BU84" s="153"/>
      <c r="BV84" s="153"/>
      <c r="BW84" s="153"/>
      <c r="BX84" s="153"/>
      <c r="BY84" s="153"/>
      <c r="BZ84" s="155"/>
      <c r="CA84" s="165"/>
      <c r="CB84" s="153"/>
      <c r="CC84" s="154"/>
      <c r="CD84" s="154"/>
      <c r="CE84" s="153"/>
      <c r="CF84" s="153"/>
      <c r="CG84" s="153"/>
      <c r="CH84" s="153"/>
      <c r="CI84" s="153"/>
      <c r="CJ84" s="153"/>
      <c r="CK84" s="153"/>
      <c r="CL84" s="153"/>
      <c r="CM84" s="155"/>
      <c r="CN84" s="165"/>
      <c r="CO84" s="153"/>
      <c r="CP84" s="154"/>
      <c r="CQ84" s="154"/>
      <c r="CR84" s="153"/>
      <c r="CS84" s="153"/>
      <c r="CT84" s="153"/>
      <c r="CU84" s="153"/>
      <c r="CV84" s="153"/>
      <c r="CW84" s="153"/>
      <c r="CX84" s="153"/>
      <c r="CY84" s="153"/>
      <c r="CZ84" s="155"/>
      <c r="DA84" s="165"/>
      <c r="DB84" s="153"/>
      <c r="DC84" s="154"/>
      <c r="DD84" s="154"/>
      <c r="DE84" s="153"/>
      <c r="DF84" s="153"/>
      <c r="DG84" s="153"/>
      <c r="DH84" s="153"/>
      <c r="DI84" s="153"/>
      <c r="DJ84" s="153"/>
      <c r="DK84" s="153"/>
      <c r="DL84" s="153"/>
      <c r="DM84" s="155"/>
      <c r="DN84" s="165"/>
      <c r="DO84" s="153"/>
      <c r="DP84" s="154"/>
      <c r="DQ84" s="154"/>
      <c r="DR84" s="153"/>
      <c r="DS84" s="153"/>
      <c r="DT84" s="153"/>
      <c r="DU84" s="153"/>
      <c r="DV84" s="153"/>
      <c r="DW84" s="153"/>
      <c r="DX84" s="153"/>
      <c r="DY84" s="153"/>
      <c r="DZ84" s="155"/>
      <c r="EA84" s="165"/>
      <c r="EB84" s="153"/>
      <c r="EC84" s="154"/>
      <c r="ED84" s="154"/>
      <c r="EE84" s="153"/>
      <c r="EF84" s="153"/>
      <c r="EG84" s="153"/>
      <c r="EH84" s="153"/>
      <c r="EI84" s="153"/>
      <c r="EJ84" s="153"/>
      <c r="EK84" s="153"/>
      <c r="EL84" s="153"/>
      <c r="EM84" s="155"/>
      <c r="EN84" s="165"/>
      <c r="EO84" s="153"/>
      <c r="EP84" s="154"/>
      <c r="EQ84" s="154"/>
      <c r="ER84" s="153"/>
      <c r="ES84" s="153"/>
      <c r="ET84" s="153"/>
      <c r="EU84" s="153"/>
      <c r="EV84" s="153"/>
      <c r="EW84" s="153"/>
      <c r="EX84" s="153"/>
      <c r="EY84" s="153"/>
      <c r="EZ84" s="155"/>
      <c r="FA84" s="165"/>
      <c r="FB84" s="153"/>
      <c r="FC84" s="154"/>
      <c r="FD84" s="154"/>
      <c r="FE84" s="153"/>
      <c r="FF84" s="153"/>
      <c r="FG84" s="153"/>
      <c r="FH84" s="153"/>
      <c r="FI84" s="153"/>
      <c r="FJ84" s="153"/>
      <c r="FK84" s="153"/>
      <c r="FL84" s="153"/>
      <c r="FM84" s="155"/>
      <c r="FN84" s="165"/>
      <c r="FO84" s="153"/>
      <c r="FP84" s="154"/>
      <c r="FQ84" s="154"/>
      <c r="FR84" s="153"/>
      <c r="FS84" s="153"/>
      <c r="FT84" s="153"/>
      <c r="FU84" s="153"/>
      <c r="FV84" s="153"/>
      <c r="FW84" s="153"/>
      <c r="FX84" s="153"/>
      <c r="FY84" s="153"/>
      <c r="FZ84" s="155"/>
      <c r="GA84" s="165"/>
      <c r="GB84" s="153"/>
      <c r="GC84" s="154"/>
      <c r="GD84" s="154"/>
      <c r="GE84" s="153"/>
      <c r="GF84" s="153"/>
      <c r="GG84" s="153"/>
      <c r="GH84" s="153"/>
      <c r="GI84" s="153"/>
      <c r="GJ84" s="153"/>
      <c r="GK84" s="153"/>
      <c r="GL84" s="153"/>
      <c r="GM84" s="155"/>
      <c r="GN84" s="165"/>
      <c r="GO84" s="153"/>
      <c r="GP84" s="154"/>
      <c r="GQ84" s="154"/>
      <c r="GR84" s="153"/>
      <c r="GS84" s="153"/>
      <c r="GT84" s="153"/>
      <c r="GU84" s="153"/>
      <c r="GV84" s="153"/>
      <c r="GW84" s="153"/>
      <c r="GX84" s="153"/>
      <c r="GY84" s="153"/>
      <c r="GZ84" s="155"/>
      <c r="HA84" s="165"/>
      <c r="HB84" s="153"/>
      <c r="HC84" s="154"/>
      <c r="HD84" s="154"/>
      <c r="HE84" s="153"/>
      <c r="HF84" s="153"/>
      <c r="HG84" s="153"/>
      <c r="HH84" s="153"/>
      <c r="HI84" s="153"/>
      <c r="HJ84" s="153"/>
      <c r="HK84" s="153"/>
      <c r="HL84" s="153"/>
      <c r="HM84" s="155"/>
      <c r="HN84" s="165"/>
      <c r="HO84" s="153"/>
      <c r="HP84" s="154"/>
      <c r="HQ84" s="154"/>
      <c r="HR84" s="153"/>
      <c r="HS84" s="153"/>
      <c r="HT84" s="153"/>
      <c r="HU84" s="153"/>
      <c r="HV84" s="153"/>
      <c r="HW84" s="153"/>
      <c r="HX84" s="153"/>
      <c r="HY84" s="153"/>
      <c r="HZ84" s="155"/>
      <c r="IA84" s="165"/>
      <c r="IB84" s="153"/>
      <c r="IC84" s="154"/>
      <c r="ID84" s="154"/>
      <c r="IE84" s="153"/>
      <c r="IF84" s="153"/>
      <c r="IG84" s="153"/>
      <c r="IH84" s="153"/>
      <c r="II84" s="153"/>
      <c r="IJ84" s="153"/>
      <c r="IK84" s="153"/>
      <c r="IL84" s="153"/>
      <c r="IM84" s="155"/>
      <c r="IN84" s="165"/>
      <c r="IO84" s="153"/>
      <c r="IP84" s="154"/>
      <c r="IQ84" s="154"/>
      <c r="IR84" s="153"/>
      <c r="IS84" s="153"/>
      <c r="IT84" s="153"/>
      <c r="IU84" s="153"/>
      <c r="IV84" s="153"/>
      <c r="IW84" s="153"/>
      <c r="IX84" s="153"/>
      <c r="IY84" s="153"/>
      <c r="IZ84" s="155"/>
      <c r="JA84" s="165"/>
      <c r="JB84" s="153"/>
      <c r="JC84" s="154"/>
      <c r="JD84" s="154"/>
      <c r="JE84" s="153"/>
      <c r="JF84" s="153"/>
      <c r="JG84" s="153"/>
      <c r="JH84" s="153"/>
      <c r="JI84" s="153"/>
      <c r="JJ84" s="153"/>
      <c r="JK84" s="153"/>
      <c r="JL84" s="153"/>
      <c r="JM84" s="155"/>
      <c r="JN84" s="165"/>
      <c r="JO84" s="153"/>
      <c r="JP84" s="154"/>
      <c r="JQ84" s="154"/>
      <c r="JR84" s="153"/>
      <c r="JS84" s="153"/>
      <c r="JT84" s="153"/>
      <c r="JU84" s="153"/>
      <c r="JV84" s="153"/>
      <c r="JW84" s="153"/>
      <c r="JX84" s="153"/>
      <c r="JY84" s="153"/>
      <c r="JZ84" s="155"/>
      <c r="KA84" s="165"/>
      <c r="KB84" s="153"/>
      <c r="KC84" s="154"/>
      <c r="KD84" s="154"/>
      <c r="KE84" s="153"/>
      <c r="KF84" s="153"/>
      <c r="KG84" s="153"/>
      <c r="KH84" s="153"/>
      <c r="KI84" s="153"/>
      <c r="KJ84" s="153"/>
      <c r="KK84" s="153"/>
      <c r="KL84" s="153"/>
      <c r="KM84" s="155"/>
      <c r="KN84" s="165"/>
      <c r="KO84" s="153"/>
      <c r="KP84" s="154"/>
      <c r="KQ84" s="154"/>
      <c r="KR84" s="153"/>
      <c r="KS84" s="153"/>
      <c r="KT84" s="153"/>
      <c r="KU84" s="153"/>
      <c r="KV84" s="153"/>
      <c r="KW84" s="153"/>
      <c r="KX84" s="153"/>
      <c r="KY84" s="153"/>
      <c r="KZ84" s="155"/>
      <c r="LA84" s="165"/>
      <c r="LB84" s="153"/>
      <c r="LC84" s="154"/>
      <c r="LD84" s="154"/>
      <c r="LE84" s="153"/>
      <c r="LF84" s="153"/>
      <c r="LG84" s="153"/>
      <c r="LH84" s="153"/>
      <c r="LI84" s="153"/>
      <c r="LJ84" s="153"/>
      <c r="LK84" s="153"/>
      <c r="LL84" s="153"/>
      <c r="LM84" s="155"/>
      <c r="LN84" s="165"/>
      <c r="LO84" s="153"/>
      <c r="LP84" s="154"/>
      <c r="LQ84" s="154"/>
      <c r="LR84" s="153"/>
      <c r="LS84" s="153"/>
      <c r="LT84" s="153"/>
      <c r="LU84" s="153"/>
      <c r="LV84" s="153"/>
      <c r="LW84" s="153"/>
      <c r="LX84" s="153"/>
      <c r="LY84" s="153"/>
      <c r="LZ84" s="155"/>
      <c r="MA84" s="165"/>
      <c r="MB84" s="153"/>
      <c r="MC84" s="154"/>
      <c r="MD84" s="154"/>
      <c r="ME84" s="153"/>
      <c r="MF84" s="153"/>
      <c r="MG84" s="153"/>
      <c r="MH84" s="153"/>
      <c r="MI84" s="153"/>
      <c r="MJ84" s="153"/>
      <c r="MK84" s="153"/>
      <c r="ML84" s="153"/>
      <c r="MM84" s="155"/>
      <c r="MN84" s="165"/>
      <c r="MO84" s="153"/>
      <c r="MP84" s="154"/>
      <c r="MQ84" s="154"/>
      <c r="MR84" s="153"/>
      <c r="MS84" s="153"/>
      <c r="MT84" s="153"/>
      <c r="MU84" s="153"/>
      <c r="MV84" s="153"/>
      <c r="MW84" s="153"/>
      <c r="MX84" s="153"/>
      <c r="MY84" s="153"/>
      <c r="MZ84" s="155"/>
      <c r="NA84" s="165"/>
      <c r="NB84" s="153"/>
      <c r="NC84" s="154"/>
      <c r="ND84" s="154"/>
      <c r="NE84" s="153"/>
      <c r="NF84" s="153"/>
      <c r="NG84" s="153"/>
      <c r="NH84" s="153"/>
      <c r="NI84" s="153"/>
      <c r="NJ84" s="153"/>
      <c r="NK84" s="153"/>
      <c r="NL84" s="153"/>
      <c r="NM84" s="155"/>
      <c r="NN84" s="165"/>
      <c r="NO84" s="153"/>
      <c r="NP84" s="154"/>
      <c r="NQ84" s="154"/>
      <c r="NR84" s="153"/>
      <c r="NS84" s="153"/>
      <c r="NT84" s="153"/>
      <c r="NU84" s="153"/>
      <c r="NV84" s="153"/>
      <c r="NW84" s="153"/>
      <c r="NX84" s="153"/>
      <c r="NY84" s="153"/>
      <c r="NZ84" s="155"/>
      <c r="OA84" s="165"/>
      <c r="OB84" s="153"/>
      <c r="OC84" s="154"/>
      <c r="OD84" s="154"/>
      <c r="OE84" s="153"/>
      <c r="OF84" s="153"/>
      <c r="OG84" s="153"/>
      <c r="OH84" s="153"/>
      <c r="OI84" s="153"/>
      <c r="OJ84" s="153"/>
      <c r="OK84" s="153"/>
      <c r="OL84" s="153"/>
      <c r="OM84" s="155"/>
      <c r="ON84" s="165"/>
      <c r="OO84" s="153"/>
      <c r="OP84" s="154"/>
      <c r="OQ84" s="154"/>
      <c r="OR84" s="153"/>
      <c r="OS84" s="153"/>
      <c r="OT84" s="153"/>
      <c r="OU84" s="153"/>
      <c r="OV84" s="153"/>
      <c r="OW84" s="153"/>
      <c r="OX84" s="153"/>
      <c r="OY84" s="153"/>
      <c r="OZ84" s="155"/>
      <c r="PA84" s="165"/>
      <c r="PB84" s="153"/>
      <c r="PC84" s="154"/>
      <c r="PD84" s="154"/>
      <c r="PE84" s="153"/>
      <c r="PF84" s="153"/>
      <c r="PG84" s="153"/>
      <c r="PH84" s="153"/>
      <c r="PI84" s="153"/>
      <c r="PJ84" s="153"/>
      <c r="PK84" s="153"/>
      <c r="PL84" s="153"/>
      <c r="PM84" s="155"/>
      <c r="PN84" s="165"/>
      <c r="PO84" s="153"/>
      <c r="PP84" s="154"/>
      <c r="PQ84" s="154"/>
      <c r="PR84" s="153"/>
      <c r="PS84" s="153"/>
      <c r="PT84" s="153"/>
      <c r="PU84" s="153"/>
      <c r="PV84" s="153"/>
      <c r="PW84" s="153"/>
      <c r="PX84" s="153"/>
      <c r="PY84" s="153"/>
      <c r="PZ84" s="155"/>
      <c r="QA84" s="165"/>
      <c r="QB84" s="153"/>
      <c r="QC84" s="154"/>
      <c r="QD84" s="154"/>
      <c r="QE84" s="153"/>
      <c r="QF84" s="153"/>
      <c r="QG84" s="153"/>
      <c r="QH84" s="153"/>
      <c r="QI84" s="153"/>
      <c r="QJ84" s="153"/>
      <c r="QK84" s="153"/>
      <c r="QL84" s="153"/>
      <c r="QM84" s="155"/>
      <c r="QN84" s="165"/>
      <c r="QO84" s="153"/>
      <c r="QP84" s="154"/>
      <c r="QQ84" s="154"/>
      <c r="QR84" s="153"/>
      <c r="QS84" s="153"/>
      <c r="QT84" s="153"/>
      <c r="QU84" s="153"/>
      <c r="QV84" s="153"/>
      <c r="QW84" s="153"/>
      <c r="QX84" s="153"/>
      <c r="QY84" s="153"/>
      <c r="QZ84" s="155"/>
      <c r="RA84" s="165"/>
      <c r="RB84" s="153"/>
      <c r="RC84" s="154"/>
      <c r="RD84" s="154"/>
      <c r="RE84" s="153"/>
      <c r="RF84" s="153"/>
      <c r="RG84" s="153"/>
      <c r="RH84" s="153"/>
      <c r="RI84" s="153"/>
      <c r="RJ84" s="153"/>
      <c r="RK84" s="153"/>
      <c r="RL84" s="153"/>
      <c r="RM84" s="155"/>
      <c r="RN84" s="165"/>
      <c r="RO84" s="153"/>
      <c r="RP84" s="154"/>
      <c r="RQ84" s="154"/>
      <c r="RR84" s="153"/>
      <c r="RS84" s="153"/>
      <c r="RT84" s="153"/>
      <c r="RU84" s="153"/>
      <c r="RV84" s="153"/>
      <c r="RW84" s="153"/>
      <c r="RX84" s="153"/>
      <c r="RY84" s="153"/>
      <c r="RZ84" s="155"/>
      <c r="SA84" s="165"/>
      <c r="SB84" s="153"/>
      <c r="SC84" s="154"/>
      <c r="SD84" s="154"/>
      <c r="SE84" s="153"/>
      <c r="SF84" s="153"/>
      <c r="SG84" s="153"/>
      <c r="SH84" s="153"/>
      <c r="SI84" s="153"/>
      <c r="SJ84" s="153"/>
      <c r="SK84" s="153"/>
      <c r="SL84" s="153"/>
      <c r="SM84" s="155"/>
      <c r="SN84" s="165"/>
      <c r="SO84" s="153"/>
      <c r="SP84" s="154"/>
      <c r="SQ84" s="154"/>
      <c r="SR84" s="153"/>
      <c r="SS84" s="153"/>
      <c r="ST84" s="153"/>
      <c r="SU84" s="153"/>
      <c r="SV84" s="153"/>
      <c r="SW84" s="153"/>
      <c r="SX84" s="153"/>
      <c r="SY84" s="153"/>
      <c r="SZ84" s="155"/>
      <c r="TA84" s="165"/>
      <c r="TB84" s="153"/>
      <c r="TC84" s="154"/>
      <c r="TD84" s="154"/>
      <c r="TE84" s="153"/>
      <c r="TF84" s="153"/>
      <c r="TG84" s="153"/>
      <c r="TH84" s="153"/>
      <c r="TI84" s="153"/>
      <c r="TJ84" s="153"/>
      <c r="TK84" s="153"/>
      <c r="TL84" s="153"/>
      <c r="TM84" s="155"/>
      <c r="TN84" s="165"/>
      <c r="TO84" s="153"/>
      <c r="TP84" s="154"/>
      <c r="TQ84" s="154"/>
      <c r="TR84" s="153"/>
      <c r="TS84" s="153"/>
      <c r="TT84" s="153"/>
      <c r="TU84" s="153"/>
      <c r="TV84" s="153"/>
      <c r="TW84" s="153"/>
      <c r="TX84" s="153"/>
      <c r="TY84" s="153"/>
      <c r="TZ84" s="155"/>
      <c r="UA84" s="165"/>
      <c r="UB84" s="153"/>
      <c r="UC84" s="154"/>
      <c r="UD84" s="154"/>
      <c r="UE84" s="153"/>
      <c r="UF84" s="153"/>
      <c r="UG84" s="153"/>
      <c r="UH84" s="153"/>
      <c r="UI84" s="153"/>
      <c r="UJ84" s="153"/>
      <c r="UK84" s="153"/>
      <c r="UL84" s="153"/>
      <c r="UM84" s="155"/>
      <c r="UN84" s="165"/>
      <c r="UO84" s="153"/>
      <c r="UP84" s="154"/>
      <c r="UQ84" s="154"/>
      <c r="UR84" s="153"/>
      <c r="US84" s="153"/>
      <c r="UT84" s="153"/>
      <c r="UU84" s="153"/>
      <c r="UV84" s="153"/>
      <c r="UW84" s="153"/>
      <c r="UX84" s="153"/>
      <c r="UY84" s="153"/>
      <c r="UZ84" s="155"/>
      <c r="VA84" s="165"/>
      <c r="VB84" s="153"/>
      <c r="VC84" s="154"/>
      <c r="VD84" s="154"/>
      <c r="VE84" s="153"/>
      <c r="VF84" s="153"/>
      <c r="VG84" s="153"/>
      <c r="VH84" s="153"/>
      <c r="VI84" s="153"/>
      <c r="VJ84" s="153"/>
      <c r="VK84" s="153"/>
      <c r="VL84" s="153"/>
      <c r="VM84" s="155"/>
      <c r="VN84" s="165"/>
      <c r="VO84" s="153"/>
      <c r="VP84" s="154"/>
      <c r="VQ84" s="154"/>
      <c r="VR84" s="153"/>
      <c r="VS84" s="153"/>
      <c r="VT84" s="153"/>
      <c r="VU84" s="153"/>
      <c r="VV84" s="153"/>
      <c r="VW84" s="153"/>
      <c r="VX84" s="153"/>
      <c r="VY84" s="153"/>
      <c r="VZ84" s="155"/>
      <c r="WA84" s="165"/>
      <c r="WB84" s="153"/>
      <c r="WC84" s="154"/>
      <c r="WD84" s="154"/>
      <c r="WE84" s="153"/>
      <c r="WF84" s="153"/>
      <c r="WG84" s="153"/>
      <c r="WH84" s="153"/>
      <c r="WI84" s="153"/>
      <c r="WJ84" s="153"/>
      <c r="WK84" s="153"/>
      <c r="WL84" s="153"/>
      <c r="WM84" s="155"/>
      <c r="WN84" s="165"/>
      <c r="WO84" s="153"/>
      <c r="WP84" s="154"/>
      <c r="WQ84" s="154"/>
      <c r="WR84" s="153"/>
      <c r="WS84" s="153"/>
      <c r="WT84" s="153"/>
      <c r="WU84" s="153"/>
      <c r="WV84" s="153"/>
      <c r="WW84" s="153"/>
      <c r="WX84" s="153"/>
      <c r="WY84" s="153"/>
      <c r="WZ84" s="155"/>
      <c r="XA84" s="165"/>
      <c r="XB84" s="153"/>
      <c r="XC84" s="154"/>
      <c r="XD84" s="154"/>
      <c r="XE84" s="153"/>
      <c r="XF84" s="153"/>
      <c r="XG84" s="153"/>
      <c r="XH84" s="153"/>
      <c r="XI84" s="153"/>
      <c r="XJ84" s="153"/>
      <c r="XK84" s="153"/>
      <c r="XL84" s="153"/>
      <c r="XM84" s="155"/>
      <c r="XN84" s="165"/>
      <c r="XO84" s="153"/>
      <c r="XP84" s="154"/>
      <c r="XQ84" s="154"/>
      <c r="XR84" s="153"/>
      <c r="XS84" s="153"/>
      <c r="XT84" s="153"/>
      <c r="XU84" s="153"/>
      <c r="XV84" s="153"/>
      <c r="XW84" s="153"/>
      <c r="XX84" s="153"/>
      <c r="XY84" s="153"/>
      <c r="XZ84" s="155"/>
      <c r="YA84" s="165"/>
      <c r="YB84" s="153"/>
      <c r="YC84" s="154"/>
      <c r="YD84" s="154"/>
      <c r="YE84" s="153"/>
      <c r="YF84" s="153"/>
      <c r="YG84" s="153"/>
      <c r="YH84" s="153"/>
      <c r="YI84" s="153"/>
      <c r="YJ84" s="153"/>
      <c r="YK84" s="153"/>
      <c r="YL84" s="153"/>
      <c r="YM84" s="155"/>
      <c r="YN84" s="165"/>
      <c r="YO84" s="153"/>
      <c r="YP84" s="154"/>
      <c r="YQ84" s="154"/>
      <c r="YR84" s="153"/>
      <c r="YS84" s="153"/>
      <c r="YT84" s="153"/>
      <c r="YU84" s="153"/>
      <c r="YV84" s="153"/>
      <c r="YW84" s="153"/>
      <c r="YX84" s="153"/>
      <c r="YY84" s="153"/>
      <c r="YZ84" s="155"/>
      <c r="ZA84" s="165"/>
      <c r="ZB84" s="153"/>
      <c r="ZC84" s="154"/>
      <c r="ZD84" s="154"/>
      <c r="ZE84" s="153"/>
      <c r="ZF84" s="153"/>
      <c r="ZG84" s="153"/>
      <c r="ZH84" s="153"/>
      <c r="ZI84" s="153"/>
      <c r="ZJ84" s="153"/>
      <c r="ZK84" s="153"/>
      <c r="ZL84" s="153"/>
      <c r="ZM84" s="155"/>
      <c r="ZN84" s="165"/>
      <c r="ZO84" s="153"/>
      <c r="ZP84" s="154"/>
      <c r="ZQ84" s="154"/>
      <c r="ZR84" s="153"/>
      <c r="ZS84" s="153"/>
      <c r="ZT84" s="153"/>
      <c r="ZU84" s="153"/>
      <c r="ZV84" s="153"/>
      <c r="ZW84" s="153"/>
      <c r="ZX84" s="153"/>
      <c r="ZY84" s="153"/>
      <c r="ZZ84" s="155"/>
      <c r="AAA84" s="165"/>
      <c r="AAB84" s="153"/>
      <c r="AAC84" s="154"/>
      <c r="AAD84" s="154"/>
      <c r="AAE84" s="153"/>
      <c r="AAF84" s="153"/>
      <c r="AAG84" s="153"/>
      <c r="AAH84" s="153"/>
      <c r="AAI84" s="153"/>
      <c r="AAJ84" s="153"/>
      <c r="AAK84" s="153"/>
      <c r="AAL84" s="153"/>
      <c r="AAM84" s="155"/>
      <c r="AAN84" s="165"/>
      <c r="AAO84" s="153"/>
      <c r="AAP84" s="154"/>
      <c r="AAQ84" s="154"/>
      <c r="AAR84" s="153"/>
      <c r="AAS84" s="153"/>
      <c r="AAT84" s="153"/>
      <c r="AAU84" s="153"/>
      <c r="AAV84" s="153"/>
      <c r="AAW84" s="153"/>
      <c r="AAX84" s="153"/>
      <c r="AAY84" s="153"/>
      <c r="AAZ84" s="155"/>
      <c r="ABA84" s="165"/>
      <c r="ABB84" s="153"/>
      <c r="ABC84" s="154"/>
      <c r="ABD84" s="154"/>
      <c r="ABE84" s="153"/>
      <c r="ABF84" s="153"/>
      <c r="ABG84" s="153"/>
      <c r="ABH84" s="153"/>
      <c r="ABI84" s="153"/>
      <c r="ABJ84" s="153"/>
      <c r="ABK84" s="153"/>
      <c r="ABL84" s="153"/>
      <c r="ABM84" s="155"/>
      <c r="ABN84" s="165"/>
      <c r="ABO84" s="153"/>
      <c r="ABP84" s="154"/>
      <c r="ABQ84" s="154"/>
      <c r="ABR84" s="153"/>
      <c r="ABS84" s="153"/>
      <c r="ABT84" s="153"/>
      <c r="ABU84" s="153"/>
      <c r="ABV84" s="153"/>
      <c r="ABW84" s="153"/>
      <c r="ABX84" s="153"/>
      <c r="ABY84" s="153"/>
      <c r="ABZ84" s="155"/>
      <c r="ACA84" s="165"/>
      <c r="ACB84" s="153"/>
      <c r="ACC84" s="154"/>
      <c r="ACD84" s="154"/>
      <c r="ACE84" s="153"/>
      <c r="ACF84" s="153"/>
      <c r="ACG84" s="153"/>
      <c r="ACH84" s="153"/>
      <c r="ACI84" s="153"/>
      <c r="ACJ84" s="153"/>
      <c r="ACK84" s="153"/>
      <c r="ACL84" s="153"/>
      <c r="ACM84" s="155"/>
      <c r="ACN84" s="165"/>
      <c r="ACO84" s="153"/>
      <c r="ACP84" s="154"/>
      <c r="ACQ84" s="154"/>
      <c r="ACR84" s="153"/>
      <c r="ACS84" s="153"/>
      <c r="ACT84" s="153"/>
      <c r="ACU84" s="153"/>
      <c r="ACV84" s="153"/>
      <c r="ACW84" s="153"/>
      <c r="ACX84" s="153"/>
      <c r="ACY84" s="153"/>
      <c r="ACZ84" s="155"/>
      <c r="ADA84" s="165"/>
      <c r="ADB84" s="153"/>
      <c r="ADC84" s="154"/>
      <c r="ADD84" s="154"/>
      <c r="ADE84" s="153"/>
      <c r="ADF84" s="153"/>
      <c r="ADG84" s="153"/>
      <c r="ADH84" s="153"/>
      <c r="ADI84" s="153"/>
      <c r="ADJ84" s="153"/>
      <c r="ADK84" s="153"/>
      <c r="ADL84" s="153"/>
      <c r="ADM84" s="155"/>
      <c r="ADN84" s="165"/>
      <c r="ADO84" s="153"/>
      <c r="ADP84" s="154"/>
      <c r="ADQ84" s="154"/>
      <c r="ADR84" s="153"/>
      <c r="ADS84" s="153"/>
      <c r="ADT84" s="153"/>
      <c r="ADU84" s="153"/>
      <c r="ADV84" s="153"/>
      <c r="ADW84" s="153"/>
      <c r="ADX84" s="153"/>
      <c r="ADY84" s="153"/>
      <c r="ADZ84" s="155"/>
      <c r="AEA84" s="165"/>
      <c r="AEB84" s="153"/>
      <c r="AEC84" s="154"/>
      <c r="AED84" s="154"/>
      <c r="AEE84" s="153"/>
      <c r="AEF84" s="153"/>
      <c r="AEG84" s="153"/>
      <c r="AEH84" s="153"/>
      <c r="AEI84" s="153"/>
      <c r="AEJ84" s="153"/>
      <c r="AEK84" s="153"/>
      <c r="AEL84" s="153"/>
      <c r="AEM84" s="155"/>
      <c r="AEN84" s="165"/>
      <c r="AEO84" s="153"/>
      <c r="AEP84" s="154"/>
      <c r="AEQ84" s="154"/>
      <c r="AER84" s="153"/>
      <c r="AES84" s="153"/>
      <c r="AET84" s="153"/>
      <c r="AEU84" s="153"/>
      <c r="AEV84" s="153"/>
      <c r="AEW84" s="153"/>
      <c r="AEX84" s="153"/>
      <c r="AEY84" s="153"/>
      <c r="AEZ84" s="155"/>
      <c r="AFA84" s="165"/>
      <c r="AFB84" s="153"/>
      <c r="AFC84" s="154"/>
      <c r="AFD84" s="154"/>
      <c r="AFE84" s="153"/>
      <c r="AFF84" s="153"/>
      <c r="AFG84" s="153"/>
      <c r="AFH84" s="153"/>
      <c r="AFI84" s="153"/>
      <c r="AFJ84" s="153"/>
      <c r="AFK84" s="153"/>
      <c r="AFL84" s="153"/>
      <c r="AFM84" s="155"/>
      <c r="AFN84" s="165"/>
      <c r="AFO84" s="153"/>
      <c r="AFP84" s="154"/>
      <c r="AFQ84" s="154"/>
      <c r="AFR84" s="153"/>
      <c r="AFS84" s="153"/>
      <c r="AFT84" s="153"/>
      <c r="AFU84" s="153"/>
      <c r="AFV84" s="153"/>
      <c r="AFW84" s="153"/>
      <c r="AFX84" s="153"/>
      <c r="AFY84" s="153"/>
      <c r="AFZ84" s="155"/>
      <c r="AGA84" s="165"/>
      <c r="AGB84" s="153"/>
      <c r="AGC84" s="154"/>
      <c r="AGD84" s="154"/>
      <c r="AGE84" s="153"/>
      <c r="AGF84" s="153"/>
      <c r="AGG84" s="153"/>
      <c r="AGH84" s="153"/>
      <c r="AGI84" s="153"/>
      <c r="AGJ84" s="153"/>
      <c r="AGK84" s="153"/>
      <c r="AGL84" s="153"/>
      <c r="AGM84" s="155"/>
      <c r="AGN84" s="165"/>
      <c r="AGO84" s="153"/>
      <c r="AGP84" s="154"/>
      <c r="AGQ84" s="154"/>
      <c r="AGR84" s="153"/>
      <c r="AGS84" s="153"/>
      <c r="AGT84" s="153"/>
      <c r="AGU84" s="153"/>
      <c r="AGV84" s="153"/>
      <c r="AGW84" s="153"/>
      <c r="AGX84" s="153"/>
      <c r="AGY84" s="153"/>
      <c r="AGZ84" s="155"/>
      <c r="AHA84" s="165"/>
      <c r="AHB84" s="153"/>
      <c r="AHC84" s="154"/>
      <c r="AHD84" s="154"/>
      <c r="AHE84" s="153"/>
      <c r="AHF84" s="153"/>
      <c r="AHG84" s="153"/>
      <c r="AHH84" s="153"/>
      <c r="AHI84" s="153"/>
      <c r="AHJ84" s="153"/>
      <c r="AHK84" s="153"/>
      <c r="AHL84" s="153"/>
      <c r="AHM84" s="155"/>
      <c r="AHN84" s="165"/>
      <c r="AHO84" s="153"/>
      <c r="AHP84" s="154"/>
      <c r="AHQ84" s="154"/>
      <c r="AHR84" s="153"/>
      <c r="AHS84" s="153"/>
      <c r="AHT84" s="153"/>
      <c r="AHU84" s="153"/>
      <c r="AHV84" s="153"/>
      <c r="AHW84" s="153"/>
      <c r="AHX84" s="153"/>
      <c r="AHY84" s="153"/>
      <c r="AHZ84" s="155"/>
      <c r="AIA84" s="165"/>
      <c r="AIB84" s="153"/>
      <c r="AIC84" s="154"/>
      <c r="AID84" s="154"/>
      <c r="AIE84" s="153"/>
      <c r="AIF84" s="153"/>
      <c r="AIG84" s="153"/>
      <c r="AIH84" s="153"/>
      <c r="AII84" s="153"/>
      <c r="AIJ84" s="153"/>
      <c r="AIK84" s="153"/>
      <c r="AIL84" s="153"/>
      <c r="AIM84" s="155"/>
      <c r="AIN84" s="165"/>
      <c r="AIO84" s="153"/>
      <c r="AIP84" s="154"/>
      <c r="AIQ84" s="154"/>
      <c r="AIR84" s="153"/>
      <c r="AIS84" s="153"/>
      <c r="AIT84" s="153"/>
      <c r="AIU84" s="153"/>
      <c r="AIV84" s="153"/>
      <c r="AIW84" s="153"/>
      <c r="AIX84" s="153"/>
      <c r="AIY84" s="153"/>
      <c r="AIZ84" s="155"/>
      <c r="AJA84" s="165"/>
      <c r="AJB84" s="153"/>
      <c r="AJC84" s="154"/>
      <c r="AJD84" s="154"/>
      <c r="AJE84" s="153"/>
      <c r="AJF84" s="153"/>
      <c r="AJG84" s="153"/>
      <c r="AJH84" s="153"/>
      <c r="AJI84" s="153"/>
      <c r="AJJ84" s="153"/>
      <c r="AJK84" s="153"/>
      <c r="AJL84" s="153"/>
      <c r="AJM84" s="155"/>
      <c r="AJN84" s="165"/>
      <c r="AJO84" s="153"/>
      <c r="AJP84" s="154"/>
      <c r="AJQ84" s="154"/>
      <c r="AJR84" s="153"/>
      <c r="AJS84" s="153"/>
      <c r="AJT84" s="153"/>
      <c r="AJU84" s="153"/>
      <c r="AJV84" s="153"/>
      <c r="AJW84" s="153"/>
      <c r="AJX84" s="153"/>
      <c r="AJY84" s="153"/>
      <c r="AJZ84" s="155"/>
      <c r="AKA84" s="165"/>
      <c r="AKB84" s="153"/>
      <c r="AKC84" s="154"/>
      <c r="AKD84" s="154"/>
      <c r="AKE84" s="153"/>
      <c r="AKF84" s="153"/>
      <c r="AKG84" s="153"/>
      <c r="AKH84" s="153"/>
      <c r="AKI84" s="153"/>
      <c r="AKJ84" s="153"/>
      <c r="AKK84" s="153"/>
      <c r="AKL84" s="153"/>
      <c r="AKM84" s="155"/>
      <c r="AKN84" s="165"/>
      <c r="AKO84" s="153"/>
      <c r="AKP84" s="154"/>
      <c r="AKQ84" s="154"/>
      <c r="AKR84" s="153"/>
      <c r="AKS84" s="153"/>
      <c r="AKT84" s="153"/>
      <c r="AKU84" s="153"/>
      <c r="AKV84" s="153"/>
      <c r="AKW84" s="153"/>
      <c r="AKX84" s="153"/>
      <c r="AKY84" s="153"/>
      <c r="AKZ84" s="155"/>
      <c r="ALA84" s="165"/>
      <c r="ALB84" s="153"/>
      <c r="ALC84" s="154"/>
      <c r="ALD84" s="154"/>
      <c r="ALE84" s="153"/>
      <c r="ALF84" s="153"/>
      <c r="ALG84" s="153"/>
      <c r="ALH84" s="153"/>
      <c r="ALI84" s="153"/>
      <c r="ALJ84" s="153"/>
      <c r="ALK84" s="153"/>
      <c r="ALL84" s="153"/>
      <c r="ALM84" s="155"/>
      <c r="ALN84" s="165"/>
      <c r="ALO84" s="153"/>
      <c r="ALP84" s="154"/>
      <c r="ALQ84" s="154"/>
      <c r="ALR84" s="153"/>
      <c r="ALS84" s="153"/>
      <c r="ALT84" s="153"/>
      <c r="ALU84" s="153"/>
      <c r="ALV84" s="153"/>
      <c r="ALW84" s="153"/>
      <c r="ALX84" s="153"/>
      <c r="ALY84" s="153"/>
      <c r="ALZ84" s="155"/>
      <c r="AMA84" s="165"/>
      <c r="AMB84" s="153"/>
      <c r="AMC84" s="154"/>
      <c r="AMD84" s="154"/>
      <c r="AME84" s="153"/>
      <c r="AMF84" s="153"/>
      <c r="AMG84" s="153"/>
      <c r="AMH84" s="153"/>
      <c r="AMI84" s="153"/>
      <c r="AMJ84" s="153"/>
      <c r="AMK84" s="153"/>
      <c r="AML84" s="153"/>
      <c r="AMM84" s="155"/>
      <c r="AMN84" s="165"/>
      <c r="AMO84" s="153"/>
      <c r="AMP84" s="154"/>
      <c r="AMQ84" s="154"/>
      <c r="AMR84" s="153"/>
      <c r="AMS84" s="153"/>
      <c r="AMT84" s="153"/>
      <c r="AMU84" s="153"/>
      <c r="AMV84" s="153"/>
      <c r="AMW84" s="153"/>
      <c r="AMX84" s="153"/>
      <c r="AMY84" s="153"/>
      <c r="AMZ84" s="155"/>
      <c r="ANA84" s="165"/>
      <c r="ANB84" s="153"/>
      <c r="ANC84" s="154"/>
      <c r="AND84" s="154"/>
      <c r="ANE84" s="153"/>
      <c r="ANF84" s="153"/>
      <c r="ANG84" s="153"/>
      <c r="ANH84" s="153"/>
      <c r="ANI84" s="153"/>
      <c r="ANJ84" s="153"/>
      <c r="ANK84" s="153"/>
      <c r="ANL84" s="153"/>
      <c r="ANM84" s="155"/>
      <c r="ANN84" s="165"/>
      <c r="ANO84" s="153"/>
      <c r="ANP84" s="154"/>
      <c r="ANQ84" s="154"/>
      <c r="ANR84" s="153"/>
      <c r="ANS84" s="153"/>
      <c r="ANT84" s="153"/>
      <c r="ANU84" s="153"/>
      <c r="ANV84" s="153"/>
      <c r="ANW84" s="153"/>
      <c r="ANX84" s="153"/>
      <c r="ANY84" s="153"/>
      <c r="ANZ84" s="155"/>
      <c r="AOA84" s="165"/>
      <c r="AOB84" s="153"/>
      <c r="AOC84" s="154"/>
      <c r="AOD84" s="154"/>
      <c r="AOE84" s="153"/>
      <c r="AOF84" s="153"/>
      <c r="AOG84" s="153"/>
      <c r="AOH84" s="153"/>
      <c r="AOI84" s="153"/>
      <c r="AOJ84" s="153"/>
      <c r="AOK84" s="153"/>
      <c r="AOL84" s="153"/>
      <c r="AOM84" s="155"/>
      <c r="AON84" s="165"/>
      <c r="AOO84" s="153"/>
      <c r="AOP84" s="154"/>
      <c r="AOQ84" s="154"/>
      <c r="AOR84" s="153"/>
      <c r="AOS84" s="153"/>
      <c r="AOT84" s="153"/>
      <c r="AOU84" s="153"/>
      <c r="AOV84" s="153"/>
      <c r="AOW84" s="153"/>
      <c r="AOX84" s="153"/>
      <c r="AOY84" s="153"/>
      <c r="AOZ84" s="155"/>
      <c r="APA84" s="165"/>
      <c r="APB84" s="153"/>
      <c r="APC84" s="154"/>
      <c r="APD84" s="154"/>
      <c r="APE84" s="153"/>
      <c r="APF84" s="153"/>
      <c r="APG84" s="153"/>
      <c r="APH84" s="153"/>
      <c r="API84" s="153"/>
      <c r="APJ84" s="153"/>
      <c r="APK84" s="153"/>
      <c r="APL84" s="153"/>
      <c r="APM84" s="155"/>
      <c r="APN84" s="165"/>
      <c r="APO84" s="153"/>
      <c r="APP84" s="154"/>
      <c r="APQ84" s="154"/>
      <c r="APR84" s="153"/>
      <c r="APS84" s="153"/>
      <c r="APT84" s="153"/>
      <c r="APU84" s="153"/>
      <c r="APV84" s="153"/>
      <c r="APW84" s="153"/>
      <c r="APX84" s="153"/>
      <c r="APY84" s="153"/>
      <c r="APZ84" s="155"/>
      <c r="AQA84" s="165"/>
      <c r="AQB84" s="153"/>
      <c r="AQC84" s="154"/>
      <c r="AQD84" s="154"/>
      <c r="AQE84" s="153"/>
      <c r="AQF84" s="153"/>
      <c r="AQG84" s="153"/>
      <c r="AQH84" s="153"/>
      <c r="AQI84" s="153"/>
      <c r="AQJ84" s="153"/>
      <c r="AQK84" s="153"/>
      <c r="AQL84" s="153"/>
      <c r="AQM84" s="155"/>
      <c r="AQN84" s="165"/>
      <c r="AQO84" s="153"/>
      <c r="AQP84" s="154"/>
      <c r="AQQ84" s="154"/>
      <c r="AQR84" s="153"/>
      <c r="AQS84" s="153"/>
      <c r="AQT84" s="153"/>
      <c r="AQU84" s="153"/>
      <c r="AQV84" s="153"/>
      <c r="AQW84" s="153"/>
      <c r="AQX84" s="153"/>
      <c r="AQY84" s="153"/>
      <c r="AQZ84" s="155"/>
      <c r="ARA84" s="165"/>
      <c r="ARB84" s="153"/>
      <c r="ARC84" s="154"/>
      <c r="ARD84" s="154"/>
      <c r="ARE84" s="153"/>
      <c r="ARF84" s="153"/>
      <c r="ARG84" s="153"/>
      <c r="ARH84" s="153"/>
      <c r="ARI84" s="153"/>
      <c r="ARJ84" s="153"/>
      <c r="ARK84" s="153"/>
      <c r="ARL84" s="153"/>
      <c r="ARM84" s="155"/>
      <c r="ARN84" s="165"/>
      <c r="ARO84" s="153"/>
      <c r="ARP84" s="154"/>
      <c r="ARQ84" s="154"/>
      <c r="ARR84" s="153"/>
      <c r="ARS84" s="153"/>
      <c r="ART84" s="153"/>
      <c r="ARU84" s="153"/>
      <c r="ARV84" s="153"/>
      <c r="ARW84" s="153"/>
      <c r="ARX84" s="153"/>
      <c r="ARY84" s="153"/>
      <c r="ARZ84" s="155"/>
      <c r="ASA84" s="165"/>
      <c r="ASB84" s="153"/>
      <c r="ASC84" s="154"/>
      <c r="ASD84" s="154"/>
      <c r="ASE84" s="153"/>
      <c r="ASF84" s="153"/>
      <c r="ASG84" s="153"/>
      <c r="ASH84" s="153"/>
      <c r="ASI84" s="153"/>
      <c r="ASJ84" s="153"/>
      <c r="ASK84" s="153"/>
      <c r="ASL84" s="153"/>
      <c r="ASM84" s="155"/>
      <c r="ASN84" s="165"/>
      <c r="ASO84" s="153"/>
      <c r="ASP84" s="154"/>
      <c r="ASQ84" s="154"/>
      <c r="ASR84" s="153"/>
      <c r="ASS84" s="153"/>
      <c r="AST84" s="153"/>
      <c r="ASU84" s="153"/>
      <c r="ASV84" s="153"/>
      <c r="ASW84" s="153"/>
      <c r="ASX84" s="153"/>
      <c r="ASY84" s="153"/>
      <c r="ASZ84" s="155"/>
      <c r="ATA84" s="165"/>
      <c r="ATB84" s="153"/>
      <c r="ATC84" s="154"/>
      <c r="ATD84" s="154"/>
      <c r="ATE84" s="153"/>
      <c r="ATF84" s="153"/>
      <c r="ATG84" s="153"/>
      <c r="ATH84" s="153"/>
      <c r="ATI84" s="153"/>
      <c r="ATJ84" s="153"/>
      <c r="ATK84" s="153"/>
      <c r="ATL84" s="153"/>
      <c r="ATM84" s="155"/>
      <c r="ATN84" s="165"/>
      <c r="ATO84" s="153"/>
      <c r="ATP84" s="154"/>
      <c r="ATQ84" s="154"/>
      <c r="ATR84" s="153"/>
      <c r="ATS84" s="153"/>
      <c r="ATT84" s="153"/>
      <c r="ATU84" s="153"/>
      <c r="ATV84" s="153"/>
      <c r="ATW84" s="153"/>
      <c r="ATX84" s="153"/>
      <c r="ATY84" s="153"/>
      <c r="ATZ84" s="155"/>
      <c r="AUA84" s="165"/>
      <c r="AUB84" s="153"/>
      <c r="AUC84" s="154"/>
      <c r="AUD84" s="154"/>
      <c r="AUE84" s="153"/>
      <c r="AUF84" s="153"/>
      <c r="AUG84" s="153"/>
      <c r="AUH84" s="153"/>
      <c r="AUI84" s="153"/>
      <c r="AUJ84" s="153"/>
      <c r="AUK84" s="153"/>
      <c r="AUL84" s="153"/>
      <c r="AUM84" s="155"/>
      <c r="AUN84" s="165"/>
      <c r="AUO84" s="153"/>
      <c r="AUP84" s="154"/>
      <c r="AUQ84" s="154"/>
      <c r="AUR84" s="153"/>
      <c r="AUS84" s="153"/>
      <c r="AUT84" s="153"/>
      <c r="AUU84" s="153"/>
      <c r="AUV84" s="153"/>
      <c r="AUW84" s="153"/>
      <c r="AUX84" s="153"/>
      <c r="AUY84" s="153"/>
      <c r="AUZ84" s="155"/>
      <c r="AVA84" s="165"/>
      <c r="AVB84" s="153"/>
      <c r="AVC84" s="154"/>
      <c r="AVD84" s="154"/>
      <c r="AVE84" s="153"/>
      <c r="AVF84" s="153"/>
      <c r="AVG84" s="153"/>
      <c r="AVH84" s="153"/>
      <c r="AVI84" s="153"/>
      <c r="AVJ84" s="153"/>
      <c r="AVK84" s="153"/>
      <c r="AVL84" s="153"/>
      <c r="AVM84" s="155"/>
      <c r="AVN84" s="165"/>
      <c r="AVO84" s="153"/>
      <c r="AVP84" s="154"/>
      <c r="AVQ84" s="154"/>
      <c r="AVR84" s="153"/>
      <c r="AVS84" s="153"/>
      <c r="AVT84" s="153"/>
      <c r="AVU84" s="153"/>
      <c r="AVV84" s="153"/>
      <c r="AVW84" s="153"/>
      <c r="AVX84" s="153"/>
      <c r="AVY84" s="153"/>
      <c r="AVZ84" s="155"/>
      <c r="AWA84" s="165"/>
      <c r="AWB84" s="153"/>
      <c r="AWC84" s="154"/>
      <c r="AWD84" s="154"/>
      <c r="AWE84" s="153"/>
      <c r="AWF84" s="153"/>
      <c r="AWG84" s="153"/>
      <c r="AWH84" s="153"/>
      <c r="AWI84" s="153"/>
      <c r="AWJ84" s="153"/>
      <c r="AWK84" s="153"/>
      <c r="AWL84" s="153"/>
      <c r="AWM84" s="155"/>
      <c r="AWN84" s="165"/>
      <c r="AWO84" s="153"/>
      <c r="AWP84" s="154"/>
      <c r="AWQ84" s="154"/>
      <c r="AWR84" s="153"/>
      <c r="AWS84" s="153"/>
      <c r="AWT84" s="153"/>
      <c r="AWU84" s="153"/>
      <c r="AWV84" s="153"/>
      <c r="AWW84" s="153"/>
      <c r="AWX84" s="153"/>
      <c r="AWY84" s="153"/>
      <c r="AWZ84" s="155"/>
      <c r="AXA84" s="165"/>
      <c r="AXB84" s="153"/>
      <c r="AXC84" s="154"/>
      <c r="AXD84" s="154"/>
      <c r="AXE84" s="153"/>
      <c r="AXF84" s="153"/>
      <c r="AXG84" s="153"/>
      <c r="AXH84" s="153"/>
      <c r="AXI84" s="153"/>
      <c r="AXJ84" s="153"/>
      <c r="AXK84" s="153"/>
      <c r="AXL84" s="153"/>
      <c r="AXM84" s="155"/>
      <c r="AXN84" s="165"/>
      <c r="AXO84" s="153"/>
      <c r="AXP84" s="154"/>
      <c r="AXQ84" s="154"/>
      <c r="AXR84" s="153"/>
      <c r="AXS84" s="153"/>
      <c r="AXT84" s="153"/>
      <c r="AXU84" s="153"/>
      <c r="AXV84" s="153"/>
      <c r="AXW84" s="153"/>
      <c r="AXX84" s="153"/>
      <c r="AXY84" s="153"/>
      <c r="AXZ84" s="155"/>
      <c r="AYA84" s="165"/>
      <c r="AYB84" s="153"/>
      <c r="AYC84" s="154"/>
      <c r="AYD84" s="154"/>
      <c r="AYE84" s="153"/>
      <c r="AYF84" s="153"/>
      <c r="AYG84" s="153"/>
      <c r="AYH84" s="153"/>
      <c r="AYI84" s="153"/>
      <c r="AYJ84" s="153"/>
      <c r="AYK84" s="153"/>
      <c r="AYL84" s="153"/>
      <c r="AYM84" s="155"/>
      <c r="AYN84" s="165"/>
      <c r="AYO84" s="153"/>
      <c r="AYP84" s="154"/>
      <c r="AYQ84" s="154"/>
      <c r="AYR84" s="153"/>
      <c r="AYS84" s="153"/>
      <c r="AYT84" s="153"/>
      <c r="AYU84" s="153"/>
      <c r="AYV84" s="153"/>
      <c r="AYW84" s="153"/>
      <c r="AYX84" s="153"/>
      <c r="AYY84" s="153"/>
      <c r="AYZ84" s="155"/>
      <c r="AZA84" s="165"/>
      <c r="AZB84" s="153"/>
      <c r="AZC84" s="154"/>
      <c r="AZD84" s="154"/>
      <c r="AZE84" s="153"/>
      <c r="AZF84" s="153"/>
      <c r="AZG84" s="153"/>
      <c r="AZH84" s="153"/>
      <c r="AZI84" s="153"/>
      <c r="AZJ84" s="153"/>
      <c r="AZK84" s="153"/>
      <c r="AZL84" s="153"/>
      <c r="AZM84" s="155"/>
      <c r="AZN84" s="165"/>
      <c r="AZO84" s="153"/>
      <c r="AZP84" s="154"/>
      <c r="AZQ84" s="154"/>
      <c r="AZR84" s="153"/>
      <c r="AZS84" s="153"/>
      <c r="AZT84" s="153"/>
      <c r="AZU84" s="153"/>
      <c r="AZV84" s="153"/>
      <c r="AZW84" s="153"/>
      <c r="AZX84" s="153"/>
      <c r="AZY84" s="153"/>
      <c r="AZZ84" s="155"/>
      <c r="BAA84" s="165"/>
      <c r="BAB84" s="153"/>
      <c r="BAC84" s="154"/>
      <c r="BAD84" s="154"/>
      <c r="BAE84" s="153"/>
      <c r="BAF84" s="153"/>
      <c r="BAG84" s="153"/>
      <c r="BAH84" s="153"/>
      <c r="BAI84" s="153"/>
      <c r="BAJ84" s="153"/>
      <c r="BAK84" s="153"/>
      <c r="BAL84" s="153"/>
      <c r="BAM84" s="155"/>
      <c r="BAN84" s="165"/>
      <c r="BAO84" s="153"/>
      <c r="BAP84" s="154"/>
      <c r="BAQ84" s="154"/>
      <c r="BAR84" s="153"/>
      <c r="BAS84" s="153"/>
      <c r="BAT84" s="153"/>
      <c r="BAU84" s="153"/>
      <c r="BAV84" s="153"/>
      <c r="BAW84" s="153"/>
      <c r="BAX84" s="153"/>
      <c r="BAY84" s="153"/>
      <c r="BAZ84" s="155"/>
      <c r="BBA84" s="165"/>
      <c r="BBB84" s="153"/>
      <c r="BBC84" s="154"/>
      <c r="BBD84" s="154"/>
      <c r="BBE84" s="153"/>
      <c r="BBF84" s="153"/>
      <c r="BBG84" s="153"/>
      <c r="BBH84" s="153"/>
      <c r="BBI84" s="153"/>
      <c r="BBJ84" s="153"/>
      <c r="BBK84" s="153"/>
      <c r="BBL84" s="153"/>
      <c r="BBM84" s="155"/>
      <c r="BBN84" s="165"/>
      <c r="BBO84" s="153"/>
      <c r="BBP84" s="154"/>
      <c r="BBQ84" s="154"/>
      <c r="BBR84" s="153"/>
      <c r="BBS84" s="153"/>
      <c r="BBT84" s="153"/>
      <c r="BBU84" s="153"/>
      <c r="BBV84" s="153"/>
      <c r="BBW84" s="153"/>
      <c r="BBX84" s="153"/>
      <c r="BBY84" s="153"/>
      <c r="BBZ84" s="155"/>
      <c r="BCA84" s="165"/>
      <c r="BCB84" s="153"/>
      <c r="BCC84" s="154"/>
      <c r="BCD84" s="154"/>
      <c r="BCE84" s="153"/>
      <c r="BCF84" s="153"/>
      <c r="BCG84" s="153"/>
      <c r="BCH84" s="153"/>
      <c r="BCI84" s="153"/>
      <c r="BCJ84" s="153"/>
      <c r="BCK84" s="153"/>
      <c r="BCL84" s="153"/>
      <c r="BCM84" s="155"/>
      <c r="BCN84" s="165"/>
      <c r="BCO84" s="153"/>
      <c r="BCP84" s="154"/>
      <c r="BCQ84" s="154"/>
      <c r="BCR84" s="153"/>
      <c r="BCS84" s="153"/>
      <c r="BCT84" s="153"/>
      <c r="BCU84" s="153"/>
      <c r="BCV84" s="153"/>
      <c r="BCW84" s="153"/>
      <c r="BCX84" s="153"/>
      <c r="BCY84" s="153"/>
      <c r="BCZ84" s="155"/>
      <c r="BDA84" s="165"/>
      <c r="BDB84" s="153"/>
      <c r="BDC84" s="154"/>
      <c r="BDD84" s="154"/>
      <c r="BDE84" s="153"/>
      <c r="BDF84" s="153"/>
      <c r="BDG84" s="153"/>
      <c r="BDH84" s="153"/>
      <c r="BDI84" s="153"/>
      <c r="BDJ84" s="153"/>
      <c r="BDK84" s="153"/>
      <c r="BDL84" s="153"/>
      <c r="BDM84" s="155"/>
      <c r="BDN84" s="165"/>
      <c r="BDO84" s="153"/>
      <c r="BDP84" s="154"/>
      <c r="BDQ84" s="154"/>
      <c r="BDR84" s="153"/>
      <c r="BDS84" s="153"/>
      <c r="BDT84" s="153"/>
      <c r="BDU84" s="153"/>
      <c r="BDV84" s="153"/>
      <c r="BDW84" s="153"/>
      <c r="BDX84" s="153"/>
      <c r="BDY84" s="153"/>
      <c r="BDZ84" s="155"/>
      <c r="BEA84" s="165"/>
      <c r="BEB84" s="153"/>
      <c r="BEC84" s="154"/>
      <c r="BED84" s="154"/>
      <c r="BEE84" s="153"/>
      <c r="BEF84" s="153"/>
      <c r="BEG84" s="153"/>
      <c r="BEH84" s="153"/>
      <c r="BEI84" s="153"/>
      <c r="BEJ84" s="153"/>
      <c r="BEK84" s="153"/>
      <c r="BEL84" s="153"/>
      <c r="BEM84" s="155"/>
      <c r="BEN84" s="165"/>
      <c r="BEO84" s="153"/>
      <c r="BEP84" s="154"/>
      <c r="BEQ84" s="154"/>
      <c r="BER84" s="153"/>
      <c r="BES84" s="153"/>
      <c r="BET84" s="153"/>
      <c r="BEU84" s="153"/>
      <c r="BEV84" s="153"/>
      <c r="BEW84" s="153"/>
      <c r="BEX84" s="153"/>
      <c r="BEY84" s="153"/>
      <c r="BEZ84" s="155"/>
      <c r="BFA84" s="165"/>
      <c r="BFB84" s="153"/>
      <c r="BFC84" s="154"/>
      <c r="BFD84" s="154"/>
      <c r="BFE84" s="153"/>
      <c r="BFF84" s="153"/>
      <c r="BFG84" s="153"/>
      <c r="BFH84" s="153"/>
      <c r="BFI84" s="153"/>
      <c r="BFJ84" s="153"/>
      <c r="BFK84" s="153"/>
      <c r="BFL84" s="153"/>
      <c r="BFM84" s="155"/>
      <c r="BFN84" s="165"/>
      <c r="BFO84" s="153"/>
      <c r="BFP84" s="154"/>
      <c r="BFQ84" s="154"/>
      <c r="BFR84" s="153"/>
      <c r="BFS84" s="153"/>
      <c r="BFT84" s="153"/>
      <c r="BFU84" s="153"/>
      <c r="BFV84" s="153"/>
      <c r="BFW84" s="153"/>
      <c r="BFX84" s="153"/>
      <c r="BFY84" s="153"/>
      <c r="BFZ84" s="155"/>
      <c r="BGA84" s="165"/>
      <c r="BGB84" s="153"/>
      <c r="BGC84" s="154"/>
      <c r="BGD84" s="154"/>
      <c r="BGE84" s="153"/>
      <c r="BGF84" s="153"/>
      <c r="BGG84" s="153"/>
      <c r="BGH84" s="153"/>
      <c r="BGI84" s="153"/>
      <c r="BGJ84" s="153"/>
      <c r="BGK84" s="153"/>
      <c r="BGL84" s="153"/>
      <c r="BGM84" s="155"/>
      <c r="BGN84" s="165"/>
      <c r="BGO84" s="153"/>
      <c r="BGP84" s="154"/>
      <c r="BGQ84" s="154"/>
      <c r="BGR84" s="153"/>
      <c r="BGS84" s="153"/>
      <c r="BGT84" s="153"/>
      <c r="BGU84" s="153"/>
      <c r="BGV84" s="153"/>
      <c r="BGW84" s="153"/>
      <c r="BGX84" s="153"/>
      <c r="BGY84" s="153"/>
      <c r="BGZ84" s="155"/>
      <c r="BHA84" s="165"/>
      <c r="BHB84" s="153"/>
      <c r="BHC84" s="154"/>
      <c r="BHD84" s="154"/>
      <c r="BHE84" s="153"/>
      <c r="BHF84" s="153"/>
      <c r="BHG84" s="153"/>
      <c r="BHH84" s="153"/>
      <c r="BHI84" s="153"/>
      <c r="BHJ84" s="153"/>
      <c r="BHK84" s="153"/>
      <c r="BHL84" s="153"/>
      <c r="BHM84" s="155"/>
      <c r="BHN84" s="165"/>
      <c r="BHO84" s="153"/>
      <c r="BHP84" s="154"/>
      <c r="BHQ84" s="154"/>
      <c r="BHR84" s="153"/>
      <c r="BHS84" s="153"/>
      <c r="BHT84" s="153"/>
      <c r="BHU84" s="153"/>
      <c r="BHV84" s="153"/>
      <c r="BHW84" s="153"/>
      <c r="BHX84" s="153"/>
      <c r="BHY84" s="153"/>
      <c r="BHZ84" s="155"/>
      <c r="BIA84" s="165"/>
      <c r="BIB84" s="153"/>
      <c r="BIC84" s="154"/>
      <c r="BID84" s="154"/>
      <c r="BIE84" s="153"/>
      <c r="BIF84" s="153"/>
      <c r="BIG84" s="153"/>
      <c r="BIH84" s="153"/>
      <c r="BII84" s="153"/>
      <c r="BIJ84" s="153"/>
      <c r="BIK84" s="153"/>
      <c r="BIL84" s="153"/>
      <c r="BIM84" s="155"/>
      <c r="BIN84" s="165"/>
      <c r="BIO84" s="153"/>
      <c r="BIP84" s="154"/>
      <c r="BIQ84" s="154"/>
      <c r="BIR84" s="153"/>
      <c r="BIS84" s="153"/>
      <c r="BIT84" s="153"/>
      <c r="BIU84" s="153"/>
      <c r="BIV84" s="153"/>
      <c r="BIW84" s="153"/>
      <c r="BIX84" s="153"/>
      <c r="BIY84" s="153"/>
      <c r="BIZ84" s="155"/>
      <c r="BJA84" s="165"/>
      <c r="BJB84" s="153"/>
      <c r="BJC84" s="154"/>
      <c r="BJD84" s="154"/>
      <c r="BJE84" s="153"/>
      <c r="BJF84" s="153"/>
      <c r="BJG84" s="153"/>
      <c r="BJH84" s="153"/>
      <c r="BJI84" s="153"/>
      <c r="BJJ84" s="153"/>
      <c r="BJK84" s="153"/>
      <c r="BJL84" s="153"/>
      <c r="BJM84" s="155"/>
      <c r="BJN84" s="165"/>
      <c r="BJO84" s="153"/>
      <c r="BJP84" s="154"/>
      <c r="BJQ84" s="154"/>
      <c r="BJR84" s="153"/>
      <c r="BJS84" s="153"/>
      <c r="BJT84" s="153"/>
      <c r="BJU84" s="153"/>
      <c r="BJV84" s="153"/>
      <c r="BJW84" s="153"/>
      <c r="BJX84" s="153"/>
      <c r="BJY84" s="153"/>
      <c r="BJZ84" s="155"/>
      <c r="BKA84" s="165"/>
      <c r="BKB84" s="153"/>
      <c r="BKC84" s="154"/>
      <c r="BKD84" s="154"/>
      <c r="BKE84" s="153"/>
      <c r="BKF84" s="153"/>
      <c r="BKG84" s="153"/>
      <c r="BKH84" s="153"/>
      <c r="BKI84" s="153"/>
      <c r="BKJ84" s="153"/>
      <c r="BKK84" s="153"/>
      <c r="BKL84" s="153"/>
      <c r="BKM84" s="155"/>
      <c r="BKN84" s="165"/>
      <c r="BKO84" s="153"/>
      <c r="BKP84" s="154"/>
      <c r="BKQ84" s="154"/>
      <c r="BKR84" s="153"/>
      <c r="BKS84" s="153"/>
      <c r="BKT84" s="153"/>
      <c r="BKU84" s="153"/>
      <c r="BKV84" s="153"/>
      <c r="BKW84" s="153"/>
      <c r="BKX84" s="153"/>
      <c r="BKY84" s="153"/>
      <c r="BKZ84" s="155"/>
      <c r="BLA84" s="165"/>
      <c r="BLB84" s="153"/>
      <c r="BLC84" s="154"/>
      <c r="BLD84" s="154"/>
      <c r="BLE84" s="153"/>
      <c r="BLF84" s="153"/>
      <c r="BLG84" s="153"/>
      <c r="BLH84" s="153"/>
      <c r="BLI84" s="153"/>
      <c r="BLJ84" s="153"/>
      <c r="BLK84" s="153"/>
      <c r="BLL84" s="153"/>
      <c r="BLM84" s="155"/>
      <c r="BLN84" s="165"/>
      <c r="BLO84" s="153"/>
      <c r="BLP84" s="154"/>
      <c r="BLQ84" s="154"/>
      <c r="BLR84" s="153"/>
      <c r="BLS84" s="153"/>
      <c r="BLT84" s="153"/>
      <c r="BLU84" s="153"/>
      <c r="BLV84" s="153"/>
      <c r="BLW84" s="153"/>
      <c r="BLX84" s="153"/>
      <c r="BLY84" s="153"/>
      <c r="BLZ84" s="155"/>
      <c r="BMA84" s="165"/>
      <c r="BMB84" s="153"/>
      <c r="BMC84" s="154"/>
      <c r="BMD84" s="154"/>
      <c r="BME84" s="153"/>
      <c r="BMF84" s="153"/>
      <c r="BMG84" s="153"/>
      <c r="BMH84" s="153"/>
      <c r="BMI84" s="153"/>
      <c r="BMJ84" s="153"/>
      <c r="BMK84" s="153"/>
      <c r="BML84" s="153"/>
      <c r="BMM84" s="155"/>
      <c r="BMN84" s="165"/>
      <c r="BMO84" s="153"/>
      <c r="BMP84" s="154"/>
      <c r="BMQ84" s="154"/>
      <c r="BMR84" s="153"/>
      <c r="BMS84" s="153"/>
      <c r="BMT84" s="153"/>
      <c r="BMU84" s="153"/>
      <c r="BMV84" s="153"/>
      <c r="BMW84" s="153"/>
      <c r="BMX84" s="153"/>
      <c r="BMY84" s="153"/>
      <c r="BMZ84" s="155"/>
      <c r="BNA84" s="165"/>
      <c r="BNB84" s="153"/>
      <c r="BNC84" s="154"/>
      <c r="BND84" s="154"/>
      <c r="BNE84" s="153"/>
      <c r="BNF84" s="153"/>
      <c r="BNG84" s="153"/>
      <c r="BNH84" s="153"/>
      <c r="BNI84" s="153"/>
      <c r="BNJ84" s="153"/>
      <c r="BNK84" s="153"/>
      <c r="BNL84" s="153"/>
      <c r="BNM84" s="155"/>
      <c r="BNN84" s="165"/>
      <c r="BNO84" s="153"/>
      <c r="BNP84" s="154"/>
      <c r="BNQ84" s="154"/>
      <c r="BNR84" s="153"/>
      <c r="BNS84" s="153"/>
      <c r="BNT84" s="153"/>
      <c r="BNU84" s="153"/>
      <c r="BNV84" s="153"/>
      <c r="BNW84" s="153"/>
      <c r="BNX84" s="153"/>
      <c r="BNY84" s="153"/>
      <c r="BNZ84" s="155"/>
      <c r="BOA84" s="165"/>
      <c r="BOB84" s="153"/>
      <c r="BOC84" s="154"/>
      <c r="BOD84" s="154"/>
      <c r="BOE84" s="153"/>
      <c r="BOF84" s="153"/>
      <c r="BOG84" s="153"/>
      <c r="BOH84" s="153"/>
      <c r="BOI84" s="153"/>
      <c r="BOJ84" s="153"/>
      <c r="BOK84" s="153"/>
      <c r="BOL84" s="153"/>
      <c r="BOM84" s="155"/>
      <c r="BON84" s="165"/>
      <c r="BOO84" s="153"/>
      <c r="BOP84" s="154"/>
      <c r="BOQ84" s="154"/>
      <c r="BOR84" s="153"/>
      <c r="BOS84" s="153"/>
      <c r="BOT84" s="153"/>
      <c r="BOU84" s="153"/>
      <c r="BOV84" s="153"/>
      <c r="BOW84" s="153"/>
      <c r="BOX84" s="153"/>
      <c r="BOY84" s="153"/>
      <c r="BOZ84" s="155"/>
      <c r="BPA84" s="165"/>
      <c r="BPB84" s="153"/>
      <c r="BPC84" s="154"/>
      <c r="BPD84" s="154"/>
      <c r="BPE84" s="153"/>
      <c r="BPF84" s="153"/>
      <c r="BPG84" s="153"/>
      <c r="BPH84" s="153"/>
      <c r="BPI84" s="153"/>
      <c r="BPJ84" s="153"/>
      <c r="BPK84" s="153"/>
      <c r="BPL84" s="153"/>
      <c r="BPM84" s="155"/>
      <c r="BPN84" s="165"/>
      <c r="BPO84" s="153"/>
      <c r="BPP84" s="154"/>
      <c r="BPQ84" s="154"/>
      <c r="BPR84" s="153"/>
      <c r="BPS84" s="153"/>
      <c r="BPT84" s="153"/>
      <c r="BPU84" s="153"/>
      <c r="BPV84" s="153"/>
      <c r="BPW84" s="153"/>
      <c r="BPX84" s="153"/>
      <c r="BPY84" s="153"/>
      <c r="BPZ84" s="155"/>
      <c r="BQA84" s="165"/>
      <c r="BQB84" s="153"/>
      <c r="BQC84" s="154"/>
      <c r="BQD84" s="154"/>
      <c r="BQE84" s="153"/>
      <c r="BQF84" s="153"/>
      <c r="BQG84" s="153"/>
      <c r="BQH84" s="153"/>
      <c r="BQI84" s="153"/>
      <c r="BQJ84" s="153"/>
      <c r="BQK84" s="153"/>
      <c r="BQL84" s="153"/>
      <c r="BQM84" s="155"/>
      <c r="BQN84" s="165"/>
      <c r="BQO84" s="153"/>
      <c r="BQP84" s="154"/>
      <c r="BQQ84" s="154"/>
      <c r="BQR84" s="153"/>
      <c r="BQS84" s="153"/>
      <c r="BQT84" s="153"/>
      <c r="BQU84" s="153"/>
      <c r="BQV84" s="153"/>
      <c r="BQW84" s="153"/>
      <c r="BQX84" s="153"/>
      <c r="BQY84" s="153"/>
      <c r="BQZ84" s="155"/>
      <c r="BRA84" s="165"/>
      <c r="BRB84" s="153"/>
      <c r="BRC84" s="154"/>
      <c r="BRD84" s="154"/>
      <c r="BRE84" s="153"/>
      <c r="BRF84" s="153"/>
      <c r="BRG84" s="153"/>
      <c r="BRH84" s="153"/>
      <c r="BRI84" s="153"/>
      <c r="BRJ84" s="153"/>
      <c r="BRK84" s="153"/>
      <c r="BRL84" s="153"/>
      <c r="BRM84" s="155"/>
      <c r="BRN84" s="165"/>
      <c r="BRO84" s="153"/>
      <c r="BRP84" s="154"/>
      <c r="BRQ84" s="154"/>
      <c r="BRR84" s="153"/>
      <c r="BRS84" s="153"/>
      <c r="BRT84" s="153"/>
      <c r="BRU84" s="153"/>
      <c r="BRV84" s="153"/>
      <c r="BRW84" s="153"/>
      <c r="BRX84" s="153"/>
      <c r="BRY84" s="153"/>
      <c r="BRZ84" s="155"/>
      <c r="BSA84" s="165"/>
      <c r="BSB84" s="153"/>
      <c r="BSC84" s="154"/>
      <c r="BSD84" s="154"/>
      <c r="BSE84" s="153"/>
      <c r="BSF84" s="153"/>
      <c r="BSG84" s="153"/>
      <c r="BSH84" s="153"/>
      <c r="BSI84" s="153"/>
      <c r="BSJ84" s="153"/>
      <c r="BSK84" s="153"/>
      <c r="BSL84" s="153"/>
      <c r="BSM84" s="155"/>
      <c r="BSN84" s="165"/>
      <c r="BSO84" s="153"/>
      <c r="BSP84" s="154"/>
      <c r="BSQ84" s="154"/>
      <c r="BSR84" s="153"/>
      <c r="BSS84" s="153"/>
      <c r="BST84" s="153"/>
      <c r="BSU84" s="153"/>
      <c r="BSV84" s="153"/>
      <c r="BSW84" s="153"/>
      <c r="BSX84" s="153"/>
      <c r="BSY84" s="153"/>
      <c r="BSZ84" s="155"/>
      <c r="BTA84" s="165"/>
      <c r="BTB84" s="153"/>
      <c r="BTC84" s="154"/>
      <c r="BTD84" s="154"/>
      <c r="BTE84" s="153"/>
      <c r="BTF84" s="153"/>
      <c r="BTG84" s="153"/>
      <c r="BTH84" s="153"/>
      <c r="BTI84" s="153"/>
      <c r="BTJ84" s="153"/>
      <c r="BTK84" s="153"/>
      <c r="BTL84" s="153"/>
      <c r="BTM84" s="155"/>
      <c r="BTN84" s="165"/>
      <c r="BTO84" s="153"/>
      <c r="BTP84" s="154"/>
      <c r="BTQ84" s="154"/>
      <c r="BTR84" s="153"/>
      <c r="BTS84" s="153"/>
      <c r="BTT84" s="153"/>
      <c r="BTU84" s="153"/>
      <c r="BTV84" s="153"/>
      <c r="BTW84" s="153"/>
      <c r="BTX84" s="153"/>
      <c r="BTY84" s="153"/>
      <c r="BTZ84" s="155"/>
      <c r="BUA84" s="165"/>
      <c r="BUB84" s="153"/>
      <c r="BUC84" s="154"/>
      <c r="BUD84" s="154"/>
      <c r="BUE84" s="153"/>
      <c r="BUF84" s="153"/>
      <c r="BUG84" s="153"/>
      <c r="BUH84" s="153"/>
      <c r="BUI84" s="153"/>
      <c r="BUJ84" s="153"/>
      <c r="BUK84" s="153"/>
      <c r="BUL84" s="153"/>
      <c r="BUM84" s="155"/>
      <c r="BUN84" s="165"/>
      <c r="BUO84" s="153"/>
      <c r="BUP84" s="154"/>
      <c r="BUQ84" s="154"/>
      <c r="BUR84" s="153"/>
      <c r="BUS84" s="153"/>
      <c r="BUT84" s="153"/>
      <c r="BUU84" s="153"/>
      <c r="BUV84" s="153"/>
      <c r="BUW84" s="153"/>
      <c r="BUX84" s="153"/>
      <c r="BUY84" s="153"/>
      <c r="BUZ84" s="155"/>
      <c r="BVA84" s="165"/>
      <c r="BVB84" s="153"/>
      <c r="BVC84" s="154"/>
      <c r="BVD84" s="154"/>
      <c r="BVE84" s="153"/>
      <c r="BVF84" s="153"/>
      <c r="BVG84" s="153"/>
      <c r="BVH84" s="153"/>
      <c r="BVI84" s="153"/>
      <c r="BVJ84" s="153"/>
      <c r="BVK84" s="153"/>
      <c r="BVL84" s="153"/>
      <c r="BVM84" s="155"/>
      <c r="BVN84" s="165"/>
      <c r="BVO84" s="153"/>
      <c r="BVP84" s="154"/>
      <c r="BVQ84" s="154"/>
      <c r="BVR84" s="153"/>
      <c r="BVS84" s="153"/>
      <c r="BVT84" s="153"/>
      <c r="BVU84" s="153"/>
      <c r="BVV84" s="153"/>
      <c r="BVW84" s="153"/>
      <c r="BVX84" s="153"/>
      <c r="BVY84" s="153"/>
      <c r="BVZ84" s="155"/>
      <c r="BWA84" s="165"/>
      <c r="BWB84" s="153"/>
      <c r="BWC84" s="154"/>
      <c r="BWD84" s="154"/>
      <c r="BWE84" s="153"/>
      <c r="BWF84" s="153"/>
      <c r="BWG84" s="153"/>
      <c r="BWH84" s="153"/>
      <c r="BWI84" s="153"/>
      <c r="BWJ84" s="153"/>
      <c r="BWK84" s="153"/>
      <c r="BWL84" s="153"/>
      <c r="BWM84" s="155"/>
      <c r="BWN84" s="165"/>
      <c r="BWO84" s="153"/>
      <c r="BWP84" s="154"/>
      <c r="BWQ84" s="154"/>
      <c r="BWR84" s="153"/>
      <c r="BWS84" s="153"/>
      <c r="BWT84" s="153"/>
      <c r="BWU84" s="153"/>
      <c r="BWV84" s="153"/>
      <c r="BWW84" s="153"/>
      <c r="BWX84" s="153"/>
      <c r="BWY84" s="153"/>
      <c r="BWZ84" s="155"/>
      <c r="BXA84" s="165"/>
      <c r="BXB84" s="153"/>
      <c r="BXC84" s="154"/>
      <c r="BXD84" s="154"/>
      <c r="BXE84" s="153"/>
      <c r="BXF84" s="153"/>
      <c r="BXG84" s="153"/>
      <c r="BXH84" s="153"/>
      <c r="BXI84" s="153"/>
      <c r="BXJ84" s="153"/>
      <c r="BXK84" s="153"/>
      <c r="BXL84" s="153"/>
      <c r="BXM84" s="155"/>
      <c r="BXN84" s="165"/>
      <c r="BXO84" s="153"/>
      <c r="BXP84" s="154"/>
      <c r="BXQ84" s="154"/>
      <c r="BXR84" s="153"/>
      <c r="BXS84" s="153"/>
      <c r="BXT84" s="153"/>
      <c r="BXU84" s="153"/>
      <c r="BXV84" s="153"/>
      <c r="BXW84" s="153"/>
      <c r="BXX84" s="153"/>
      <c r="BXY84" s="153"/>
      <c r="BXZ84" s="155"/>
      <c r="BYA84" s="165"/>
      <c r="BYB84" s="153"/>
      <c r="BYC84" s="154"/>
      <c r="BYD84" s="154"/>
      <c r="BYE84" s="153"/>
      <c r="BYF84" s="153"/>
      <c r="BYG84" s="153"/>
      <c r="BYH84" s="153"/>
      <c r="BYI84" s="153"/>
      <c r="BYJ84" s="153"/>
      <c r="BYK84" s="153"/>
      <c r="BYL84" s="153"/>
      <c r="BYM84" s="155"/>
      <c r="BYN84" s="165"/>
      <c r="BYO84" s="153"/>
      <c r="BYP84" s="154"/>
      <c r="BYQ84" s="154"/>
      <c r="BYR84" s="153"/>
      <c r="BYS84" s="153"/>
      <c r="BYT84" s="153"/>
      <c r="BYU84" s="153"/>
      <c r="BYV84" s="153"/>
      <c r="BYW84" s="153"/>
      <c r="BYX84" s="153"/>
      <c r="BYY84" s="153"/>
      <c r="BYZ84" s="155"/>
      <c r="BZA84" s="165"/>
      <c r="BZB84" s="153"/>
      <c r="BZC84" s="154"/>
      <c r="BZD84" s="154"/>
      <c r="BZE84" s="153"/>
      <c r="BZF84" s="153"/>
      <c r="BZG84" s="153"/>
      <c r="BZH84" s="153"/>
      <c r="BZI84" s="153"/>
      <c r="BZJ84" s="153"/>
      <c r="BZK84" s="153"/>
      <c r="BZL84" s="153"/>
      <c r="BZM84" s="155"/>
      <c r="BZN84" s="165"/>
      <c r="BZO84" s="153"/>
      <c r="BZP84" s="154"/>
      <c r="BZQ84" s="154"/>
      <c r="BZR84" s="153"/>
      <c r="BZS84" s="153"/>
      <c r="BZT84" s="153"/>
      <c r="BZU84" s="153"/>
      <c r="BZV84" s="153"/>
      <c r="BZW84" s="153"/>
      <c r="BZX84" s="153"/>
      <c r="BZY84" s="153"/>
      <c r="BZZ84" s="155"/>
      <c r="CAA84" s="165"/>
      <c r="CAB84" s="153"/>
      <c r="CAC84" s="154"/>
      <c r="CAD84" s="154"/>
      <c r="CAE84" s="153"/>
      <c r="CAF84" s="153"/>
      <c r="CAG84" s="153"/>
      <c r="CAH84" s="153"/>
      <c r="CAI84" s="153"/>
      <c r="CAJ84" s="153"/>
      <c r="CAK84" s="153"/>
      <c r="CAL84" s="153"/>
      <c r="CAM84" s="155"/>
      <c r="CAN84" s="165"/>
      <c r="CAO84" s="153"/>
      <c r="CAP84" s="154"/>
      <c r="CAQ84" s="154"/>
      <c r="CAR84" s="153"/>
      <c r="CAS84" s="153"/>
      <c r="CAT84" s="153"/>
      <c r="CAU84" s="153"/>
      <c r="CAV84" s="153"/>
      <c r="CAW84" s="153"/>
      <c r="CAX84" s="153"/>
      <c r="CAY84" s="153"/>
      <c r="CAZ84" s="155"/>
      <c r="CBA84" s="165"/>
      <c r="CBB84" s="153"/>
      <c r="CBC84" s="154"/>
      <c r="CBD84" s="154"/>
      <c r="CBE84" s="153"/>
      <c r="CBF84" s="153"/>
      <c r="CBG84" s="153"/>
      <c r="CBH84" s="153"/>
      <c r="CBI84" s="153"/>
      <c r="CBJ84" s="153"/>
      <c r="CBK84" s="153"/>
      <c r="CBL84" s="153"/>
      <c r="CBM84" s="155"/>
      <c r="CBN84" s="165"/>
      <c r="CBO84" s="153"/>
      <c r="CBP84" s="154"/>
      <c r="CBQ84" s="154"/>
      <c r="CBR84" s="153"/>
      <c r="CBS84" s="153"/>
      <c r="CBT84" s="153"/>
      <c r="CBU84" s="153"/>
      <c r="CBV84" s="153"/>
      <c r="CBW84" s="153"/>
      <c r="CBX84" s="153"/>
      <c r="CBY84" s="153"/>
      <c r="CBZ84" s="155"/>
      <c r="CCA84" s="165"/>
      <c r="CCB84" s="153"/>
      <c r="CCC84" s="154"/>
      <c r="CCD84" s="154"/>
      <c r="CCE84" s="153"/>
      <c r="CCF84" s="153"/>
      <c r="CCG84" s="153"/>
      <c r="CCH84" s="153"/>
      <c r="CCI84" s="153"/>
      <c r="CCJ84" s="153"/>
      <c r="CCK84" s="153"/>
      <c r="CCL84" s="153"/>
      <c r="CCM84" s="155"/>
      <c r="CCN84" s="165"/>
      <c r="CCO84" s="153"/>
      <c r="CCP84" s="154"/>
      <c r="CCQ84" s="154"/>
      <c r="CCR84" s="153"/>
      <c r="CCS84" s="153"/>
      <c r="CCT84" s="153"/>
      <c r="CCU84" s="153"/>
      <c r="CCV84" s="153"/>
      <c r="CCW84" s="153"/>
      <c r="CCX84" s="153"/>
      <c r="CCY84" s="153"/>
      <c r="CCZ84" s="155"/>
      <c r="CDA84" s="165"/>
      <c r="CDB84" s="153"/>
      <c r="CDC84" s="154"/>
      <c r="CDD84" s="154"/>
      <c r="CDE84" s="153"/>
      <c r="CDF84" s="153"/>
      <c r="CDG84" s="153"/>
      <c r="CDH84" s="153"/>
      <c r="CDI84" s="153"/>
      <c r="CDJ84" s="153"/>
      <c r="CDK84" s="153"/>
      <c r="CDL84" s="153"/>
      <c r="CDM84" s="155"/>
      <c r="CDN84" s="165"/>
      <c r="CDO84" s="153"/>
      <c r="CDP84" s="154"/>
      <c r="CDQ84" s="154"/>
      <c r="CDR84" s="153"/>
      <c r="CDS84" s="153"/>
      <c r="CDT84" s="153"/>
      <c r="CDU84" s="153"/>
      <c r="CDV84" s="153"/>
      <c r="CDW84" s="153"/>
      <c r="CDX84" s="153"/>
      <c r="CDY84" s="153"/>
      <c r="CDZ84" s="155"/>
      <c r="CEA84" s="165"/>
      <c r="CEB84" s="153"/>
      <c r="CEC84" s="154"/>
      <c r="CED84" s="154"/>
      <c r="CEE84" s="153"/>
      <c r="CEF84" s="153"/>
      <c r="CEG84" s="153"/>
      <c r="CEH84" s="153"/>
      <c r="CEI84" s="153"/>
      <c r="CEJ84" s="153"/>
      <c r="CEK84" s="153"/>
      <c r="CEL84" s="153"/>
      <c r="CEM84" s="155"/>
      <c r="CEN84" s="165"/>
      <c r="CEO84" s="153"/>
      <c r="CEP84" s="154"/>
      <c r="CEQ84" s="154"/>
      <c r="CER84" s="153"/>
      <c r="CES84" s="153"/>
      <c r="CET84" s="153"/>
      <c r="CEU84" s="153"/>
      <c r="CEV84" s="153"/>
      <c r="CEW84" s="153"/>
      <c r="CEX84" s="153"/>
      <c r="CEY84" s="153"/>
      <c r="CEZ84" s="155"/>
      <c r="CFA84" s="165"/>
      <c r="CFB84" s="153"/>
      <c r="CFC84" s="154"/>
      <c r="CFD84" s="154"/>
      <c r="CFE84" s="153"/>
      <c r="CFF84" s="153"/>
      <c r="CFG84" s="153"/>
      <c r="CFH84" s="153"/>
      <c r="CFI84" s="153"/>
      <c r="CFJ84" s="153"/>
      <c r="CFK84" s="153"/>
      <c r="CFL84" s="153"/>
      <c r="CFM84" s="155"/>
      <c r="CFN84" s="165"/>
      <c r="CFO84" s="153"/>
      <c r="CFP84" s="154"/>
      <c r="CFQ84" s="154"/>
      <c r="CFR84" s="153"/>
      <c r="CFS84" s="153"/>
      <c r="CFT84" s="153"/>
      <c r="CFU84" s="153"/>
      <c r="CFV84" s="153"/>
      <c r="CFW84" s="153"/>
      <c r="CFX84" s="153"/>
      <c r="CFY84" s="153"/>
      <c r="CFZ84" s="155"/>
      <c r="CGA84" s="165"/>
      <c r="CGB84" s="153"/>
      <c r="CGC84" s="154"/>
      <c r="CGD84" s="154"/>
      <c r="CGE84" s="153"/>
      <c r="CGF84" s="153"/>
      <c r="CGG84" s="153"/>
      <c r="CGH84" s="153"/>
      <c r="CGI84" s="153"/>
      <c r="CGJ84" s="153"/>
      <c r="CGK84" s="153"/>
      <c r="CGL84" s="153"/>
      <c r="CGM84" s="155"/>
      <c r="CGN84" s="165"/>
      <c r="CGO84" s="153"/>
      <c r="CGP84" s="154"/>
      <c r="CGQ84" s="154"/>
      <c r="CGR84" s="153"/>
      <c r="CGS84" s="153"/>
      <c r="CGT84" s="153"/>
      <c r="CGU84" s="153"/>
      <c r="CGV84" s="153"/>
      <c r="CGW84" s="153"/>
      <c r="CGX84" s="153"/>
      <c r="CGY84" s="153"/>
      <c r="CGZ84" s="155"/>
      <c r="CHA84" s="165"/>
      <c r="CHB84" s="153"/>
      <c r="CHC84" s="154"/>
      <c r="CHD84" s="154"/>
      <c r="CHE84" s="153"/>
      <c r="CHF84" s="153"/>
      <c r="CHG84" s="153"/>
      <c r="CHH84" s="153"/>
      <c r="CHI84" s="153"/>
      <c r="CHJ84" s="153"/>
      <c r="CHK84" s="153"/>
      <c r="CHL84" s="153"/>
      <c r="CHM84" s="155"/>
      <c r="CHN84" s="165"/>
      <c r="CHO84" s="153"/>
      <c r="CHP84" s="154"/>
      <c r="CHQ84" s="154"/>
      <c r="CHR84" s="153"/>
      <c r="CHS84" s="153"/>
      <c r="CHT84" s="153"/>
      <c r="CHU84" s="153"/>
      <c r="CHV84" s="153"/>
      <c r="CHW84" s="153"/>
      <c r="CHX84" s="153"/>
      <c r="CHY84" s="153"/>
      <c r="CHZ84" s="155"/>
      <c r="CIA84" s="165"/>
      <c r="CIB84" s="153"/>
      <c r="CIC84" s="154"/>
      <c r="CID84" s="154"/>
      <c r="CIE84" s="153"/>
      <c r="CIF84" s="153"/>
      <c r="CIG84" s="153"/>
      <c r="CIH84" s="153"/>
      <c r="CII84" s="153"/>
      <c r="CIJ84" s="153"/>
      <c r="CIK84" s="153"/>
      <c r="CIL84" s="153"/>
      <c r="CIM84" s="155"/>
      <c r="CIN84" s="165"/>
      <c r="CIO84" s="153"/>
      <c r="CIP84" s="154"/>
      <c r="CIQ84" s="154"/>
      <c r="CIR84" s="153"/>
      <c r="CIS84" s="153"/>
      <c r="CIT84" s="153"/>
      <c r="CIU84" s="153"/>
      <c r="CIV84" s="153"/>
      <c r="CIW84" s="153"/>
      <c r="CIX84" s="153"/>
      <c r="CIY84" s="153"/>
      <c r="CIZ84" s="155"/>
      <c r="CJA84" s="165"/>
      <c r="CJB84" s="153"/>
      <c r="CJC84" s="154"/>
      <c r="CJD84" s="154"/>
      <c r="CJE84" s="153"/>
      <c r="CJF84" s="153"/>
      <c r="CJG84" s="153"/>
      <c r="CJH84" s="153"/>
      <c r="CJI84" s="153"/>
      <c r="CJJ84" s="153"/>
      <c r="CJK84" s="153"/>
      <c r="CJL84" s="153"/>
      <c r="CJM84" s="155"/>
      <c r="CJN84" s="165"/>
      <c r="CJO84" s="153"/>
      <c r="CJP84" s="154"/>
      <c r="CJQ84" s="154"/>
      <c r="CJR84" s="153"/>
      <c r="CJS84" s="153"/>
      <c r="CJT84" s="153"/>
      <c r="CJU84" s="153"/>
      <c r="CJV84" s="153"/>
      <c r="CJW84" s="153"/>
      <c r="CJX84" s="153"/>
      <c r="CJY84" s="153"/>
      <c r="CJZ84" s="155"/>
      <c r="CKA84" s="165"/>
      <c r="CKB84" s="153"/>
      <c r="CKC84" s="154"/>
      <c r="CKD84" s="154"/>
      <c r="CKE84" s="153"/>
      <c r="CKF84" s="153"/>
      <c r="CKG84" s="153"/>
      <c r="CKH84" s="153"/>
      <c r="CKI84" s="153"/>
      <c r="CKJ84" s="153"/>
      <c r="CKK84" s="153"/>
      <c r="CKL84" s="153"/>
      <c r="CKM84" s="155"/>
      <c r="CKN84" s="165"/>
      <c r="CKO84" s="153"/>
      <c r="CKP84" s="154"/>
      <c r="CKQ84" s="154"/>
      <c r="CKR84" s="153"/>
      <c r="CKS84" s="153"/>
      <c r="CKT84" s="153"/>
      <c r="CKU84" s="153"/>
      <c r="CKV84" s="153"/>
      <c r="CKW84" s="153"/>
      <c r="CKX84" s="153"/>
      <c r="CKY84" s="153"/>
      <c r="CKZ84" s="155"/>
      <c r="CLA84" s="165"/>
      <c r="CLB84" s="153"/>
      <c r="CLC84" s="154"/>
      <c r="CLD84" s="154"/>
      <c r="CLE84" s="153"/>
      <c r="CLF84" s="153"/>
      <c r="CLG84" s="153"/>
      <c r="CLH84" s="153"/>
      <c r="CLI84" s="153"/>
      <c r="CLJ84" s="153"/>
      <c r="CLK84" s="153"/>
      <c r="CLL84" s="153"/>
      <c r="CLM84" s="155"/>
      <c r="CLN84" s="165"/>
      <c r="CLO84" s="153"/>
      <c r="CLP84" s="154"/>
      <c r="CLQ84" s="154"/>
      <c r="CLR84" s="153"/>
      <c r="CLS84" s="153"/>
      <c r="CLT84" s="153"/>
      <c r="CLU84" s="153"/>
      <c r="CLV84" s="153"/>
      <c r="CLW84" s="153"/>
      <c r="CLX84" s="153"/>
      <c r="CLY84" s="153"/>
      <c r="CLZ84" s="155"/>
      <c r="CMA84" s="165"/>
      <c r="CMB84" s="153"/>
      <c r="CMC84" s="154"/>
      <c r="CMD84" s="154"/>
      <c r="CME84" s="153"/>
      <c r="CMF84" s="153"/>
      <c r="CMG84" s="153"/>
      <c r="CMH84" s="153"/>
      <c r="CMI84" s="153"/>
      <c r="CMJ84" s="153"/>
      <c r="CMK84" s="153"/>
      <c r="CML84" s="153"/>
      <c r="CMM84" s="155"/>
      <c r="CMN84" s="165"/>
      <c r="CMO84" s="153"/>
      <c r="CMP84" s="154"/>
      <c r="CMQ84" s="154"/>
      <c r="CMR84" s="153"/>
      <c r="CMS84" s="153"/>
      <c r="CMT84" s="153"/>
      <c r="CMU84" s="153"/>
      <c r="CMV84" s="153"/>
      <c r="CMW84" s="153"/>
      <c r="CMX84" s="153"/>
      <c r="CMY84" s="153"/>
      <c r="CMZ84" s="155"/>
      <c r="CNA84" s="165"/>
      <c r="CNB84" s="153"/>
      <c r="CNC84" s="154"/>
      <c r="CND84" s="154"/>
      <c r="CNE84" s="153"/>
      <c r="CNF84" s="153"/>
      <c r="CNG84" s="153"/>
      <c r="CNH84" s="153"/>
      <c r="CNI84" s="153"/>
      <c r="CNJ84" s="153"/>
      <c r="CNK84" s="153"/>
      <c r="CNL84" s="153"/>
      <c r="CNM84" s="155"/>
      <c r="CNN84" s="165"/>
      <c r="CNO84" s="153"/>
      <c r="CNP84" s="154"/>
      <c r="CNQ84" s="154"/>
      <c r="CNR84" s="153"/>
      <c r="CNS84" s="153"/>
      <c r="CNT84" s="153"/>
      <c r="CNU84" s="153"/>
      <c r="CNV84" s="153"/>
      <c r="CNW84" s="153"/>
      <c r="CNX84" s="153"/>
      <c r="CNY84" s="153"/>
      <c r="CNZ84" s="155"/>
      <c r="COA84" s="165"/>
      <c r="COB84" s="153"/>
      <c r="COC84" s="154"/>
      <c r="COD84" s="154"/>
      <c r="COE84" s="153"/>
      <c r="COF84" s="153"/>
      <c r="COG84" s="153"/>
      <c r="COH84" s="153"/>
      <c r="COI84" s="153"/>
      <c r="COJ84" s="153"/>
      <c r="COK84" s="153"/>
      <c r="COL84" s="153"/>
      <c r="COM84" s="155"/>
      <c r="CON84" s="165"/>
      <c r="COO84" s="153"/>
      <c r="COP84" s="154"/>
      <c r="COQ84" s="154"/>
      <c r="COR84" s="153"/>
      <c r="COS84" s="153"/>
      <c r="COT84" s="153"/>
      <c r="COU84" s="153"/>
      <c r="COV84" s="153"/>
      <c r="COW84" s="153"/>
      <c r="COX84" s="153"/>
      <c r="COY84" s="153"/>
      <c r="COZ84" s="155"/>
      <c r="CPA84" s="165"/>
      <c r="CPB84" s="153"/>
      <c r="CPC84" s="154"/>
      <c r="CPD84" s="154"/>
      <c r="CPE84" s="153"/>
      <c r="CPF84" s="153"/>
      <c r="CPG84" s="153"/>
      <c r="CPH84" s="153"/>
      <c r="CPI84" s="153"/>
      <c r="CPJ84" s="153"/>
      <c r="CPK84" s="153"/>
      <c r="CPL84" s="153"/>
      <c r="CPM84" s="155"/>
      <c r="CPN84" s="165"/>
      <c r="CPO84" s="153"/>
      <c r="CPP84" s="154"/>
      <c r="CPQ84" s="154"/>
      <c r="CPR84" s="153"/>
      <c r="CPS84" s="153"/>
      <c r="CPT84" s="153"/>
      <c r="CPU84" s="153"/>
      <c r="CPV84" s="153"/>
      <c r="CPW84" s="153"/>
      <c r="CPX84" s="153"/>
      <c r="CPY84" s="153"/>
      <c r="CPZ84" s="155"/>
      <c r="CQA84" s="165"/>
      <c r="CQB84" s="153"/>
      <c r="CQC84" s="154"/>
      <c r="CQD84" s="154"/>
      <c r="CQE84" s="153"/>
      <c r="CQF84" s="153"/>
      <c r="CQG84" s="153"/>
      <c r="CQH84" s="153"/>
      <c r="CQI84" s="153"/>
      <c r="CQJ84" s="153"/>
      <c r="CQK84" s="153"/>
      <c r="CQL84" s="153"/>
      <c r="CQM84" s="155"/>
      <c r="CQN84" s="165"/>
      <c r="CQO84" s="153"/>
      <c r="CQP84" s="154"/>
      <c r="CQQ84" s="154"/>
      <c r="CQR84" s="153"/>
      <c r="CQS84" s="153"/>
      <c r="CQT84" s="153"/>
      <c r="CQU84" s="153"/>
      <c r="CQV84" s="153"/>
      <c r="CQW84" s="153"/>
      <c r="CQX84" s="153"/>
      <c r="CQY84" s="153"/>
      <c r="CQZ84" s="155"/>
      <c r="CRA84" s="165"/>
      <c r="CRB84" s="153"/>
      <c r="CRC84" s="154"/>
      <c r="CRD84" s="154"/>
      <c r="CRE84" s="153"/>
      <c r="CRF84" s="153"/>
      <c r="CRG84" s="153"/>
      <c r="CRH84" s="153"/>
      <c r="CRI84" s="153"/>
      <c r="CRJ84" s="153"/>
      <c r="CRK84" s="153"/>
      <c r="CRL84" s="153"/>
      <c r="CRM84" s="155"/>
      <c r="CRN84" s="165"/>
      <c r="CRO84" s="153"/>
      <c r="CRP84" s="154"/>
      <c r="CRQ84" s="154"/>
      <c r="CRR84" s="153"/>
      <c r="CRS84" s="153"/>
      <c r="CRT84" s="153"/>
      <c r="CRU84" s="153"/>
      <c r="CRV84" s="153"/>
      <c r="CRW84" s="153"/>
      <c r="CRX84" s="153"/>
      <c r="CRY84" s="153"/>
      <c r="CRZ84" s="155"/>
      <c r="CSA84" s="165"/>
      <c r="CSB84" s="153"/>
      <c r="CSC84" s="154"/>
      <c r="CSD84" s="154"/>
      <c r="CSE84" s="153"/>
      <c r="CSF84" s="153"/>
      <c r="CSG84" s="153"/>
      <c r="CSH84" s="153"/>
      <c r="CSI84" s="153"/>
      <c r="CSJ84" s="153"/>
      <c r="CSK84" s="153"/>
      <c r="CSL84" s="153"/>
      <c r="CSM84" s="155"/>
      <c r="CSN84" s="165"/>
      <c r="CSO84" s="153"/>
      <c r="CSP84" s="154"/>
      <c r="CSQ84" s="154"/>
      <c r="CSR84" s="153"/>
      <c r="CSS84" s="153"/>
      <c r="CST84" s="153"/>
      <c r="CSU84" s="153"/>
      <c r="CSV84" s="153"/>
      <c r="CSW84" s="153"/>
      <c r="CSX84" s="153"/>
      <c r="CSY84" s="153"/>
      <c r="CSZ84" s="155"/>
      <c r="CTA84" s="165"/>
      <c r="CTB84" s="153"/>
      <c r="CTC84" s="154"/>
      <c r="CTD84" s="154"/>
      <c r="CTE84" s="153"/>
      <c r="CTF84" s="153"/>
      <c r="CTG84" s="153"/>
      <c r="CTH84" s="153"/>
      <c r="CTI84" s="153"/>
      <c r="CTJ84" s="153"/>
      <c r="CTK84" s="153"/>
      <c r="CTL84" s="153"/>
      <c r="CTM84" s="155"/>
      <c r="CTN84" s="165"/>
      <c r="CTO84" s="153"/>
      <c r="CTP84" s="154"/>
      <c r="CTQ84" s="154"/>
      <c r="CTR84" s="153"/>
      <c r="CTS84" s="153"/>
      <c r="CTT84" s="153"/>
      <c r="CTU84" s="153"/>
      <c r="CTV84" s="153"/>
      <c r="CTW84" s="153"/>
      <c r="CTX84" s="153"/>
      <c r="CTY84" s="153"/>
      <c r="CTZ84" s="155"/>
      <c r="CUA84" s="165"/>
      <c r="CUB84" s="153"/>
      <c r="CUC84" s="154"/>
      <c r="CUD84" s="154"/>
      <c r="CUE84" s="153"/>
      <c r="CUF84" s="153"/>
      <c r="CUG84" s="153"/>
      <c r="CUH84" s="153"/>
      <c r="CUI84" s="153"/>
      <c r="CUJ84" s="153"/>
      <c r="CUK84" s="153"/>
      <c r="CUL84" s="153"/>
      <c r="CUM84" s="155"/>
      <c r="CUN84" s="165"/>
      <c r="CUO84" s="153"/>
      <c r="CUP84" s="154"/>
      <c r="CUQ84" s="154"/>
      <c r="CUR84" s="153"/>
      <c r="CUS84" s="153"/>
      <c r="CUT84" s="153"/>
      <c r="CUU84" s="153"/>
      <c r="CUV84" s="153"/>
      <c r="CUW84" s="153"/>
      <c r="CUX84" s="153"/>
      <c r="CUY84" s="153"/>
      <c r="CUZ84" s="155"/>
      <c r="CVA84" s="165"/>
      <c r="CVB84" s="153"/>
      <c r="CVC84" s="154"/>
      <c r="CVD84" s="154"/>
      <c r="CVE84" s="153"/>
      <c r="CVF84" s="153"/>
      <c r="CVG84" s="153"/>
      <c r="CVH84" s="153"/>
      <c r="CVI84" s="153"/>
      <c r="CVJ84" s="153"/>
      <c r="CVK84" s="153"/>
      <c r="CVL84" s="153"/>
      <c r="CVM84" s="155"/>
      <c r="CVN84" s="165"/>
      <c r="CVO84" s="153"/>
      <c r="CVP84" s="154"/>
      <c r="CVQ84" s="154"/>
      <c r="CVR84" s="153"/>
      <c r="CVS84" s="153"/>
      <c r="CVT84" s="153"/>
      <c r="CVU84" s="153"/>
      <c r="CVV84" s="153"/>
      <c r="CVW84" s="153"/>
      <c r="CVX84" s="153"/>
      <c r="CVY84" s="153"/>
      <c r="CVZ84" s="155"/>
      <c r="CWA84" s="165"/>
      <c r="CWB84" s="153"/>
      <c r="CWC84" s="154"/>
      <c r="CWD84" s="154"/>
      <c r="CWE84" s="153"/>
      <c r="CWF84" s="153"/>
      <c r="CWG84" s="153"/>
      <c r="CWH84" s="153"/>
      <c r="CWI84" s="153"/>
      <c r="CWJ84" s="153"/>
      <c r="CWK84" s="153"/>
      <c r="CWL84" s="153"/>
      <c r="CWM84" s="155"/>
      <c r="CWN84" s="165"/>
      <c r="CWO84" s="153"/>
      <c r="CWP84" s="154"/>
      <c r="CWQ84" s="154"/>
      <c r="CWR84" s="153"/>
      <c r="CWS84" s="153"/>
      <c r="CWT84" s="153"/>
      <c r="CWU84" s="153"/>
      <c r="CWV84" s="153"/>
      <c r="CWW84" s="153"/>
      <c r="CWX84" s="153"/>
      <c r="CWY84" s="153"/>
      <c r="CWZ84" s="155"/>
      <c r="CXA84" s="165"/>
      <c r="CXB84" s="153"/>
      <c r="CXC84" s="154"/>
      <c r="CXD84" s="154"/>
      <c r="CXE84" s="153"/>
      <c r="CXF84" s="153"/>
      <c r="CXG84" s="153"/>
      <c r="CXH84" s="153"/>
      <c r="CXI84" s="153"/>
      <c r="CXJ84" s="153"/>
      <c r="CXK84" s="153"/>
      <c r="CXL84" s="153"/>
      <c r="CXM84" s="155"/>
      <c r="CXN84" s="165"/>
      <c r="CXO84" s="153"/>
      <c r="CXP84" s="154"/>
      <c r="CXQ84" s="154"/>
      <c r="CXR84" s="153"/>
      <c r="CXS84" s="153"/>
      <c r="CXT84" s="153"/>
      <c r="CXU84" s="153"/>
      <c r="CXV84" s="153"/>
      <c r="CXW84" s="153"/>
      <c r="CXX84" s="153"/>
      <c r="CXY84" s="153"/>
      <c r="CXZ84" s="155"/>
      <c r="CYA84" s="165"/>
      <c r="CYB84" s="153"/>
      <c r="CYC84" s="154"/>
      <c r="CYD84" s="154"/>
      <c r="CYE84" s="153"/>
      <c r="CYF84" s="153"/>
      <c r="CYG84" s="153"/>
      <c r="CYH84" s="153"/>
      <c r="CYI84" s="153"/>
      <c r="CYJ84" s="153"/>
      <c r="CYK84" s="153"/>
      <c r="CYL84" s="153"/>
      <c r="CYM84" s="155"/>
      <c r="CYN84" s="165"/>
      <c r="CYO84" s="153"/>
      <c r="CYP84" s="154"/>
      <c r="CYQ84" s="154"/>
      <c r="CYR84" s="153"/>
      <c r="CYS84" s="153"/>
      <c r="CYT84" s="153"/>
      <c r="CYU84" s="153"/>
      <c r="CYV84" s="153"/>
      <c r="CYW84" s="153"/>
      <c r="CYX84" s="153"/>
      <c r="CYY84" s="153"/>
      <c r="CYZ84" s="155"/>
      <c r="CZA84" s="165"/>
      <c r="CZB84" s="153"/>
      <c r="CZC84" s="154"/>
      <c r="CZD84" s="154"/>
      <c r="CZE84" s="153"/>
      <c r="CZF84" s="153"/>
      <c r="CZG84" s="153"/>
      <c r="CZH84" s="153"/>
      <c r="CZI84" s="153"/>
      <c r="CZJ84" s="153"/>
      <c r="CZK84" s="153"/>
      <c r="CZL84" s="153"/>
      <c r="CZM84" s="155"/>
      <c r="CZN84" s="165"/>
      <c r="CZO84" s="153"/>
      <c r="CZP84" s="154"/>
      <c r="CZQ84" s="154"/>
      <c r="CZR84" s="153"/>
      <c r="CZS84" s="153"/>
      <c r="CZT84" s="153"/>
      <c r="CZU84" s="153"/>
      <c r="CZV84" s="153"/>
      <c r="CZW84" s="153"/>
      <c r="CZX84" s="153"/>
      <c r="CZY84" s="153"/>
      <c r="CZZ84" s="155"/>
      <c r="DAA84" s="165"/>
      <c r="DAB84" s="153"/>
      <c r="DAC84" s="154"/>
      <c r="DAD84" s="154"/>
      <c r="DAE84" s="153"/>
      <c r="DAF84" s="153"/>
      <c r="DAG84" s="153"/>
      <c r="DAH84" s="153"/>
      <c r="DAI84" s="153"/>
      <c r="DAJ84" s="153"/>
      <c r="DAK84" s="153"/>
      <c r="DAL84" s="153"/>
      <c r="DAM84" s="155"/>
      <c r="DAN84" s="165"/>
      <c r="DAO84" s="153"/>
      <c r="DAP84" s="154"/>
      <c r="DAQ84" s="154"/>
      <c r="DAR84" s="153"/>
      <c r="DAS84" s="153"/>
      <c r="DAT84" s="153"/>
      <c r="DAU84" s="153"/>
      <c r="DAV84" s="153"/>
      <c r="DAW84" s="153"/>
      <c r="DAX84" s="153"/>
      <c r="DAY84" s="153"/>
      <c r="DAZ84" s="155"/>
      <c r="DBA84" s="165"/>
      <c r="DBB84" s="153"/>
      <c r="DBC84" s="154"/>
      <c r="DBD84" s="154"/>
      <c r="DBE84" s="153"/>
      <c r="DBF84" s="153"/>
      <c r="DBG84" s="153"/>
      <c r="DBH84" s="153"/>
      <c r="DBI84" s="153"/>
      <c r="DBJ84" s="153"/>
      <c r="DBK84" s="153"/>
      <c r="DBL84" s="153"/>
      <c r="DBM84" s="155"/>
      <c r="DBN84" s="165"/>
      <c r="DBO84" s="153"/>
      <c r="DBP84" s="154"/>
      <c r="DBQ84" s="154"/>
      <c r="DBR84" s="153"/>
      <c r="DBS84" s="153"/>
      <c r="DBT84" s="153"/>
      <c r="DBU84" s="153"/>
      <c r="DBV84" s="153"/>
      <c r="DBW84" s="153"/>
      <c r="DBX84" s="153"/>
      <c r="DBY84" s="153"/>
      <c r="DBZ84" s="155"/>
      <c r="DCA84" s="165"/>
      <c r="DCB84" s="153"/>
      <c r="DCC84" s="154"/>
      <c r="DCD84" s="154"/>
      <c r="DCE84" s="153"/>
      <c r="DCF84" s="153"/>
      <c r="DCG84" s="153"/>
      <c r="DCH84" s="153"/>
      <c r="DCI84" s="153"/>
      <c r="DCJ84" s="153"/>
      <c r="DCK84" s="153"/>
      <c r="DCL84" s="153"/>
      <c r="DCM84" s="155"/>
      <c r="DCN84" s="165"/>
      <c r="DCO84" s="153"/>
      <c r="DCP84" s="154"/>
      <c r="DCQ84" s="154"/>
      <c r="DCR84" s="153"/>
      <c r="DCS84" s="153"/>
      <c r="DCT84" s="153"/>
      <c r="DCU84" s="153"/>
      <c r="DCV84" s="153"/>
      <c r="DCW84" s="153"/>
      <c r="DCX84" s="153"/>
      <c r="DCY84" s="153"/>
      <c r="DCZ84" s="155"/>
      <c r="DDA84" s="165"/>
      <c r="DDB84" s="153"/>
      <c r="DDC84" s="154"/>
      <c r="DDD84" s="154"/>
      <c r="DDE84" s="153"/>
      <c r="DDF84" s="153"/>
      <c r="DDG84" s="153"/>
      <c r="DDH84" s="153"/>
      <c r="DDI84" s="153"/>
      <c r="DDJ84" s="153"/>
      <c r="DDK84" s="153"/>
      <c r="DDL84" s="153"/>
      <c r="DDM84" s="155"/>
      <c r="DDN84" s="165"/>
      <c r="DDO84" s="153"/>
      <c r="DDP84" s="154"/>
      <c r="DDQ84" s="154"/>
      <c r="DDR84" s="153"/>
      <c r="DDS84" s="153"/>
      <c r="DDT84" s="153"/>
      <c r="DDU84" s="153"/>
      <c r="DDV84" s="153"/>
      <c r="DDW84" s="153"/>
      <c r="DDX84" s="153"/>
      <c r="DDY84" s="153"/>
      <c r="DDZ84" s="155"/>
      <c r="DEA84" s="165"/>
      <c r="DEB84" s="153"/>
      <c r="DEC84" s="154"/>
      <c r="DED84" s="154"/>
      <c r="DEE84" s="153"/>
      <c r="DEF84" s="153"/>
      <c r="DEG84" s="153"/>
      <c r="DEH84" s="153"/>
      <c r="DEI84" s="153"/>
      <c r="DEJ84" s="153"/>
      <c r="DEK84" s="153"/>
      <c r="DEL84" s="153"/>
      <c r="DEM84" s="155"/>
      <c r="DEN84" s="165"/>
      <c r="DEO84" s="153"/>
      <c r="DEP84" s="154"/>
      <c r="DEQ84" s="154"/>
      <c r="DER84" s="153"/>
      <c r="DES84" s="153"/>
      <c r="DET84" s="153"/>
      <c r="DEU84" s="153"/>
      <c r="DEV84" s="153"/>
      <c r="DEW84" s="153"/>
      <c r="DEX84" s="153"/>
      <c r="DEY84" s="153"/>
      <c r="DEZ84" s="155"/>
      <c r="DFA84" s="165"/>
      <c r="DFB84" s="153"/>
      <c r="DFC84" s="154"/>
      <c r="DFD84" s="154"/>
      <c r="DFE84" s="153"/>
      <c r="DFF84" s="153"/>
      <c r="DFG84" s="153"/>
      <c r="DFH84" s="153"/>
      <c r="DFI84" s="153"/>
      <c r="DFJ84" s="153"/>
      <c r="DFK84" s="153"/>
      <c r="DFL84" s="153"/>
      <c r="DFM84" s="155"/>
      <c r="DFN84" s="165"/>
      <c r="DFO84" s="153"/>
      <c r="DFP84" s="154"/>
      <c r="DFQ84" s="154"/>
      <c r="DFR84" s="153"/>
      <c r="DFS84" s="153"/>
      <c r="DFT84" s="153"/>
      <c r="DFU84" s="153"/>
      <c r="DFV84" s="153"/>
      <c r="DFW84" s="153"/>
      <c r="DFX84" s="153"/>
      <c r="DFY84" s="153"/>
      <c r="DFZ84" s="155"/>
      <c r="DGA84" s="165"/>
      <c r="DGB84" s="153"/>
      <c r="DGC84" s="154"/>
      <c r="DGD84" s="154"/>
      <c r="DGE84" s="153"/>
      <c r="DGF84" s="153"/>
      <c r="DGG84" s="153"/>
      <c r="DGH84" s="153"/>
      <c r="DGI84" s="153"/>
      <c r="DGJ84" s="153"/>
      <c r="DGK84" s="153"/>
      <c r="DGL84" s="153"/>
      <c r="DGM84" s="155"/>
      <c r="DGN84" s="165"/>
      <c r="DGO84" s="153"/>
      <c r="DGP84" s="154"/>
      <c r="DGQ84" s="154"/>
      <c r="DGR84" s="153"/>
      <c r="DGS84" s="153"/>
      <c r="DGT84" s="153"/>
      <c r="DGU84" s="153"/>
      <c r="DGV84" s="153"/>
      <c r="DGW84" s="153"/>
      <c r="DGX84" s="153"/>
      <c r="DGY84" s="153"/>
      <c r="DGZ84" s="155"/>
      <c r="DHA84" s="165"/>
      <c r="DHB84" s="153"/>
      <c r="DHC84" s="154"/>
      <c r="DHD84" s="154"/>
      <c r="DHE84" s="153"/>
      <c r="DHF84" s="153"/>
      <c r="DHG84" s="153"/>
      <c r="DHH84" s="153"/>
      <c r="DHI84" s="153"/>
      <c r="DHJ84" s="153"/>
      <c r="DHK84" s="153"/>
      <c r="DHL84" s="153"/>
      <c r="DHM84" s="155"/>
      <c r="DHN84" s="165"/>
      <c r="DHO84" s="153"/>
      <c r="DHP84" s="154"/>
      <c r="DHQ84" s="154"/>
      <c r="DHR84" s="153"/>
      <c r="DHS84" s="153"/>
      <c r="DHT84" s="153"/>
      <c r="DHU84" s="153"/>
      <c r="DHV84" s="153"/>
      <c r="DHW84" s="153"/>
      <c r="DHX84" s="153"/>
      <c r="DHY84" s="153"/>
      <c r="DHZ84" s="155"/>
      <c r="DIA84" s="165"/>
      <c r="DIB84" s="153"/>
      <c r="DIC84" s="154"/>
      <c r="DID84" s="154"/>
      <c r="DIE84" s="153"/>
      <c r="DIF84" s="153"/>
      <c r="DIG84" s="153"/>
      <c r="DIH84" s="153"/>
      <c r="DII84" s="153"/>
      <c r="DIJ84" s="153"/>
      <c r="DIK84" s="153"/>
      <c r="DIL84" s="153"/>
      <c r="DIM84" s="155"/>
      <c r="DIN84" s="165"/>
      <c r="DIO84" s="153"/>
      <c r="DIP84" s="154"/>
      <c r="DIQ84" s="154"/>
      <c r="DIR84" s="153"/>
      <c r="DIS84" s="153"/>
      <c r="DIT84" s="153"/>
      <c r="DIU84" s="153"/>
      <c r="DIV84" s="153"/>
      <c r="DIW84" s="153"/>
      <c r="DIX84" s="153"/>
      <c r="DIY84" s="153"/>
      <c r="DIZ84" s="155"/>
      <c r="DJA84" s="165"/>
      <c r="DJB84" s="153"/>
      <c r="DJC84" s="154"/>
      <c r="DJD84" s="154"/>
      <c r="DJE84" s="153"/>
      <c r="DJF84" s="153"/>
      <c r="DJG84" s="153"/>
      <c r="DJH84" s="153"/>
      <c r="DJI84" s="153"/>
      <c r="DJJ84" s="153"/>
      <c r="DJK84" s="153"/>
      <c r="DJL84" s="153"/>
      <c r="DJM84" s="155"/>
      <c r="DJN84" s="165"/>
      <c r="DJO84" s="153"/>
      <c r="DJP84" s="154"/>
      <c r="DJQ84" s="154"/>
      <c r="DJR84" s="153"/>
      <c r="DJS84" s="153"/>
      <c r="DJT84" s="153"/>
      <c r="DJU84" s="153"/>
      <c r="DJV84" s="153"/>
      <c r="DJW84" s="153"/>
      <c r="DJX84" s="153"/>
      <c r="DJY84" s="153"/>
      <c r="DJZ84" s="155"/>
      <c r="DKA84" s="165"/>
      <c r="DKB84" s="153"/>
      <c r="DKC84" s="154"/>
      <c r="DKD84" s="154"/>
      <c r="DKE84" s="153"/>
      <c r="DKF84" s="153"/>
      <c r="DKG84" s="153"/>
      <c r="DKH84" s="153"/>
      <c r="DKI84" s="153"/>
      <c r="DKJ84" s="153"/>
      <c r="DKK84" s="153"/>
      <c r="DKL84" s="153"/>
      <c r="DKM84" s="155"/>
      <c r="DKN84" s="165"/>
      <c r="DKO84" s="153"/>
      <c r="DKP84" s="154"/>
      <c r="DKQ84" s="154"/>
      <c r="DKR84" s="153"/>
      <c r="DKS84" s="153"/>
      <c r="DKT84" s="153"/>
      <c r="DKU84" s="153"/>
      <c r="DKV84" s="153"/>
      <c r="DKW84" s="153"/>
      <c r="DKX84" s="153"/>
      <c r="DKY84" s="153"/>
      <c r="DKZ84" s="155"/>
      <c r="DLA84" s="165"/>
      <c r="DLB84" s="153"/>
      <c r="DLC84" s="154"/>
      <c r="DLD84" s="154"/>
      <c r="DLE84" s="153"/>
      <c r="DLF84" s="153"/>
      <c r="DLG84" s="153"/>
      <c r="DLH84" s="153"/>
      <c r="DLI84" s="153"/>
      <c r="DLJ84" s="153"/>
      <c r="DLK84" s="153"/>
      <c r="DLL84" s="153"/>
      <c r="DLM84" s="155"/>
      <c r="DLN84" s="165"/>
      <c r="DLO84" s="153"/>
      <c r="DLP84" s="154"/>
      <c r="DLQ84" s="154"/>
      <c r="DLR84" s="153"/>
      <c r="DLS84" s="153"/>
      <c r="DLT84" s="153"/>
      <c r="DLU84" s="153"/>
      <c r="DLV84" s="153"/>
      <c r="DLW84" s="153"/>
      <c r="DLX84" s="153"/>
      <c r="DLY84" s="153"/>
      <c r="DLZ84" s="155"/>
      <c r="DMA84" s="165"/>
      <c r="DMB84" s="153"/>
      <c r="DMC84" s="154"/>
      <c r="DMD84" s="154"/>
      <c r="DME84" s="153"/>
      <c r="DMF84" s="153"/>
      <c r="DMG84" s="153"/>
      <c r="DMH84" s="153"/>
      <c r="DMI84" s="153"/>
      <c r="DMJ84" s="153"/>
      <c r="DMK84" s="153"/>
      <c r="DML84" s="153"/>
      <c r="DMM84" s="155"/>
      <c r="DMN84" s="165"/>
      <c r="DMO84" s="153"/>
      <c r="DMP84" s="154"/>
      <c r="DMQ84" s="154"/>
      <c r="DMR84" s="153"/>
      <c r="DMS84" s="153"/>
      <c r="DMT84" s="153"/>
      <c r="DMU84" s="153"/>
      <c r="DMV84" s="153"/>
      <c r="DMW84" s="153"/>
      <c r="DMX84" s="153"/>
      <c r="DMY84" s="153"/>
      <c r="DMZ84" s="155"/>
      <c r="DNA84" s="165"/>
      <c r="DNB84" s="153"/>
      <c r="DNC84" s="154"/>
      <c r="DND84" s="154"/>
      <c r="DNE84" s="153"/>
      <c r="DNF84" s="153"/>
      <c r="DNG84" s="153"/>
      <c r="DNH84" s="153"/>
      <c r="DNI84" s="153"/>
      <c r="DNJ84" s="153"/>
      <c r="DNK84" s="153"/>
      <c r="DNL84" s="153"/>
      <c r="DNM84" s="155"/>
      <c r="DNN84" s="165"/>
      <c r="DNO84" s="153"/>
      <c r="DNP84" s="154"/>
      <c r="DNQ84" s="154"/>
      <c r="DNR84" s="153"/>
      <c r="DNS84" s="153"/>
      <c r="DNT84" s="153"/>
      <c r="DNU84" s="153"/>
      <c r="DNV84" s="153"/>
      <c r="DNW84" s="153"/>
      <c r="DNX84" s="153"/>
      <c r="DNY84" s="153"/>
      <c r="DNZ84" s="155"/>
      <c r="DOA84" s="165"/>
      <c r="DOB84" s="153"/>
      <c r="DOC84" s="154"/>
      <c r="DOD84" s="154"/>
      <c r="DOE84" s="153"/>
      <c r="DOF84" s="153"/>
      <c r="DOG84" s="153"/>
      <c r="DOH84" s="153"/>
      <c r="DOI84" s="153"/>
      <c r="DOJ84" s="153"/>
      <c r="DOK84" s="153"/>
      <c r="DOL84" s="153"/>
      <c r="DOM84" s="155"/>
      <c r="DON84" s="165"/>
      <c r="DOO84" s="153"/>
      <c r="DOP84" s="154"/>
      <c r="DOQ84" s="154"/>
      <c r="DOR84" s="153"/>
      <c r="DOS84" s="153"/>
      <c r="DOT84" s="153"/>
      <c r="DOU84" s="153"/>
      <c r="DOV84" s="153"/>
      <c r="DOW84" s="153"/>
      <c r="DOX84" s="153"/>
      <c r="DOY84" s="153"/>
      <c r="DOZ84" s="155"/>
      <c r="DPA84" s="165"/>
      <c r="DPB84" s="153"/>
      <c r="DPC84" s="154"/>
      <c r="DPD84" s="154"/>
      <c r="DPE84" s="153"/>
      <c r="DPF84" s="153"/>
      <c r="DPG84" s="153"/>
      <c r="DPH84" s="153"/>
      <c r="DPI84" s="153"/>
      <c r="DPJ84" s="153"/>
      <c r="DPK84" s="153"/>
      <c r="DPL84" s="153"/>
      <c r="DPM84" s="155"/>
      <c r="DPN84" s="165"/>
      <c r="DPO84" s="153"/>
      <c r="DPP84" s="154"/>
      <c r="DPQ84" s="154"/>
      <c r="DPR84" s="153"/>
      <c r="DPS84" s="153"/>
      <c r="DPT84" s="153"/>
      <c r="DPU84" s="153"/>
      <c r="DPV84" s="153"/>
      <c r="DPW84" s="153"/>
      <c r="DPX84" s="153"/>
      <c r="DPY84" s="153"/>
      <c r="DPZ84" s="155"/>
      <c r="DQA84" s="165"/>
      <c r="DQB84" s="153"/>
      <c r="DQC84" s="154"/>
      <c r="DQD84" s="154"/>
      <c r="DQE84" s="153"/>
      <c r="DQF84" s="153"/>
      <c r="DQG84" s="153"/>
      <c r="DQH84" s="153"/>
      <c r="DQI84" s="153"/>
      <c r="DQJ84" s="153"/>
      <c r="DQK84" s="153"/>
      <c r="DQL84" s="153"/>
      <c r="DQM84" s="155"/>
      <c r="DQN84" s="165"/>
      <c r="DQO84" s="153"/>
      <c r="DQP84" s="154"/>
      <c r="DQQ84" s="154"/>
      <c r="DQR84" s="153"/>
      <c r="DQS84" s="153"/>
      <c r="DQT84" s="153"/>
      <c r="DQU84" s="153"/>
      <c r="DQV84" s="153"/>
      <c r="DQW84" s="153"/>
      <c r="DQX84" s="153"/>
      <c r="DQY84" s="153"/>
      <c r="DQZ84" s="155"/>
      <c r="DRA84" s="165"/>
      <c r="DRB84" s="153"/>
      <c r="DRC84" s="154"/>
      <c r="DRD84" s="154"/>
      <c r="DRE84" s="153"/>
      <c r="DRF84" s="153"/>
      <c r="DRG84" s="153"/>
      <c r="DRH84" s="153"/>
      <c r="DRI84" s="153"/>
      <c r="DRJ84" s="153"/>
      <c r="DRK84" s="153"/>
      <c r="DRL84" s="153"/>
      <c r="DRM84" s="155"/>
      <c r="DRN84" s="165"/>
      <c r="DRO84" s="153"/>
      <c r="DRP84" s="154"/>
      <c r="DRQ84" s="154"/>
      <c r="DRR84" s="153"/>
      <c r="DRS84" s="153"/>
      <c r="DRT84" s="153"/>
      <c r="DRU84" s="153"/>
      <c r="DRV84" s="153"/>
      <c r="DRW84" s="153"/>
      <c r="DRX84" s="153"/>
      <c r="DRY84" s="153"/>
      <c r="DRZ84" s="155"/>
      <c r="DSA84" s="165"/>
      <c r="DSB84" s="153"/>
      <c r="DSC84" s="154"/>
      <c r="DSD84" s="154"/>
      <c r="DSE84" s="153"/>
      <c r="DSF84" s="153"/>
      <c r="DSG84" s="153"/>
      <c r="DSH84" s="153"/>
      <c r="DSI84" s="153"/>
      <c r="DSJ84" s="153"/>
      <c r="DSK84" s="153"/>
      <c r="DSL84" s="153"/>
      <c r="DSM84" s="155"/>
      <c r="DSN84" s="165"/>
      <c r="DSO84" s="153"/>
      <c r="DSP84" s="154"/>
      <c r="DSQ84" s="154"/>
      <c r="DSR84" s="153"/>
      <c r="DSS84" s="153"/>
      <c r="DST84" s="153"/>
      <c r="DSU84" s="153"/>
      <c r="DSV84" s="153"/>
      <c r="DSW84" s="153"/>
      <c r="DSX84" s="153"/>
      <c r="DSY84" s="153"/>
      <c r="DSZ84" s="155"/>
      <c r="DTA84" s="165"/>
      <c r="DTB84" s="153"/>
      <c r="DTC84" s="154"/>
      <c r="DTD84" s="154"/>
      <c r="DTE84" s="153"/>
      <c r="DTF84" s="153"/>
      <c r="DTG84" s="153"/>
      <c r="DTH84" s="153"/>
      <c r="DTI84" s="153"/>
      <c r="DTJ84" s="153"/>
      <c r="DTK84" s="153"/>
      <c r="DTL84" s="153"/>
      <c r="DTM84" s="155"/>
      <c r="DTN84" s="165"/>
      <c r="DTO84" s="153"/>
      <c r="DTP84" s="154"/>
      <c r="DTQ84" s="154"/>
      <c r="DTR84" s="153"/>
      <c r="DTS84" s="153"/>
      <c r="DTT84" s="153"/>
      <c r="DTU84" s="153"/>
      <c r="DTV84" s="153"/>
      <c r="DTW84" s="153"/>
      <c r="DTX84" s="153"/>
      <c r="DTY84" s="153"/>
      <c r="DTZ84" s="155"/>
      <c r="DUA84" s="165"/>
      <c r="DUB84" s="153"/>
      <c r="DUC84" s="154"/>
      <c r="DUD84" s="154"/>
      <c r="DUE84" s="153"/>
      <c r="DUF84" s="153"/>
      <c r="DUG84" s="153"/>
      <c r="DUH84" s="153"/>
      <c r="DUI84" s="153"/>
      <c r="DUJ84" s="153"/>
      <c r="DUK84" s="153"/>
      <c r="DUL84" s="153"/>
      <c r="DUM84" s="155"/>
      <c r="DUN84" s="165"/>
      <c r="DUO84" s="153"/>
      <c r="DUP84" s="154"/>
      <c r="DUQ84" s="154"/>
      <c r="DUR84" s="153"/>
      <c r="DUS84" s="153"/>
      <c r="DUT84" s="153"/>
      <c r="DUU84" s="153"/>
      <c r="DUV84" s="153"/>
      <c r="DUW84" s="153"/>
      <c r="DUX84" s="153"/>
      <c r="DUY84" s="153"/>
      <c r="DUZ84" s="155"/>
      <c r="DVA84" s="165"/>
      <c r="DVB84" s="153"/>
      <c r="DVC84" s="154"/>
      <c r="DVD84" s="154"/>
      <c r="DVE84" s="153"/>
      <c r="DVF84" s="153"/>
      <c r="DVG84" s="153"/>
      <c r="DVH84" s="153"/>
      <c r="DVI84" s="153"/>
      <c r="DVJ84" s="153"/>
      <c r="DVK84" s="153"/>
      <c r="DVL84" s="153"/>
      <c r="DVM84" s="155"/>
      <c r="DVN84" s="165"/>
      <c r="DVO84" s="153"/>
      <c r="DVP84" s="154"/>
      <c r="DVQ84" s="154"/>
      <c r="DVR84" s="153"/>
      <c r="DVS84" s="153"/>
      <c r="DVT84" s="153"/>
      <c r="DVU84" s="153"/>
      <c r="DVV84" s="153"/>
      <c r="DVW84" s="153"/>
      <c r="DVX84" s="153"/>
      <c r="DVY84" s="153"/>
      <c r="DVZ84" s="155"/>
      <c r="DWA84" s="165"/>
      <c r="DWB84" s="153"/>
      <c r="DWC84" s="154"/>
      <c r="DWD84" s="154"/>
      <c r="DWE84" s="153"/>
      <c r="DWF84" s="153"/>
      <c r="DWG84" s="153"/>
      <c r="DWH84" s="153"/>
      <c r="DWI84" s="153"/>
      <c r="DWJ84" s="153"/>
      <c r="DWK84" s="153"/>
      <c r="DWL84" s="153"/>
      <c r="DWM84" s="155"/>
      <c r="DWN84" s="165"/>
      <c r="DWO84" s="153"/>
      <c r="DWP84" s="154"/>
      <c r="DWQ84" s="154"/>
      <c r="DWR84" s="153"/>
      <c r="DWS84" s="153"/>
      <c r="DWT84" s="153"/>
      <c r="DWU84" s="153"/>
      <c r="DWV84" s="153"/>
      <c r="DWW84" s="153"/>
      <c r="DWX84" s="153"/>
      <c r="DWY84" s="153"/>
      <c r="DWZ84" s="155"/>
      <c r="DXA84" s="165"/>
      <c r="DXB84" s="153"/>
      <c r="DXC84" s="154"/>
      <c r="DXD84" s="154"/>
      <c r="DXE84" s="153"/>
      <c r="DXF84" s="153"/>
      <c r="DXG84" s="153"/>
      <c r="DXH84" s="153"/>
      <c r="DXI84" s="153"/>
      <c r="DXJ84" s="153"/>
      <c r="DXK84" s="153"/>
      <c r="DXL84" s="153"/>
      <c r="DXM84" s="155"/>
      <c r="DXN84" s="165"/>
      <c r="DXO84" s="153"/>
      <c r="DXP84" s="154"/>
      <c r="DXQ84" s="154"/>
      <c r="DXR84" s="153"/>
      <c r="DXS84" s="153"/>
      <c r="DXT84" s="153"/>
      <c r="DXU84" s="153"/>
      <c r="DXV84" s="153"/>
      <c r="DXW84" s="153"/>
      <c r="DXX84" s="153"/>
      <c r="DXY84" s="153"/>
      <c r="DXZ84" s="155"/>
      <c r="DYA84" s="165"/>
      <c r="DYB84" s="153"/>
      <c r="DYC84" s="154"/>
      <c r="DYD84" s="154"/>
      <c r="DYE84" s="153"/>
      <c r="DYF84" s="153"/>
      <c r="DYG84" s="153"/>
      <c r="DYH84" s="153"/>
      <c r="DYI84" s="153"/>
      <c r="DYJ84" s="153"/>
      <c r="DYK84" s="153"/>
      <c r="DYL84" s="153"/>
      <c r="DYM84" s="155"/>
      <c r="DYN84" s="165"/>
      <c r="DYO84" s="153"/>
      <c r="DYP84" s="154"/>
      <c r="DYQ84" s="154"/>
      <c r="DYR84" s="153"/>
      <c r="DYS84" s="153"/>
      <c r="DYT84" s="153"/>
      <c r="DYU84" s="153"/>
      <c r="DYV84" s="153"/>
      <c r="DYW84" s="153"/>
      <c r="DYX84" s="153"/>
      <c r="DYY84" s="153"/>
      <c r="DYZ84" s="155"/>
      <c r="DZA84" s="165"/>
      <c r="DZB84" s="153"/>
      <c r="DZC84" s="154"/>
      <c r="DZD84" s="154"/>
      <c r="DZE84" s="153"/>
      <c r="DZF84" s="153"/>
      <c r="DZG84" s="153"/>
      <c r="DZH84" s="153"/>
      <c r="DZI84" s="153"/>
      <c r="DZJ84" s="153"/>
      <c r="DZK84" s="153"/>
      <c r="DZL84" s="153"/>
      <c r="DZM84" s="155"/>
      <c r="DZN84" s="165"/>
      <c r="DZO84" s="153"/>
      <c r="DZP84" s="154"/>
      <c r="DZQ84" s="154"/>
      <c r="DZR84" s="153"/>
      <c r="DZS84" s="153"/>
      <c r="DZT84" s="153"/>
      <c r="DZU84" s="153"/>
      <c r="DZV84" s="153"/>
      <c r="DZW84" s="153"/>
      <c r="DZX84" s="153"/>
      <c r="DZY84" s="153"/>
      <c r="DZZ84" s="155"/>
      <c r="EAA84" s="165"/>
      <c r="EAB84" s="153"/>
      <c r="EAC84" s="154"/>
      <c r="EAD84" s="154"/>
      <c r="EAE84" s="153"/>
      <c r="EAF84" s="153"/>
      <c r="EAG84" s="153"/>
      <c r="EAH84" s="153"/>
      <c r="EAI84" s="153"/>
      <c r="EAJ84" s="153"/>
      <c r="EAK84" s="153"/>
      <c r="EAL84" s="153"/>
      <c r="EAM84" s="155"/>
      <c r="EAN84" s="165"/>
      <c r="EAO84" s="153"/>
      <c r="EAP84" s="154"/>
      <c r="EAQ84" s="154"/>
      <c r="EAR84" s="153"/>
      <c r="EAS84" s="153"/>
      <c r="EAT84" s="153"/>
      <c r="EAU84" s="153"/>
      <c r="EAV84" s="153"/>
      <c r="EAW84" s="153"/>
      <c r="EAX84" s="153"/>
      <c r="EAY84" s="153"/>
      <c r="EAZ84" s="155"/>
      <c r="EBA84" s="165"/>
      <c r="EBB84" s="153"/>
      <c r="EBC84" s="154"/>
      <c r="EBD84" s="154"/>
      <c r="EBE84" s="153"/>
      <c r="EBF84" s="153"/>
      <c r="EBG84" s="153"/>
      <c r="EBH84" s="153"/>
      <c r="EBI84" s="153"/>
      <c r="EBJ84" s="153"/>
      <c r="EBK84" s="153"/>
      <c r="EBL84" s="153"/>
      <c r="EBM84" s="155"/>
      <c r="EBN84" s="165"/>
      <c r="EBO84" s="153"/>
      <c r="EBP84" s="154"/>
      <c r="EBQ84" s="154"/>
      <c r="EBR84" s="153"/>
      <c r="EBS84" s="153"/>
      <c r="EBT84" s="153"/>
      <c r="EBU84" s="153"/>
      <c r="EBV84" s="153"/>
      <c r="EBW84" s="153"/>
      <c r="EBX84" s="153"/>
      <c r="EBY84" s="153"/>
      <c r="EBZ84" s="155"/>
      <c r="ECA84" s="165"/>
      <c r="ECB84" s="153"/>
      <c r="ECC84" s="154"/>
      <c r="ECD84" s="154"/>
      <c r="ECE84" s="153"/>
      <c r="ECF84" s="153"/>
      <c r="ECG84" s="153"/>
      <c r="ECH84" s="153"/>
      <c r="ECI84" s="153"/>
      <c r="ECJ84" s="153"/>
      <c r="ECK84" s="153"/>
      <c r="ECL84" s="153"/>
      <c r="ECM84" s="155"/>
      <c r="ECN84" s="165"/>
      <c r="ECO84" s="153"/>
      <c r="ECP84" s="154"/>
      <c r="ECQ84" s="154"/>
      <c r="ECR84" s="153"/>
      <c r="ECS84" s="153"/>
      <c r="ECT84" s="153"/>
      <c r="ECU84" s="153"/>
      <c r="ECV84" s="153"/>
      <c r="ECW84" s="153"/>
      <c r="ECX84" s="153"/>
      <c r="ECY84" s="153"/>
      <c r="ECZ84" s="155"/>
      <c r="EDA84" s="165"/>
      <c r="EDB84" s="153"/>
      <c r="EDC84" s="154"/>
      <c r="EDD84" s="154"/>
      <c r="EDE84" s="153"/>
      <c r="EDF84" s="153"/>
      <c r="EDG84" s="153"/>
      <c r="EDH84" s="153"/>
      <c r="EDI84" s="153"/>
      <c r="EDJ84" s="153"/>
      <c r="EDK84" s="153"/>
      <c r="EDL84" s="153"/>
      <c r="EDM84" s="155"/>
      <c r="EDN84" s="165"/>
      <c r="EDO84" s="153"/>
      <c r="EDP84" s="154"/>
      <c r="EDQ84" s="154"/>
      <c r="EDR84" s="153"/>
      <c r="EDS84" s="153"/>
      <c r="EDT84" s="153"/>
      <c r="EDU84" s="153"/>
      <c r="EDV84" s="153"/>
      <c r="EDW84" s="153"/>
      <c r="EDX84" s="153"/>
      <c r="EDY84" s="153"/>
      <c r="EDZ84" s="155"/>
      <c r="EEA84" s="165"/>
      <c r="EEB84" s="153"/>
      <c r="EEC84" s="154"/>
      <c r="EED84" s="154"/>
      <c r="EEE84" s="153"/>
      <c r="EEF84" s="153"/>
      <c r="EEG84" s="153"/>
      <c r="EEH84" s="153"/>
      <c r="EEI84" s="153"/>
      <c r="EEJ84" s="153"/>
      <c r="EEK84" s="153"/>
      <c r="EEL84" s="153"/>
      <c r="EEM84" s="155"/>
      <c r="EEN84" s="165"/>
      <c r="EEO84" s="153"/>
      <c r="EEP84" s="154"/>
      <c r="EEQ84" s="154"/>
      <c r="EER84" s="153"/>
      <c r="EES84" s="153"/>
      <c r="EET84" s="153"/>
      <c r="EEU84" s="153"/>
      <c r="EEV84" s="153"/>
      <c r="EEW84" s="153"/>
      <c r="EEX84" s="153"/>
      <c r="EEY84" s="153"/>
      <c r="EEZ84" s="155"/>
      <c r="EFA84" s="165"/>
      <c r="EFB84" s="153"/>
      <c r="EFC84" s="154"/>
      <c r="EFD84" s="154"/>
      <c r="EFE84" s="153"/>
      <c r="EFF84" s="153"/>
      <c r="EFG84" s="153"/>
      <c r="EFH84" s="153"/>
      <c r="EFI84" s="153"/>
      <c r="EFJ84" s="153"/>
      <c r="EFK84" s="153"/>
      <c r="EFL84" s="153"/>
      <c r="EFM84" s="155"/>
      <c r="EFN84" s="165"/>
      <c r="EFO84" s="153"/>
      <c r="EFP84" s="154"/>
      <c r="EFQ84" s="154"/>
      <c r="EFR84" s="153"/>
      <c r="EFS84" s="153"/>
      <c r="EFT84" s="153"/>
      <c r="EFU84" s="153"/>
      <c r="EFV84" s="153"/>
      <c r="EFW84" s="153"/>
      <c r="EFX84" s="153"/>
      <c r="EFY84" s="153"/>
      <c r="EFZ84" s="155"/>
      <c r="EGA84" s="165"/>
      <c r="EGB84" s="153"/>
      <c r="EGC84" s="154"/>
      <c r="EGD84" s="154"/>
      <c r="EGE84" s="153"/>
      <c r="EGF84" s="153"/>
      <c r="EGG84" s="153"/>
      <c r="EGH84" s="153"/>
      <c r="EGI84" s="153"/>
      <c r="EGJ84" s="153"/>
      <c r="EGK84" s="153"/>
      <c r="EGL84" s="153"/>
      <c r="EGM84" s="155"/>
      <c r="EGN84" s="165"/>
      <c r="EGO84" s="153"/>
      <c r="EGP84" s="154"/>
      <c r="EGQ84" s="154"/>
      <c r="EGR84" s="153"/>
      <c r="EGS84" s="153"/>
      <c r="EGT84" s="153"/>
      <c r="EGU84" s="153"/>
      <c r="EGV84" s="153"/>
      <c r="EGW84" s="153"/>
      <c r="EGX84" s="153"/>
      <c r="EGY84" s="153"/>
      <c r="EGZ84" s="155"/>
      <c r="EHA84" s="165"/>
      <c r="EHB84" s="153"/>
      <c r="EHC84" s="154"/>
      <c r="EHD84" s="154"/>
      <c r="EHE84" s="153"/>
      <c r="EHF84" s="153"/>
      <c r="EHG84" s="153"/>
      <c r="EHH84" s="153"/>
      <c r="EHI84" s="153"/>
      <c r="EHJ84" s="153"/>
      <c r="EHK84" s="153"/>
      <c r="EHL84" s="153"/>
      <c r="EHM84" s="155"/>
      <c r="EHN84" s="165"/>
      <c r="EHO84" s="153"/>
      <c r="EHP84" s="154"/>
      <c r="EHQ84" s="154"/>
      <c r="EHR84" s="153"/>
      <c r="EHS84" s="153"/>
      <c r="EHT84" s="153"/>
      <c r="EHU84" s="153"/>
      <c r="EHV84" s="153"/>
      <c r="EHW84" s="153"/>
      <c r="EHX84" s="153"/>
      <c r="EHY84" s="153"/>
      <c r="EHZ84" s="155"/>
      <c r="EIA84" s="165"/>
      <c r="EIB84" s="153"/>
      <c r="EIC84" s="154"/>
      <c r="EID84" s="154"/>
      <c r="EIE84" s="153"/>
      <c r="EIF84" s="153"/>
      <c r="EIG84" s="153"/>
      <c r="EIH84" s="153"/>
      <c r="EII84" s="153"/>
      <c r="EIJ84" s="153"/>
      <c r="EIK84" s="153"/>
      <c r="EIL84" s="153"/>
      <c r="EIM84" s="155"/>
      <c r="EIN84" s="165"/>
      <c r="EIO84" s="153"/>
      <c r="EIP84" s="154"/>
      <c r="EIQ84" s="154"/>
      <c r="EIR84" s="153"/>
      <c r="EIS84" s="153"/>
      <c r="EIT84" s="153"/>
      <c r="EIU84" s="153"/>
      <c r="EIV84" s="153"/>
      <c r="EIW84" s="153"/>
      <c r="EIX84" s="153"/>
      <c r="EIY84" s="153"/>
      <c r="EIZ84" s="155"/>
      <c r="EJA84" s="165"/>
      <c r="EJB84" s="153"/>
      <c r="EJC84" s="154"/>
      <c r="EJD84" s="154"/>
      <c r="EJE84" s="153"/>
      <c r="EJF84" s="153"/>
      <c r="EJG84" s="153"/>
      <c r="EJH84" s="153"/>
      <c r="EJI84" s="153"/>
      <c r="EJJ84" s="153"/>
      <c r="EJK84" s="153"/>
      <c r="EJL84" s="153"/>
      <c r="EJM84" s="155"/>
      <c r="EJN84" s="165"/>
      <c r="EJO84" s="153"/>
      <c r="EJP84" s="154"/>
      <c r="EJQ84" s="154"/>
      <c r="EJR84" s="153"/>
      <c r="EJS84" s="153"/>
      <c r="EJT84" s="153"/>
      <c r="EJU84" s="153"/>
      <c r="EJV84" s="153"/>
      <c r="EJW84" s="153"/>
      <c r="EJX84" s="153"/>
      <c r="EJY84" s="153"/>
      <c r="EJZ84" s="155"/>
      <c r="EKA84" s="165"/>
      <c r="EKB84" s="153"/>
      <c r="EKC84" s="154"/>
      <c r="EKD84" s="154"/>
      <c r="EKE84" s="153"/>
      <c r="EKF84" s="153"/>
      <c r="EKG84" s="153"/>
      <c r="EKH84" s="153"/>
      <c r="EKI84" s="153"/>
      <c r="EKJ84" s="153"/>
      <c r="EKK84" s="153"/>
      <c r="EKL84" s="153"/>
      <c r="EKM84" s="155"/>
      <c r="EKN84" s="165"/>
      <c r="EKO84" s="153"/>
      <c r="EKP84" s="154"/>
      <c r="EKQ84" s="154"/>
      <c r="EKR84" s="153"/>
      <c r="EKS84" s="153"/>
      <c r="EKT84" s="153"/>
      <c r="EKU84" s="153"/>
      <c r="EKV84" s="153"/>
      <c r="EKW84" s="153"/>
      <c r="EKX84" s="153"/>
      <c r="EKY84" s="153"/>
      <c r="EKZ84" s="155"/>
      <c r="ELA84" s="165"/>
      <c r="ELB84" s="153"/>
      <c r="ELC84" s="154"/>
      <c r="ELD84" s="154"/>
      <c r="ELE84" s="153"/>
      <c r="ELF84" s="153"/>
      <c r="ELG84" s="153"/>
      <c r="ELH84" s="153"/>
      <c r="ELI84" s="153"/>
      <c r="ELJ84" s="153"/>
      <c r="ELK84" s="153"/>
      <c r="ELL84" s="153"/>
      <c r="ELM84" s="155"/>
      <c r="ELN84" s="165"/>
      <c r="ELO84" s="153"/>
      <c r="ELP84" s="154"/>
      <c r="ELQ84" s="154"/>
      <c r="ELR84" s="153"/>
      <c r="ELS84" s="153"/>
      <c r="ELT84" s="153"/>
      <c r="ELU84" s="153"/>
      <c r="ELV84" s="153"/>
      <c r="ELW84" s="153"/>
      <c r="ELX84" s="153"/>
      <c r="ELY84" s="153"/>
      <c r="ELZ84" s="155"/>
      <c r="EMA84" s="165"/>
      <c r="EMB84" s="153"/>
      <c r="EMC84" s="154"/>
      <c r="EMD84" s="154"/>
      <c r="EME84" s="153"/>
      <c r="EMF84" s="153"/>
      <c r="EMG84" s="153"/>
      <c r="EMH84" s="153"/>
      <c r="EMI84" s="153"/>
      <c r="EMJ84" s="153"/>
      <c r="EMK84" s="153"/>
      <c r="EML84" s="153"/>
      <c r="EMM84" s="155"/>
      <c r="EMN84" s="165"/>
      <c r="EMO84" s="153"/>
      <c r="EMP84" s="154"/>
      <c r="EMQ84" s="154"/>
      <c r="EMR84" s="153"/>
      <c r="EMS84" s="153"/>
      <c r="EMT84" s="153"/>
      <c r="EMU84" s="153"/>
      <c r="EMV84" s="153"/>
      <c r="EMW84" s="153"/>
      <c r="EMX84" s="153"/>
      <c r="EMY84" s="153"/>
      <c r="EMZ84" s="155"/>
      <c r="ENA84" s="165"/>
      <c r="ENB84" s="153"/>
      <c r="ENC84" s="154"/>
      <c r="END84" s="154"/>
      <c r="ENE84" s="153"/>
      <c r="ENF84" s="153"/>
      <c r="ENG84" s="153"/>
      <c r="ENH84" s="153"/>
      <c r="ENI84" s="153"/>
      <c r="ENJ84" s="153"/>
      <c r="ENK84" s="153"/>
      <c r="ENL84" s="153"/>
      <c r="ENM84" s="155"/>
      <c r="ENN84" s="165"/>
      <c r="ENO84" s="153"/>
      <c r="ENP84" s="154"/>
      <c r="ENQ84" s="154"/>
      <c r="ENR84" s="153"/>
      <c r="ENS84" s="153"/>
      <c r="ENT84" s="153"/>
      <c r="ENU84" s="153"/>
      <c r="ENV84" s="153"/>
      <c r="ENW84" s="153"/>
      <c r="ENX84" s="153"/>
      <c r="ENY84" s="153"/>
      <c r="ENZ84" s="155"/>
      <c r="EOA84" s="165"/>
      <c r="EOB84" s="153"/>
      <c r="EOC84" s="154"/>
      <c r="EOD84" s="154"/>
      <c r="EOE84" s="153"/>
      <c r="EOF84" s="153"/>
      <c r="EOG84" s="153"/>
      <c r="EOH84" s="153"/>
      <c r="EOI84" s="153"/>
      <c r="EOJ84" s="153"/>
      <c r="EOK84" s="153"/>
      <c r="EOL84" s="153"/>
      <c r="EOM84" s="155"/>
      <c r="EON84" s="165"/>
      <c r="EOO84" s="153"/>
      <c r="EOP84" s="154"/>
      <c r="EOQ84" s="154"/>
      <c r="EOR84" s="153"/>
      <c r="EOS84" s="153"/>
      <c r="EOT84" s="153"/>
      <c r="EOU84" s="153"/>
      <c r="EOV84" s="153"/>
      <c r="EOW84" s="153"/>
      <c r="EOX84" s="153"/>
      <c r="EOY84" s="153"/>
      <c r="EOZ84" s="155"/>
      <c r="EPA84" s="165"/>
      <c r="EPB84" s="153"/>
      <c r="EPC84" s="154"/>
      <c r="EPD84" s="154"/>
      <c r="EPE84" s="153"/>
      <c r="EPF84" s="153"/>
      <c r="EPG84" s="153"/>
      <c r="EPH84" s="153"/>
      <c r="EPI84" s="153"/>
      <c r="EPJ84" s="153"/>
      <c r="EPK84" s="153"/>
      <c r="EPL84" s="153"/>
      <c r="EPM84" s="155"/>
      <c r="EPN84" s="165"/>
      <c r="EPO84" s="153"/>
      <c r="EPP84" s="154"/>
      <c r="EPQ84" s="154"/>
      <c r="EPR84" s="153"/>
      <c r="EPS84" s="153"/>
      <c r="EPT84" s="153"/>
      <c r="EPU84" s="153"/>
      <c r="EPV84" s="153"/>
      <c r="EPW84" s="153"/>
      <c r="EPX84" s="153"/>
      <c r="EPY84" s="153"/>
      <c r="EPZ84" s="155"/>
      <c r="EQA84" s="165"/>
      <c r="EQB84" s="153"/>
      <c r="EQC84" s="154"/>
      <c r="EQD84" s="154"/>
      <c r="EQE84" s="153"/>
      <c r="EQF84" s="153"/>
      <c r="EQG84" s="153"/>
      <c r="EQH84" s="153"/>
      <c r="EQI84" s="153"/>
      <c r="EQJ84" s="153"/>
      <c r="EQK84" s="153"/>
      <c r="EQL84" s="153"/>
      <c r="EQM84" s="155"/>
      <c r="EQN84" s="165"/>
      <c r="EQO84" s="153"/>
      <c r="EQP84" s="154"/>
      <c r="EQQ84" s="154"/>
      <c r="EQR84" s="153"/>
      <c r="EQS84" s="153"/>
      <c r="EQT84" s="153"/>
      <c r="EQU84" s="153"/>
      <c r="EQV84" s="153"/>
      <c r="EQW84" s="153"/>
      <c r="EQX84" s="153"/>
      <c r="EQY84" s="153"/>
      <c r="EQZ84" s="155"/>
      <c r="ERA84" s="165"/>
      <c r="ERB84" s="153"/>
      <c r="ERC84" s="154"/>
      <c r="ERD84" s="154"/>
      <c r="ERE84" s="153"/>
      <c r="ERF84" s="153"/>
      <c r="ERG84" s="153"/>
      <c r="ERH84" s="153"/>
      <c r="ERI84" s="153"/>
      <c r="ERJ84" s="153"/>
      <c r="ERK84" s="153"/>
      <c r="ERL84" s="153"/>
      <c r="ERM84" s="155"/>
      <c r="ERN84" s="165"/>
      <c r="ERO84" s="153"/>
      <c r="ERP84" s="154"/>
      <c r="ERQ84" s="154"/>
      <c r="ERR84" s="153"/>
      <c r="ERS84" s="153"/>
      <c r="ERT84" s="153"/>
      <c r="ERU84" s="153"/>
      <c r="ERV84" s="153"/>
      <c r="ERW84" s="153"/>
      <c r="ERX84" s="153"/>
      <c r="ERY84" s="153"/>
      <c r="ERZ84" s="155"/>
      <c r="ESA84" s="165"/>
      <c r="ESB84" s="153"/>
      <c r="ESC84" s="154"/>
      <c r="ESD84" s="154"/>
      <c r="ESE84" s="153"/>
      <c r="ESF84" s="153"/>
      <c r="ESG84" s="153"/>
      <c r="ESH84" s="153"/>
      <c r="ESI84" s="153"/>
      <c r="ESJ84" s="153"/>
      <c r="ESK84" s="153"/>
      <c r="ESL84" s="153"/>
      <c r="ESM84" s="155"/>
      <c r="ESN84" s="165"/>
      <c r="ESO84" s="153"/>
      <c r="ESP84" s="154"/>
      <c r="ESQ84" s="154"/>
      <c r="ESR84" s="153"/>
      <c r="ESS84" s="153"/>
      <c r="EST84" s="153"/>
      <c r="ESU84" s="153"/>
      <c r="ESV84" s="153"/>
      <c r="ESW84" s="153"/>
      <c r="ESX84" s="153"/>
      <c r="ESY84" s="153"/>
      <c r="ESZ84" s="155"/>
      <c r="ETA84" s="165"/>
      <c r="ETB84" s="153"/>
      <c r="ETC84" s="154"/>
      <c r="ETD84" s="154"/>
      <c r="ETE84" s="153"/>
      <c r="ETF84" s="153"/>
      <c r="ETG84" s="153"/>
      <c r="ETH84" s="153"/>
      <c r="ETI84" s="153"/>
      <c r="ETJ84" s="153"/>
      <c r="ETK84" s="153"/>
      <c r="ETL84" s="153"/>
      <c r="ETM84" s="155"/>
      <c r="ETN84" s="165"/>
      <c r="ETO84" s="153"/>
      <c r="ETP84" s="154"/>
      <c r="ETQ84" s="154"/>
      <c r="ETR84" s="153"/>
      <c r="ETS84" s="153"/>
      <c r="ETT84" s="153"/>
      <c r="ETU84" s="153"/>
      <c r="ETV84" s="153"/>
      <c r="ETW84" s="153"/>
      <c r="ETX84" s="153"/>
      <c r="ETY84" s="153"/>
      <c r="ETZ84" s="155"/>
      <c r="EUA84" s="165"/>
      <c r="EUB84" s="153"/>
      <c r="EUC84" s="154"/>
      <c r="EUD84" s="154"/>
      <c r="EUE84" s="153"/>
      <c r="EUF84" s="153"/>
      <c r="EUG84" s="153"/>
      <c r="EUH84" s="153"/>
      <c r="EUI84" s="153"/>
      <c r="EUJ84" s="153"/>
      <c r="EUK84" s="153"/>
      <c r="EUL84" s="153"/>
      <c r="EUM84" s="155"/>
      <c r="EUN84" s="165"/>
      <c r="EUO84" s="153"/>
      <c r="EUP84" s="154"/>
      <c r="EUQ84" s="154"/>
      <c r="EUR84" s="153"/>
      <c r="EUS84" s="153"/>
      <c r="EUT84" s="153"/>
      <c r="EUU84" s="153"/>
      <c r="EUV84" s="153"/>
      <c r="EUW84" s="153"/>
      <c r="EUX84" s="153"/>
      <c r="EUY84" s="153"/>
      <c r="EUZ84" s="155"/>
      <c r="EVA84" s="165"/>
      <c r="EVB84" s="153"/>
      <c r="EVC84" s="154"/>
      <c r="EVD84" s="154"/>
      <c r="EVE84" s="153"/>
      <c r="EVF84" s="153"/>
      <c r="EVG84" s="153"/>
      <c r="EVH84" s="153"/>
      <c r="EVI84" s="153"/>
      <c r="EVJ84" s="153"/>
      <c r="EVK84" s="153"/>
      <c r="EVL84" s="153"/>
      <c r="EVM84" s="155"/>
      <c r="EVN84" s="165"/>
      <c r="EVO84" s="153"/>
      <c r="EVP84" s="154"/>
      <c r="EVQ84" s="154"/>
      <c r="EVR84" s="153"/>
      <c r="EVS84" s="153"/>
      <c r="EVT84" s="153"/>
      <c r="EVU84" s="153"/>
      <c r="EVV84" s="153"/>
      <c r="EVW84" s="153"/>
      <c r="EVX84" s="153"/>
      <c r="EVY84" s="153"/>
      <c r="EVZ84" s="155"/>
      <c r="EWA84" s="165"/>
      <c r="EWB84" s="153"/>
      <c r="EWC84" s="154"/>
      <c r="EWD84" s="154"/>
      <c r="EWE84" s="153"/>
      <c r="EWF84" s="153"/>
      <c r="EWG84" s="153"/>
      <c r="EWH84" s="153"/>
      <c r="EWI84" s="153"/>
      <c r="EWJ84" s="153"/>
      <c r="EWK84" s="153"/>
      <c r="EWL84" s="153"/>
      <c r="EWM84" s="155"/>
      <c r="EWN84" s="165"/>
      <c r="EWO84" s="153"/>
      <c r="EWP84" s="154"/>
      <c r="EWQ84" s="154"/>
      <c r="EWR84" s="153"/>
      <c r="EWS84" s="153"/>
      <c r="EWT84" s="153"/>
      <c r="EWU84" s="153"/>
      <c r="EWV84" s="153"/>
      <c r="EWW84" s="153"/>
      <c r="EWX84" s="153"/>
      <c r="EWY84" s="153"/>
      <c r="EWZ84" s="155"/>
      <c r="EXA84" s="165"/>
      <c r="EXB84" s="153"/>
      <c r="EXC84" s="154"/>
      <c r="EXD84" s="154"/>
      <c r="EXE84" s="153"/>
      <c r="EXF84" s="153"/>
      <c r="EXG84" s="153"/>
      <c r="EXH84" s="153"/>
      <c r="EXI84" s="153"/>
      <c r="EXJ84" s="153"/>
      <c r="EXK84" s="153"/>
      <c r="EXL84" s="153"/>
      <c r="EXM84" s="155"/>
      <c r="EXN84" s="165"/>
      <c r="EXO84" s="153"/>
      <c r="EXP84" s="154"/>
      <c r="EXQ84" s="154"/>
      <c r="EXR84" s="153"/>
      <c r="EXS84" s="153"/>
      <c r="EXT84" s="153"/>
      <c r="EXU84" s="153"/>
      <c r="EXV84" s="153"/>
      <c r="EXW84" s="153"/>
      <c r="EXX84" s="153"/>
      <c r="EXY84" s="153"/>
      <c r="EXZ84" s="155"/>
      <c r="EYA84" s="165"/>
      <c r="EYB84" s="153"/>
      <c r="EYC84" s="154"/>
      <c r="EYD84" s="154"/>
      <c r="EYE84" s="153"/>
      <c r="EYF84" s="153"/>
      <c r="EYG84" s="153"/>
      <c r="EYH84" s="153"/>
      <c r="EYI84" s="153"/>
      <c r="EYJ84" s="153"/>
      <c r="EYK84" s="153"/>
      <c r="EYL84" s="153"/>
      <c r="EYM84" s="155"/>
      <c r="EYN84" s="165"/>
      <c r="EYO84" s="153"/>
      <c r="EYP84" s="154"/>
      <c r="EYQ84" s="154"/>
      <c r="EYR84" s="153"/>
      <c r="EYS84" s="153"/>
      <c r="EYT84" s="153"/>
      <c r="EYU84" s="153"/>
      <c r="EYV84" s="153"/>
      <c r="EYW84" s="153"/>
      <c r="EYX84" s="153"/>
      <c r="EYY84" s="153"/>
      <c r="EYZ84" s="155"/>
      <c r="EZA84" s="165"/>
      <c r="EZB84" s="153"/>
      <c r="EZC84" s="154"/>
      <c r="EZD84" s="154"/>
      <c r="EZE84" s="153"/>
      <c r="EZF84" s="153"/>
      <c r="EZG84" s="153"/>
      <c r="EZH84" s="153"/>
      <c r="EZI84" s="153"/>
      <c r="EZJ84" s="153"/>
      <c r="EZK84" s="153"/>
      <c r="EZL84" s="153"/>
      <c r="EZM84" s="155"/>
      <c r="EZN84" s="165"/>
      <c r="EZO84" s="153"/>
      <c r="EZP84" s="154"/>
      <c r="EZQ84" s="154"/>
      <c r="EZR84" s="153"/>
      <c r="EZS84" s="153"/>
      <c r="EZT84" s="153"/>
      <c r="EZU84" s="153"/>
      <c r="EZV84" s="153"/>
      <c r="EZW84" s="153"/>
      <c r="EZX84" s="153"/>
      <c r="EZY84" s="153"/>
      <c r="EZZ84" s="155"/>
      <c r="FAA84" s="165"/>
      <c r="FAB84" s="153"/>
      <c r="FAC84" s="154"/>
      <c r="FAD84" s="154"/>
      <c r="FAE84" s="153"/>
      <c r="FAF84" s="153"/>
      <c r="FAG84" s="153"/>
      <c r="FAH84" s="153"/>
      <c r="FAI84" s="153"/>
      <c r="FAJ84" s="153"/>
      <c r="FAK84" s="153"/>
      <c r="FAL84" s="153"/>
      <c r="FAM84" s="155"/>
      <c r="FAN84" s="165"/>
      <c r="FAO84" s="153"/>
      <c r="FAP84" s="154"/>
      <c r="FAQ84" s="154"/>
      <c r="FAR84" s="153"/>
      <c r="FAS84" s="153"/>
      <c r="FAT84" s="153"/>
      <c r="FAU84" s="153"/>
      <c r="FAV84" s="153"/>
      <c r="FAW84" s="153"/>
      <c r="FAX84" s="153"/>
      <c r="FAY84" s="153"/>
      <c r="FAZ84" s="155"/>
      <c r="FBA84" s="165"/>
      <c r="FBB84" s="153"/>
      <c r="FBC84" s="154"/>
      <c r="FBD84" s="154"/>
      <c r="FBE84" s="153"/>
      <c r="FBF84" s="153"/>
      <c r="FBG84" s="153"/>
      <c r="FBH84" s="153"/>
      <c r="FBI84" s="153"/>
      <c r="FBJ84" s="153"/>
      <c r="FBK84" s="153"/>
      <c r="FBL84" s="153"/>
      <c r="FBM84" s="155"/>
      <c r="FBN84" s="165"/>
      <c r="FBO84" s="153"/>
      <c r="FBP84" s="154"/>
      <c r="FBQ84" s="154"/>
      <c r="FBR84" s="153"/>
      <c r="FBS84" s="153"/>
      <c r="FBT84" s="153"/>
      <c r="FBU84" s="153"/>
      <c r="FBV84" s="153"/>
      <c r="FBW84" s="153"/>
      <c r="FBX84" s="153"/>
      <c r="FBY84" s="153"/>
      <c r="FBZ84" s="155"/>
      <c r="FCA84" s="165"/>
      <c r="FCB84" s="153"/>
      <c r="FCC84" s="154"/>
      <c r="FCD84" s="154"/>
      <c r="FCE84" s="153"/>
      <c r="FCF84" s="153"/>
      <c r="FCG84" s="153"/>
      <c r="FCH84" s="153"/>
      <c r="FCI84" s="153"/>
      <c r="FCJ84" s="153"/>
      <c r="FCK84" s="153"/>
      <c r="FCL84" s="153"/>
      <c r="FCM84" s="155"/>
      <c r="FCN84" s="165"/>
      <c r="FCO84" s="153"/>
      <c r="FCP84" s="154"/>
      <c r="FCQ84" s="154"/>
      <c r="FCR84" s="153"/>
      <c r="FCS84" s="153"/>
      <c r="FCT84" s="153"/>
      <c r="FCU84" s="153"/>
      <c r="FCV84" s="153"/>
      <c r="FCW84" s="153"/>
      <c r="FCX84" s="153"/>
      <c r="FCY84" s="153"/>
      <c r="FCZ84" s="155"/>
      <c r="FDA84" s="165"/>
      <c r="FDB84" s="153"/>
      <c r="FDC84" s="154"/>
      <c r="FDD84" s="154"/>
      <c r="FDE84" s="153"/>
      <c r="FDF84" s="153"/>
      <c r="FDG84" s="153"/>
      <c r="FDH84" s="153"/>
      <c r="FDI84" s="153"/>
      <c r="FDJ84" s="153"/>
      <c r="FDK84" s="153"/>
      <c r="FDL84" s="153"/>
      <c r="FDM84" s="155"/>
      <c r="FDN84" s="165"/>
      <c r="FDO84" s="153"/>
      <c r="FDP84" s="154"/>
      <c r="FDQ84" s="154"/>
      <c r="FDR84" s="153"/>
      <c r="FDS84" s="153"/>
      <c r="FDT84" s="153"/>
      <c r="FDU84" s="153"/>
      <c r="FDV84" s="153"/>
      <c r="FDW84" s="153"/>
      <c r="FDX84" s="153"/>
      <c r="FDY84" s="153"/>
      <c r="FDZ84" s="155"/>
      <c r="FEA84" s="165"/>
      <c r="FEB84" s="153"/>
      <c r="FEC84" s="154"/>
      <c r="FED84" s="154"/>
      <c r="FEE84" s="153"/>
      <c r="FEF84" s="153"/>
      <c r="FEG84" s="153"/>
      <c r="FEH84" s="153"/>
      <c r="FEI84" s="153"/>
      <c r="FEJ84" s="153"/>
      <c r="FEK84" s="153"/>
      <c r="FEL84" s="153"/>
      <c r="FEM84" s="155"/>
      <c r="FEN84" s="165"/>
      <c r="FEO84" s="153"/>
      <c r="FEP84" s="154"/>
      <c r="FEQ84" s="154"/>
      <c r="FER84" s="153"/>
      <c r="FES84" s="153"/>
      <c r="FET84" s="153"/>
      <c r="FEU84" s="153"/>
      <c r="FEV84" s="153"/>
      <c r="FEW84" s="153"/>
      <c r="FEX84" s="153"/>
      <c r="FEY84" s="153"/>
      <c r="FEZ84" s="155"/>
      <c r="FFA84" s="165"/>
      <c r="FFB84" s="153"/>
      <c r="FFC84" s="154"/>
      <c r="FFD84" s="154"/>
      <c r="FFE84" s="153"/>
      <c r="FFF84" s="153"/>
      <c r="FFG84" s="153"/>
      <c r="FFH84" s="153"/>
      <c r="FFI84" s="153"/>
      <c r="FFJ84" s="153"/>
      <c r="FFK84" s="153"/>
      <c r="FFL84" s="153"/>
      <c r="FFM84" s="155"/>
      <c r="FFN84" s="165"/>
      <c r="FFO84" s="153"/>
      <c r="FFP84" s="154"/>
      <c r="FFQ84" s="154"/>
      <c r="FFR84" s="153"/>
      <c r="FFS84" s="153"/>
      <c r="FFT84" s="153"/>
      <c r="FFU84" s="153"/>
      <c r="FFV84" s="153"/>
      <c r="FFW84" s="153"/>
      <c r="FFX84" s="153"/>
      <c r="FFY84" s="153"/>
      <c r="FFZ84" s="155"/>
      <c r="FGA84" s="165"/>
      <c r="FGB84" s="153"/>
      <c r="FGC84" s="154"/>
      <c r="FGD84" s="154"/>
      <c r="FGE84" s="153"/>
      <c r="FGF84" s="153"/>
      <c r="FGG84" s="153"/>
      <c r="FGH84" s="153"/>
      <c r="FGI84" s="153"/>
      <c r="FGJ84" s="153"/>
      <c r="FGK84" s="153"/>
      <c r="FGL84" s="153"/>
      <c r="FGM84" s="155"/>
      <c r="FGN84" s="165"/>
      <c r="FGO84" s="153"/>
      <c r="FGP84" s="154"/>
      <c r="FGQ84" s="154"/>
      <c r="FGR84" s="153"/>
      <c r="FGS84" s="153"/>
      <c r="FGT84" s="153"/>
      <c r="FGU84" s="153"/>
      <c r="FGV84" s="153"/>
      <c r="FGW84" s="153"/>
      <c r="FGX84" s="153"/>
      <c r="FGY84" s="153"/>
      <c r="FGZ84" s="155"/>
      <c r="FHA84" s="165"/>
      <c r="FHB84" s="153"/>
      <c r="FHC84" s="154"/>
      <c r="FHD84" s="154"/>
      <c r="FHE84" s="153"/>
      <c r="FHF84" s="153"/>
      <c r="FHG84" s="153"/>
      <c r="FHH84" s="153"/>
      <c r="FHI84" s="153"/>
      <c r="FHJ84" s="153"/>
      <c r="FHK84" s="153"/>
      <c r="FHL84" s="153"/>
      <c r="FHM84" s="155"/>
      <c r="FHN84" s="165"/>
      <c r="FHO84" s="153"/>
      <c r="FHP84" s="154"/>
      <c r="FHQ84" s="154"/>
      <c r="FHR84" s="153"/>
      <c r="FHS84" s="153"/>
      <c r="FHT84" s="153"/>
      <c r="FHU84" s="153"/>
      <c r="FHV84" s="153"/>
      <c r="FHW84" s="153"/>
      <c r="FHX84" s="153"/>
      <c r="FHY84" s="153"/>
      <c r="FHZ84" s="155"/>
      <c r="FIA84" s="165"/>
      <c r="FIB84" s="153"/>
      <c r="FIC84" s="154"/>
      <c r="FID84" s="154"/>
      <c r="FIE84" s="153"/>
      <c r="FIF84" s="153"/>
      <c r="FIG84" s="153"/>
      <c r="FIH84" s="153"/>
      <c r="FII84" s="153"/>
      <c r="FIJ84" s="153"/>
      <c r="FIK84" s="153"/>
      <c r="FIL84" s="153"/>
      <c r="FIM84" s="155"/>
      <c r="FIN84" s="165"/>
      <c r="FIO84" s="153"/>
      <c r="FIP84" s="154"/>
      <c r="FIQ84" s="154"/>
      <c r="FIR84" s="153"/>
      <c r="FIS84" s="153"/>
      <c r="FIT84" s="153"/>
      <c r="FIU84" s="153"/>
      <c r="FIV84" s="153"/>
      <c r="FIW84" s="153"/>
      <c r="FIX84" s="153"/>
      <c r="FIY84" s="153"/>
      <c r="FIZ84" s="155"/>
      <c r="FJA84" s="165"/>
      <c r="FJB84" s="153"/>
      <c r="FJC84" s="154"/>
      <c r="FJD84" s="154"/>
      <c r="FJE84" s="153"/>
      <c r="FJF84" s="153"/>
      <c r="FJG84" s="153"/>
      <c r="FJH84" s="153"/>
      <c r="FJI84" s="153"/>
      <c r="FJJ84" s="153"/>
      <c r="FJK84" s="153"/>
      <c r="FJL84" s="153"/>
      <c r="FJM84" s="155"/>
      <c r="FJN84" s="165"/>
      <c r="FJO84" s="153"/>
      <c r="FJP84" s="154"/>
      <c r="FJQ84" s="154"/>
      <c r="FJR84" s="153"/>
      <c r="FJS84" s="153"/>
      <c r="FJT84" s="153"/>
      <c r="FJU84" s="153"/>
      <c r="FJV84" s="153"/>
      <c r="FJW84" s="153"/>
      <c r="FJX84" s="153"/>
      <c r="FJY84" s="153"/>
      <c r="FJZ84" s="155"/>
      <c r="FKA84" s="165"/>
      <c r="FKB84" s="153"/>
      <c r="FKC84" s="154"/>
      <c r="FKD84" s="154"/>
      <c r="FKE84" s="153"/>
      <c r="FKF84" s="153"/>
      <c r="FKG84" s="153"/>
      <c r="FKH84" s="153"/>
      <c r="FKI84" s="153"/>
      <c r="FKJ84" s="153"/>
      <c r="FKK84" s="153"/>
      <c r="FKL84" s="153"/>
      <c r="FKM84" s="155"/>
      <c r="FKN84" s="165"/>
      <c r="FKO84" s="153"/>
      <c r="FKP84" s="154"/>
      <c r="FKQ84" s="154"/>
      <c r="FKR84" s="153"/>
      <c r="FKS84" s="153"/>
      <c r="FKT84" s="153"/>
      <c r="FKU84" s="153"/>
      <c r="FKV84" s="153"/>
      <c r="FKW84" s="153"/>
      <c r="FKX84" s="153"/>
      <c r="FKY84" s="153"/>
      <c r="FKZ84" s="155"/>
      <c r="FLA84" s="165"/>
      <c r="FLB84" s="153"/>
      <c r="FLC84" s="154"/>
      <c r="FLD84" s="154"/>
      <c r="FLE84" s="153"/>
      <c r="FLF84" s="153"/>
      <c r="FLG84" s="153"/>
      <c r="FLH84" s="153"/>
      <c r="FLI84" s="153"/>
      <c r="FLJ84" s="153"/>
      <c r="FLK84" s="153"/>
      <c r="FLL84" s="153"/>
      <c r="FLM84" s="155"/>
      <c r="FLN84" s="165"/>
      <c r="FLO84" s="153"/>
      <c r="FLP84" s="154"/>
      <c r="FLQ84" s="154"/>
      <c r="FLR84" s="153"/>
      <c r="FLS84" s="153"/>
      <c r="FLT84" s="153"/>
      <c r="FLU84" s="153"/>
      <c r="FLV84" s="153"/>
      <c r="FLW84" s="153"/>
      <c r="FLX84" s="153"/>
      <c r="FLY84" s="153"/>
      <c r="FLZ84" s="155"/>
      <c r="FMA84" s="165"/>
      <c r="FMB84" s="153"/>
      <c r="FMC84" s="154"/>
      <c r="FMD84" s="154"/>
      <c r="FME84" s="153"/>
      <c r="FMF84" s="153"/>
      <c r="FMG84" s="153"/>
      <c r="FMH84" s="153"/>
      <c r="FMI84" s="153"/>
      <c r="FMJ84" s="153"/>
      <c r="FMK84" s="153"/>
      <c r="FML84" s="153"/>
      <c r="FMM84" s="155"/>
      <c r="FMN84" s="165"/>
      <c r="FMO84" s="153"/>
      <c r="FMP84" s="154"/>
      <c r="FMQ84" s="154"/>
      <c r="FMR84" s="153"/>
      <c r="FMS84" s="153"/>
      <c r="FMT84" s="153"/>
      <c r="FMU84" s="153"/>
      <c r="FMV84" s="153"/>
      <c r="FMW84" s="153"/>
      <c r="FMX84" s="153"/>
      <c r="FMY84" s="153"/>
      <c r="FMZ84" s="155"/>
      <c r="FNA84" s="165"/>
      <c r="FNB84" s="153"/>
      <c r="FNC84" s="154"/>
      <c r="FND84" s="154"/>
      <c r="FNE84" s="153"/>
      <c r="FNF84" s="153"/>
      <c r="FNG84" s="153"/>
      <c r="FNH84" s="153"/>
      <c r="FNI84" s="153"/>
      <c r="FNJ84" s="153"/>
      <c r="FNK84" s="153"/>
      <c r="FNL84" s="153"/>
      <c r="FNM84" s="155"/>
      <c r="FNN84" s="165"/>
      <c r="FNO84" s="153"/>
      <c r="FNP84" s="154"/>
      <c r="FNQ84" s="154"/>
      <c r="FNR84" s="153"/>
      <c r="FNS84" s="153"/>
      <c r="FNT84" s="153"/>
      <c r="FNU84" s="153"/>
      <c r="FNV84" s="153"/>
      <c r="FNW84" s="153"/>
      <c r="FNX84" s="153"/>
      <c r="FNY84" s="153"/>
      <c r="FNZ84" s="155"/>
      <c r="FOA84" s="165"/>
      <c r="FOB84" s="153"/>
      <c r="FOC84" s="154"/>
      <c r="FOD84" s="154"/>
      <c r="FOE84" s="153"/>
      <c r="FOF84" s="153"/>
      <c r="FOG84" s="153"/>
      <c r="FOH84" s="153"/>
      <c r="FOI84" s="153"/>
      <c r="FOJ84" s="153"/>
      <c r="FOK84" s="153"/>
      <c r="FOL84" s="153"/>
      <c r="FOM84" s="155"/>
      <c r="FON84" s="165"/>
      <c r="FOO84" s="153"/>
      <c r="FOP84" s="154"/>
      <c r="FOQ84" s="154"/>
      <c r="FOR84" s="153"/>
      <c r="FOS84" s="153"/>
      <c r="FOT84" s="153"/>
      <c r="FOU84" s="153"/>
      <c r="FOV84" s="153"/>
      <c r="FOW84" s="153"/>
      <c r="FOX84" s="153"/>
      <c r="FOY84" s="153"/>
      <c r="FOZ84" s="155"/>
      <c r="FPA84" s="165"/>
      <c r="FPB84" s="153"/>
      <c r="FPC84" s="154"/>
      <c r="FPD84" s="154"/>
      <c r="FPE84" s="153"/>
      <c r="FPF84" s="153"/>
      <c r="FPG84" s="153"/>
      <c r="FPH84" s="153"/>
      <c r="FPI84" s="153"/>
      <c r="FPJ84" s="153"/>
      <c r="FPK84" s="153"/>
      <c r="FPL84" s="153"/>
      <c r="FPM84" s="155"/>
      <c r="FPN84" s="165"/>
      <c r="FPO84" s="153"/>
      <c r="FPP84" s="154"/>
      <c r="FPQ84" s="154"/>
      <c r="FPR84" s="153"/>
      <c r="FPS84" s="153"/>
      <c r="FPT84" s="153"/>
      <c r="FPU84" s="153"/>
      <c r="FPV84" s="153"/>
      <c r="FPW84" s="153"/>
      <c r="FPX84" s="153"/>
      <c r="FPY84" s="153"/>
      <c r="FPZ84" s="155"/>
      <c r="FQA84" s="165"/>
      <c r="FQB84" s="153"/>
      <c r="FQC84" s="154"/>
      <c r="FQD84" s="154"/>
      <c r="FQE84" s="153"/>
      <c r="FQF84" s="153"/>
      <c r="FQG84" s="153"/>
      <c r="FQH84" s="153"/>
      <c r="FQI84" s="153"/>
      <c r="FQJ84" s="153"/>
      <c r="FQK84" s="153"/>
      <c r="FQL84" s="153"/>
      <c r="FQM84" s="155"/>
      <c r="FQN84" s="165"/>
      <c r="FQO84" s="153"/>
      <c r="FQP84" s="154"/>
      <c r="FQQ84" s="154"/>
      <c r="FQR84" s="153"/>
      <c r="FQS84" s="153"/>
      <c r="FQT84" s="153"/>
      <c r="FQU84" s="153"/>
      <c r="FQV84" s="153"/>
      <c r="FQW84" s="153"/>
      <c r="FQX84" s="153"/>
      <c r="FQY84" s="153"/>
      <c r="FQZ84" s="155"/>
      <c r="FRA84" s="165"/>
      <c r="FRB84" s="153"/>
      <c r="FRC84" s="154"/>
      <c r="FRD84" s="154"/>
      <c r="FRE84" s="153"/>
      <c r="FRF84" s="153"/>
      <c r="FRG84" s="153"/>
      <c r="FRH84" s="153"/>
      <c r="FRI84" s="153"/>
      <c r="FRJ84" s="153"/>
      <c r="FRK84" s="153"/>
      <c r="FRL84" s="153"/>
      <c r="FRM84" s="155"/>
      <c r="FRN84" s="165"/>
      <c r="FRO84" s="153"/>
      <c r="FRP84" s="154"/>
      <c r="FRQ84" s="154"/>
      <c r="FRR84" s="153"/>
      <c r="FRS84" s="153"/>
      <c r="FRT84" s="153"/>
      <c r="FRU84" s="153"/>
      <c r="FRV84" s="153"/>
      <c r="FRW84" s="153"/>
      <c r="FRX84" s="153"/>
      <c r="FRY84" s="153"/>
      <c r="FRZ84" s="155"/>
      <c r="FSA84" s="165"/>
      <c r="FSB84" s="153"/>
      <c r="FSC84" s="154"/>
      <c r="FSD84" s="154"/>
      <c r="FSE84" s="153"/>
      <c r="FSF84" s="153"/>
      <c r="FSG84" s="153"/>
      <c r="FSH84" s="153"/>
      <c r="FSI84" s="153"/>
      <c r="FSJ84" s="153"/>
      <c r="FSK84" s="153"/>
      <c r="FSL84" s="153"/>
      <c r="FSM84" s="155"/>
      <c r="FSN84" s="165"/>
      <c r="FSO84" s="153"/>
      <c r="FSP84" s="154"/>
      <c r="FSQ84" s="154"/>
      <c r="FSR84" s="153"/>
      <c r="FSS84" s="153"/>
      <c r="FST84" s="153"/>
      <c r="FSU84" s="153"/>
      <c r="FSV84" s="153"/>
      <c r="FSW84" s="153"/>
      <c r="FSX84" s="153"/>
      <c r="FSY84" s="153"/>
      <c r="FSZ84" s="155"/>
      <c r="FTA84" s="165"/>
      <c r="FTB84" s="153"/>
      <c r="FTC84" s="154"/>
      <c r="FTD84" s="154"/>
      <c r="FTE84" s="153"/>
      <c r="FTF84" s="153"/>
      <c r="FTG84" s="153"/>
      <c r="FTH84" s="153"/>
      <c r="FTI84" s="153"/>
      <c r="FTJ84" s="153"/>
      <c r="FTK84" s="153"/>
      <c r="FTL84" s="153"/>
      <c r="FTM84" s="155"/>
      <c r="FTN84" s="165"/>
      <c r="FTO84" s="153"/>
      <c r="FTP84" s="154"/>
      <c r="FTQ84" s="154"/>
      <c r="FTR84" s="153"/>
      <c r="FTS84" s="153"/>
      <c r="FTT84" s="153"/>
      <c r="FTU84" s="153"/>
      <c r="FTV84" s="153"/>
      <c r="FTW84" s="153"/>
      <c r="FTX84" s="153"/>
      <c r="FTY84" s="153"/>
      <c r="FTZ84" s="155"/>
      <c r="FUA84" s="165"/>
      <c r="FUB84" s="153"/>
      <c r="FUC84" s="154"/>
      <c r="FUD84" s="154"/>
      <c r="FUE84" s="153"/>
      <c r="FUF84" s="153"/>
      <c r="FUG84" s="153"/>
      <c r="FUH84" s="153"/>
      <c r="FUI84" s="153"/>
      <c r="FUJ84" s="153"/>
      <c r="FUK84" s="153"/>
      <c r="FUL84" s="153"/>
      <c r="FUM84" s="155"/>
      <c r="FUN84" s="165"/>
      <c r="FUO84" s="153"/>
      <c r="FUP84" s="154"/>
      <c r="FUQ84" s="154"/>
      <c r="FUR84" s="153"/>
      <c r="FUS84" s="153"/>
      <c r="FUT84" s="153"/>
      <c r="FUU84" s="153"/>
      <c r="FUV84" s="153"/>
      <c r="FUW84" s="153"/>
      <c r="FUX84" s="153"/>
      <c r="FUY84" s="153"/>
      <c r="FUZ84" s="155"/>
      <c r="FVA84" s="165"/>
      <c r="FVB84" s="153"/>
      <c r="FVC84" s="154"/>
      <c r="FVD84" s="154"/>
      <c r="FVE84" s="153"/>
      <c r="FVF84" s="153"/>
      <c r="FVG84" s="153"/>
      <c r="FVH84" s="153"/>
      <c r="FVI84" s="153"/>
      <c r="FVJ84" s="153"/>
      <c r="FVK84" s="153"/>
      <c r="FVL84" s="153"/>
      <c r="FVM84" s="155"/>
      <c r="FVN84" s="165"/>
      <c r="FVO84" s="153"/>
      <c r="FVP84" s="154"/>
      <c r="FVQ84" s="154"/>
      <c r="FVR84" s="153"/>
      <c r="FVS84" s="153"/>
      <c r="FVT84" s="153"/>
      <c r="FVU84" s="153"/>
      <c r="FVV84" s="153"/>
      <c r="FVW84" s="153"/>
      <c r="FVX84" s="153"/>
      <c r="FVY84" s="153"/>
      <c r="FVZ84" s="155"/>
      <c r="FWA84" s="165"/>
      <c r="FWB84" s="153"/>
      <c r="FWC84" s="154"/>
      <c r="FWD84" s="154"/>
      <c r="FWE84" s="153"/>
      <c r="FWF84" s="153"/>
      <c r="FWG84" s="153"/>
      <c r="FWH84" s="153"/>
      <c r="FWI84" s="153"/>
      <c r="FWJ84" s="153"/>
      <c r="FWK84" s="153"/>
      <c r="FWL84" s="153"/>
      <c r="FWM84" s="155"/>
      <c r="FWN84" s="165"/>
      <c r="FWO84" s="153"/>
      <c r="FWP84" s="154"/>
      <c r="FWQ84" s="154"/>
      <c r="FWR84" s="153"/>
      <c r="FWS84" s="153"/>
      <c r="FWT84" s="153"/>
      <c r="FWU84" s="153"/>
      <c r="FWV84" s="153"/>
      <c r="FWW84" s="153"/>
      <c r="FWX84" s="153"/>
      <c r="FWY84" s="153"/>
      <c r="FWZ84" s="155"/>
      <c r="FXA84" s="165"/>
      <c r="FXB84" s="153"/>
      <c r="FXC84" s="154"/>
      <c r="FXD84" s="154"/>
      <c r="FXE84" s="153"/>
      <c r="FXF84" s="153"/>
      <c r="FXG84" s="153"/>
      <c r="FXH84" s="153"/>
      <c r="FXI84" s="153"/>
      <c r="FXJ84" s="153"/>
      <c r="FXK84" s="153"/>
      <c r="FXL84" s="153"/>
      <c r="FXM84" s="155"/>
      <c r="FXN84" s="165"/>
      <c r="FXO84" s="153"/>
      <c r="FXP84" s="154"/>
      <c r="FXQ84" s="154"/>
      <c r="FXR84" s="153"/>
      <c r="FXS84" s="153"/>
      <c r="FXT84" s="153"/>
      <c r="FXU84" s="153"/>
      <c r="FXV84" s="153"/>
      <c r="FXW84" s="153"/>
      <c r="FXX84" s="153"/>
      <c r="FXY84" s="153"/>
      <c r="FXZ84" s="155"/>
      <c r="FYA84" s="165"/>
      <c r="FYB84" s="153"/>
      <c r="FYC84" s="154"/>
      <c r="FYD84" s="154"/>
      <c r="FYE84" s="153"/>
      <c r="FYF84" s="153"/>
      <c r="FYG84" s="153"/>
      <c r="FYH84" s="153"/>
      <c r="FYI84" s="153"/>
      <c r="FYJ84" s="153"/>
      <c r="FYK84" s="153"/>
      <c r="FYL84" s="153"/>
      <c r="FYM84" s="155"/>
      <c r="FYN84" s="165"/>
      <c r="FYO84" s="153"/>
      <c r="FYP84" s="154"/>
      <c r="FYQ84" s="154"/>
      <c r="FYR84" s="153"/>
      <c r="FYS84" s="153"/>
      <c r="FYT84" s="153"/>
      <c r="FYU84" s="153"/>
      <c r="FYV84" s="153"/>
      <c r="FYW84" s="153"/>
      <c r="FYX84" s="153"/>
      <c r="FYY84" s="153"/>
      <c r="FYZ84" s="155"/>
      <c r="FZA84" s="165"/>
      <c r="FZB84" s="153"/>
      <c r="FZC84" s="154"/>
      <c r="FZD84" s="154"/>
      <c r="FZE84" s="153"/>
      <c r="FZF84" s="153"/>
      <c r="FZG84" s="153"/>
      <c r="FZH84" s="153"/>
      <c r="FZI84" s="153"/>
      <c r="FZJ84" s="153"/>
      <c r="FZK84" s="153"/>
      <c r="FZL84" s="153"/>
      <c r="FZM84" s="155"/>
      <c r="FZN84" s="165"/>
      <c r="FZO84" s="153"/>
      <c r="FZP84" s="154"/>
      <c r="FZQ84" s="154"/>
      <c r="FZR84" s="153"/>
      <c r="FZS84" s="153"/>
      <c r="FZT84" s="153"/>
      <c r="FZU84" s="153"/>
      <c r="FZV84" s="153"/>
      <c r="FZW84" s="153"/>
      <c r="FZX84" s="153"/>
      <c r="FZY84" s="153"/>
      <c r="FZZ84" s="155"/>
      <c r="GAA84" s="165"/>
      <c r="GAB84" s="153"/>
      <c r="GAC84" s="154"/>
      <c r="GAD84" s="154"/>
      <c r="GAE84" s="153"/>
      <c r="GAF84" s="153"/>
      <c r="GAG84" s="153"/>
      <c r="GAH84" s="153"/>
      <c r="GAI84" s="153"/>
      <c r="GAJ84" s="153"/>
      <c r="GAK84" s="153"/>
      <c r="GAL84" s="153"/>
      <c r="GAM84" s="155"/>
      <c r="GAN84" s="165"/>
      <c r="GAO84" s="153"/>
      <c r="GAP84" s="154"/>
      <c r="GAQ84" s="154"/>
      <c r="GAR84" s="153"/>
      <c r="GAS84" s="153"/>
      <c r="GAT84" s="153"/>
      <c r="GAU84" s="153"/>
      <c r="GAV84" s="153"/>
      <c r="GAW84" s="153"/>
      <c r="GAX84" s="153"/>
      <c r="GAY84" s="153"/>
      <c r="GAZ84" s="155"/>
      <c r="GBA84" s="165"/>
      <c r="GBB84" s="153"/>
      <c r="GBC84" s="154"/>
      <c r="GBD84" s="154"/>
      <c r="GBE84" s="153"/>
      <c r="GBF84" s="153"/>
      <c r="GBG84" s="153"/>
      <c r="GBH84" s="153"/>
      <c r="GBI84" s="153"/>
      <c r="GBJ84" s="153"/>
      <c r="GBK84" s="153"/>
      <c r="GBL84" s="153"/>
      <c r="GBM84" s="155"/>
      <c r="GBN84" s="165"/>
      <c r="GBO84" s="153"/>
      <c r="GBP84" s="154"/>
      <c r="GBQ84" s="154"/>
      <c r="GBR84" s="153"/>
      <c r="GBS84" s="153"/>
      <c r="GBT84" s="153"/>
      <c r="GBU84" s="153"/>
      <c r="GBV84" s="153"/>
      <c r="GBW84" s="153"/>
      <c r="GBX84" s="153"/>
      <c r="GBY84" s="153"/>
      <c r="GBZ84" s="155"/>
      <c r="GCA84" s="165"/>
      <c r="GCB84" s="153"/>
      <c r="GCC84" s="154"/>
      <c r="GCD84" s="154"/>
      <c r="GCE84" s="153"/>
      <c r="GCF84" s="153"/>
      <c r="GCG84" s="153"/>
      <c r="GCH84" s="153"/>
      <c r="GCI84" s="153"/>
      <c r="GCJ84" s="153"/>
      <c r="GCK84" s="153"/>
      <c r="GCL84" s="153"/>
      <c r="GCM84" s="155"/>
      <c r="GCN84" s="165"/>
      <c r="GCO84" s="153"/>
      <c r="GCP84" s="154"/>
      <c r="GCQ84" s="154"/>
      <c r="GCR84" s="153"/>
      <c r="GCS84" s="153"/>
      <c r="GCT84" s="153"/>
      <c r="GCU84" s="153"/>
      <c r="GCV84" s="153"/>
      <c r="GCW84" s="153"/>
      <c r="GCX84" s="153"/>
      <c r="GCY84" s="153"/>
      <c r="GCZ84" s="155"/>
      <c r="GDA84" s="165"/>
      <c r="GDB84" s="153"/>
      <c r="GDC84" s="154"/>
      <c r="GDD84" s="154"/>
      <c r="GDE84" s="153"/>
      <c r="GDF84" s="153"/>
      <c r="GDG84" s="153"/>
      <c r="GDH84" s="153"/>
      <c r="GDI84" s="153"/>
      <c r="GDJ84" s="153"/>
      <c r="GDK84" s="153"/>
      <c r="GDL84" s="153"/>
      <c r="GDM84" s="155"/>
      <c r="GDN84" s="165"/>
      <c r="GDO84" s="153"/>
      <c r="GDP84" s="154"/>
      <c r="GDQ84" s="154"/>
      <c r="GDR84" s="153"/>
      <c r="GDS84" s="153"/>
      <c r="GDT84" s="153"/>
      <c r="GDU84" s="153"/>
      <c r="GDV84" s="153"/>
      <c r="GDW84" s="153"/>
      <c r="GDX84" s="153"/>
      <c r="GDY84" s="153"/>
      <c r="GDZ84" s="155"/>
      <c r="GEA84" s="165"/>
      <c r="GEB84" s="153"/>
      <c r="GEC84" s="154"/>
      <c r="GED84" s="154"/>
      <c r="GEE84" s="153"/>
      <c r="GEF84" s="153"/>
      <c r="GEG84" s="153"/>
      <c r="GEH84" s="153"/>
      <c r="GEI84" s="153"/>
      <c r="GEJ84" s="153"/>
      <c r="GEK84" s="153"/>
      <c r="GEL84" s="153"/>
      <c r="GEM84" s="155"/>
      <c r="GEN84" s="165"/>
      <c r="GEO84" s="153"/>
      <c r="GEP84" s="154"/>
      <c r="GEQ84" s="154"/>
      <c r="GER84" s="153"/>
      <c r="GES84" s="153"/>
      <c r="GET84" s="153"/>
      <c r="GEU84" s="153"/>
      <c r="GEV84" s="153"/>
      <c r="GEW84" s="153"/>
      <c r="GEX84" s="153"/>
      <c r="GEY84" s="153"/>
      <c r="GEZ84" s="155"/>
      <c r="GFA84" s="165"/>
      <c r="GFB84" s="153"/>
      <c r="GFC84" s="154"/>
      <c r="GFD84" s="154"/>
      <c r="GFE84" s="153"/>
      <c r="GFF84" s="153"/>
      <c r="GFG84" s="153"/>
      <c r="GFH84" s="153"/>
      <c r="GFI84" s="153"/>
      <c r="GFJ84" s="153"/>
      <c r="GFK84" s="153"/>
      <c r="GFL84" s="153"/>
      <c r="GFM84" s="155"/>
      <c r="GFN84" s="165"/>
      <c r="GFO84" s="153"/>
      <c r="GFP84" s="154"/>
      <c r="GFQ84" s="154"/>
      <c r="GFR84" s="153"/>
      <c r="GFS84" s="153"/>
      <c r="GFT84" s="153"/>
      <c r="GFU84" s="153"/>
      <c r="GFV84" s="153"/>
      <c r="GFW84" s="153"/>
      <c r="GFX84" s="153"/>
      <c r="GFY84" s="153"/>
      <c r="GFZ84" s="155"/>
      <c r="GGA84" s="165"/>
      <c r="GGB84" s="153"/>
      <c r="GGC84" s="154"/>
      <c r="GGD84" s="154"/>
      <c r="GGE84" s="153"/>
      <c r="GGF84" s="153"/>
      <c r="GGG84" s="153"/>
      <c r="GGH84" s="153"/>
      <c r="GGI84" s="153"/>
      <c r="GGJ84" s="153"/>
      <c r="GGK84" s="153"/>
      <c r="GGL84" s="153"/>
      <c r="GGM84" s="155"/>
      <c r="GGN84" s="165"/>
      <c r="GGO84" s="153"/>
      <c r="GGP84" s="154"/>
      <c r="GGQ84" s="154"/>
      <c r="GGR84" s="153"/>
      <c r="GGS84" s="153"/>
      <c r="GGT84" s="153"/>
      <c r="GGU84" s="153"/>
      <c r="GGV84" s="153"/>
      <c r="GGW84" s="153"/>
      <c r="GGX84" s="153"/>
      <c r="GGY84" s="153"/>
      <c r="GGZ84" s="155"/>
      <c r="GHA84" s="165"/>
      <c r="GHB84" s="153"/>
      <c r="GHC84" s="154"/>
      <c r="GHD84" s="154"/>
      <c r="GHE84" s="153"/>
      <c r="GHF84" s="153"/>
      <c r="GHG84" s="153"/>
      <c r="GHH84" s="153"/>
      <c r="GHI84" s="153"/>
      <c r="GHJ84" s="153"/>
      <c r="GHK84" s="153"/>
      <c r="GHL84" s="153"/>
      <c r="GHM84" s="155"/>
      <c r="GHN84" s="165"/>
      <c r="GHO84" s="153"/>
      <c r="GHP84" s="154"/>
      <c r="GHQ84" s="154"/>
      <c r="GHR84" s="153"/>
      <c r="GHS84" s="153"/>
      <c r="GHT84" s="153"/>
      <c r="GHU84" s="153"/>
      <c r="GHV84" s="153"/>
      <c r="GHW84" s="153"/>
      <c r="GHX84" s="153"/>
      <c r="GHY84" s="153"/>
      <c r="GHZ84" s="155"/>
      <c r="GIA84" s="165"/>
      <c r="GIB84" s="153"/>
      <c r="GIC84" s="154"/>
      <c r="GID84" s="154"/>
      <c r="GIE84" s="153"/>
      <c r="GIF84" s="153"/>
      <c r="GIG84" s="153"/>
      <c r="GIH84" s="153"/>
      <c r="GII84" s="153"/>
      <c r="GIJ84" s="153"/>
      <c r="GIK84" s="153"/>
      <c r="GIL84" s="153"/>
      <c r="GIM84" s="155"/>
      <c r="GIN84" s="165"/>
      <c r="GIO84" s="153"/>
      <c r="GIP84" s="154"/>
      <c r="GIQ84" s="154"/>
      <c r="GIR84" s="153"/>
      <c r="GIS84" s="153"/>
      <c r="GIT84" s="153"/>
      <c r="GIU84" s="153"/>
      <c r="GIV84" s="153"/>
      <c r="GIW84" s="153"/>
      <c r="GIX84" s="153"/>
      <c r="GIY84" s="153"/>
      <c r="GIZ84" s="155"/>
      <c r="GJA84" s="165"/>
      <c r="GJB84" s="153"/>
      <c r="GJC84" s="154"/>
      <c r="GJD84" s="154"/>
      <c r="GJE84" s="153"/>
      <c r="GJF84" s="153"/>
      <c r="GJG84" s="153"/>
      <c r="GJH84" s="153"/>
      <c r="GJI84" s="153"/>
      <c r="GJJ84" s="153"/>
      <c r="GJK84" s="153"/>
      <c r="GJL84" s="153"/>
      <c r="GJM84" s="155"/>
      <c r="GJN84" s="165"/>
      <c r="GJO84" s="153"/>
      <c r="GJP84" s="154"/>
      <c r="GJQ84" s="154"/>
      <c r="GJR84" s="153"/>
      <c r="GJS84" s="153"/>
      <c r="GJT84" s="153"/>
      <c r="GJU84" s="153"/>
      <c r="GJV84" s="153"/>
      <c r="GJW84" s="153"/>
      <c r="GJX84" s="153"/>
      <c r="GJY84" s="153"/>
      <c r="GJZ84" s="155"/>
      <c r="GKA84" s="165"/>
      <c r="GKB84" s="153"/>
      <c r="GKC84" s="154"/>
      <c r="GKD84" s="154"/>
      <c r="GKE84" s="153"/>
      <c r="GKF84" s="153"/>
      <c r="GKG84" s="153"/>
      <c r="GKH84" s="153"/>
      <c r="GKI84" s="153"/>
      <c r="GKJ84" s="153"/>
      <c r="GKK84" s="153"/>
      <c r="GKL84" s="153"/>
      <c r="GKM84" s="155"/>
      <c r="GKN84" s="165"/>
      <c r="GKO84" s="153"/>
      <c r="GKP84" s="154"/>
      <c r="GKQ84" s="154"/>
      <c r="GKR84" s="153"/>
      <c r="GKS84" s="153"/>
      <c r="GKT84" s="153"/>
      <c r="GKU84" s="153"/>
      <c r="GKV84" s="153"/>
      <c r="GKW84" s="153"/>
      <c r="GKX84" s="153"/>
      <c r="GKY84" s="153"/>
      <c r="GKZ84" s="155"/>
      <c r="GLA84" s="165"/>
      <c r="GLB84" s="153"/>
      <c r="GLC84" s="154"/>
      <c r="GLD84" s="154"/>
      <c r="GLE84" s="153"/>
      <c r="GLF84" s="153"/>
      <c r="GLG84" s="153"/>
      <c r="GLH84" s="153"/>
      <c r="GLI84" s="153"/>
      <c r="GLJ84" s="153"/>
      <c r="GLK84" s="153"/>
      <c r="GLL84" s="153"/>
      <c r="GLM84" s="155"/>
      <c r="GLN84" s="165"/>
      <c r="GLO84" s="153"/>
      <c r="GLP84" s="154"/>
      <c r="GLQ84" s="154"/>
      <c r="GLR84" s="153"/>
      <c r="GLS84" s="153"/>
      <c r="GLT84" s="153"/>
      <c r="GLU84" s="153"/>
      <c r="GLV84" s="153"/>
      <c r="GLW84" s="153"/>
      <c r="GLX84" s="153"/>
      <c r="GLY84" s="153"/>
      <c r="GLZ84" s="155"/>
      <c r="GMA84" s="165"/>
      <c r="GMB84" s="153"/>
      <c r="GMC84" s="154"/>
      <c r="GMD84" s="154"/>
      <c r="GME84" s="153"/>
      <c r="GMF84" s="153"/>
      <c r="GMG84" s="153"/>
      <c r="GMH84" s="153"/>
      <c r="GMI84" s="153"/>
      <c r="GMJ84" s="153"/>
      <c r="GMK84" s="153"/>
      <c r="GML84" s="153"/>
      <c r="GMM84" s="155"/>
      <c r="GMN84" s="165"/>
      <c r="GMO84" s="153"/>
      <c r="GMP84" s="154"/>
      <c r="GMQ84" s="154"/>
      <c r="GMR84" s="153"/>
      <c r="GMS84" s="153"/>
      <c r="GMT84" s="153"/>
      <c r="GMU84" s="153"/>
      <c r="GMV84" s="153"/>
      <c r="GMW84" s="153"/>
      <c r="GMX84" s="153"/>
      <c r="GMY84" s="153"/>
      <c r="GMZ84" s="155"/>
      <c r="GNA84" s="165"/>
      <c r="GNB84" s="153"/>
      <c r="GNC84" s="154"/>
      <c r="GND84" s="154"/>
      <c r="GNE84" s="153"/>
      <c r="GNF84" s="153"/>
      <c r="GNG84" s="153"/>
      <c r="GNH84" s="153"/>
      <c r="GNI84" s="153"/>
      <c r="GNJ84" s="153"/>
      <c r="GNK84" s="153"/>
      <c r="GNL84" s="153"/>
      <c r="GNM84" s="155"/>
      <c r="GNN84" s="165"/>
      <c r="GNO84" s="153"/>
      <c r="GNP84" s="154"/>
      <c r="GNQ84" s="154"/>
      <c r="GNR84" s="153"/>
      <c r="GNS84" s="153"/>
      <c r="GNT84" s="153"/>
      <c r="GNU84" s="153"/>
      <c r="GNV84" s="153"/>
      <c r="GNW84" s="153"/>
      <c r="GNX84" s="153"/>
      <c r="GNY84" s="153"/>
      <c r="GNZ84" s="155"/>
      <c r="GOA84" s="165"/>
      <c r="GOB84" s="153"/>
      <c r="GOC84" s="154"/>
      <c r="GOD84" s="154"/>
      <c r="GOE84" s="153"/>
      <c r="GOF84" s="153"/>
      <c r="GOG84" s="153"/>
      <c r="GOH84" s="153"/>
      <c r="GOI84" s="153"/>
      <c r="GOJ84" s="153"/>
      <c r="GOK84" s="153"/>
      <c r="GOL84" s="153"/>
      <c r="GOM84" s="155"/>
      <c r="GON84" s="165"/>
      <c r="GOO84" s="153"/>
      <c r="GOP84" s="154"/>
      <c r="GOQ84" s="154"/>
      <c r="GOR84" s="153"/>
      <c r="GOS84" s="153"/>
      <c r="GOT84" s="153"/>
      <c r="GOU84" s="153"/>
      <c r="GOV84" s="153"/>
      <c r="GOW84" s="153"/>
      <c r="GOX84" s="153"/>
      <c r="GOY84" s="153"/>
      <c r="GOZ84" s="155"/>
      <c r="GPA84" s="165"/>
      <c r="GPB84" s="153"/>
      <c r="GPC84" s="154"/>
      <c r="GPD84" s="154"/>
      <c r="GPE84" s="153"/>
      <c r="GPF84" s="153"/>
      <c r="GPG84" s="153"/>
      <c r="GPH84" s="153"/>
      <c r="GPI84" s="153"/>
      <c r="GPJ84" s="153"/>
      <c r="GPK84" s="153"/>
      <c r="GPL84" s="153"/>
      <c r="GPM84" s="155"/>
      <c r="GPN84" s="165"/>
      <c r="GPO84" s="153"/>
      <c r="GPP84" s="154"/>
      <c r="GPQ84" s="154"/>
      <c r="GPR84" s="153"/>
      <c r="GPS84" s="153"/>
      <c r="GPT84" s="153"/>
      <c r="GPU84" s="153"/>
      <c r="GPV84" s="153"/>
      <c r="GPW84" s="153"/>
      <c r="GPX84" s="153"/>
      <c r="GPY84" s="153"/>
      <c r="GPZ84" s="155"/>
      <c r="GQA84" s="165"/>
      <c r="GQB84" s="153"/>
      <c r="GQC84" s="154"/>
      <c r="GQD84" s="154"/>
      <c r="GQE84" s="153"/>
      <c r="GQF84" s="153"/>
      <c r="GQG84" s="153"/>
      <c r="GQH84" s="153"/>
      <c r="GQI84" s="153"/>
      <c r="GQJ84" s="153"/>
      <c r="GQK84" s="153"/>
      <c r="GQL84" s="153"/>
      <c r="GQM84" s="155"/>
      <c r="GQN84" s="165"/>
      <c r="GQO84" s="153"/>
      <c r="GQP84" s="154"/>
      <c r="GQQ84" s="154"/>
      <c r="GQR84" s="153"/>
      <c r="GQS84" s="153"/>
      <c r="GQT84" s="153"/>
      <c r="GQU84" s="153"/>
      <c r="GQV84" s="153"/>
      <c r="GQW84" s="153"/>
      <c r="GQX84" s="153"/>
      <c r="GQY84" s="153"/>
      <c r="GQZ84" s="155"/>
      <c r="GRA84" s="165"/>
      <c r="GRB84" s="153"/>
      <c r="GRC84" s="154"/>
      <c r="GRD84" s="154"/>
      <c r="GRE84" s="153"/>
      <c r="GRF84" s="153"/>
      <c r="GRG84" s="153"/>
      <c r="GRH84" s="153"/>
      <c r="GRI84" s="153"/>
      <c r="GRJ84" s="153"/>
      <c r="GRK84" s="153"/>
      <c r="GRL84" s="153"/>
      <c r="GRM84" s="155"/>
      <c r="GRN84" s="165"/>
      <c r="GRO84" s="153"/>
      <c r="GRP84" s="154"/>
      <c r="GRQ84" s="154"/>
      <c r="GRR84" s="153"/>
      <c r="GRS84" s="153"/>
      <c r="GRT84" s="153"/>
      <c r="GRU84" s="153"/>
      <c r="GRV84" s="153"/>
      <c r="GRW84" s="153"/>
      <c r="GRX84" s="153"/>
      <c r="GRY84" s="153"/>
      <c r="GRZ84" s="155"/>
      <c r="GSA84" s="165"/>
      <c r="GSB84" s="153"/>
      <c r="GSC84" s="154"/>
      <c r="GSD84" s="154"/>
      <c r="GSE84" s="153"/>
      <c r="GSF84" s="153"/>
      <c r="GSG84" s="153"/>
      <c r="GSH84" s="153"/>
      <c r="GSI84" s="153"/>
      <c r="GSJ84" s="153"/>
      <c r="GSK84" s="153"/>
      <c r="GSL84" s="153"/>
      <c r="GSM84" s="155"/>
      <c r="GSN84" s="165"/>
      <c r="GSO84" s="153"/>
      <c r="GSP84" s="154"/>
      <c r="GSQ84" s="154"/>
      <c r="GSR84" s="153"/>
      <c r="GSS84" s="153"/>
      <c r="GST84" s="153"/>
      <c r="GSU84" s="153"/>
      <c r="GSV84" s="153"/>
      <c r="GSW84" s="153"/>
      <c r="GSX84" s="153"/>
      <c r="GSY84" s="153"/>
      <c r="GSZ84" s="155"/>
      <c r="GTA84" s="165"/>
      <c r="GTB84" s="153"/>
      <c r="GTC84" s="154"/>
      <c r="GTD84" s="154"/>
      <c r="GTE84" s="153"/>
      <c r="GTF84" s="153"/>
      <c r="GTG84" s="153"/>
      <c r="GTH84" s="153"/>
      <c r="GTI84" s="153"/>
      <c r="GTJ84" s="153"/>
      <c r="GTK84" s="153"/>
      <c r="GTL84" s="153"/>
      <c r="GTM84" s="155"/>
      <c r="GTN84" s="165"/>
      <c r="GTO84" s="153"/>
      <c r="GTP84" s="154"/>
      <c r="GTQ84" s="154"/>
      <c r="GTR84" s="153"/>
      <c r="GTS84" s="153"/>
      <c r="GTT84" s="153"/>
      <c r="GTU84" s="153"/>
      <c r="GTV84" s="153"/>
      <c r="GTW84" s="153"/>
      <c r="GTX84" s="153"/>
      <c r="GTY84" s="153"/>
      <c r="GTZ84" s="155"/>
      <c r="GUA84" s="165"/>
      <c r="GUB84" s="153"/>
      <c r="GUC84" s="154"/>
      <c r="GUD84" s="154"/>
      <c r="GUE84" s="153"/>
      <c r="GUF84" s="153"/>
      <c r="GUG84" s="153"/>
      <c r="GUH84" s="153"/>
      <c r="GUI84" s="153"/>
      <c r="GUJ84" s="153"/>
      <c r="GUK84" s="153"/>
      <c r="GUL84" s="153"/>
      <c r="GUM84" s="155"/>
      <c r="GUN84" s="165"/>
      <c r="GUO84" s="153"/>
      <c r="GUP84" s="154"/>
      <c r="GUQ84" s="154"/>
      <c r="GUR84" s="153"/>
      <c r="GUS84" s="153"/>
      <c r="GUT84" s="153"/>
      <c r="GUU84" s="153"/>
      <c r="GUV84" s="153"/>
      <c r="GUW84" s="153"/>
      <c r="GUX84" s="153"/>
      <c r="GUY84" s="153"/>
      <c r="GUZ84" s="155"/>
      <c r="GVA84" s="165"/>
      <c r="GVB84" s="153"/>
      <c r="GVC84" s="154"/>
      <c r="GVD84" s="154"/>
      <c r="GVE84" s="153"/>
      <c r="GVF84" s="153"/>
      <c r="GVG84" s="153"/>
      <c r="GVH84" s="153"/>
      <c r="GVI84" s="153"/>
      <c r="GVJ84" s="153"/>
      <c r="GVK84" s="153"/>
      <c r="GVL84" s="153"/>
      <c r="GVM84" s="155"/>
      <c r="GVN84" s="165"/>
      <c r="GVO84" s="153"/>
      <c r="GVP84" s="154"/>
      <c r="GVQ84" s="154"/>
      <c r="GVR84" s="153"/>
      <c r="GVS84" s="153"/>
      <c r="GVT84" s="153"/>
      <c r="GVU84" s="153"/>
      <c r="GVV84" s="153"/>
      <c r="GVW84" s="153"/>
      <c r="GVX84" s="153"/>
      <c r="GVY84" s="153"/>
      <c r="GVZ84" s="155"/>
      <c r="GWA84" s="165"/>
      <c r="GWB84" s="153"/>
      <c r="GWC84" s="154"/>
      <c r="GWD84" s="154"/>
      <c r="GWE84" s="153"/>
      <c r="GWF84" s="153"/>
      <c r="GWG84" s="153"/>
      <c r="GWH84" s="153"/>
      <c r="GWI84" s="153"/>
      <c r="GWJ84" s="153"/>
      <c r="GWK84" s="153"/>
      <c r="GWL84" s="153"/>
      <c r="GWM84" s="155"/>
      <c r="GWN84" s="165"/>
      <c r="GWO84" s="153"/>
      <c r="GWP84" s="154"/>
      <c r="GWQ84" s="154"/>
      <c r="GWR84" s="153"/>
      <c r="GWS84" s="153"/>
      <c r="GWT84" s="153"/>
      <c r="GWU84" s="153"/>
      <c r="GWV84" s="153"/>
      <c r="GWW84" s="153"/>
      <c r="GWX84" s="153"/>
      <c r="GWY84" s="153"/>
      <c r="GWZ84" s="155"/>
      <c r="GXA84" s="165"/>
      <c r="GXB84" s="153"/>
      <c r="GXC84" s="154"/>
      <c r="GXD84" s="154"/>
      <c r="GXE84" s="153"/>
      <c r="GXF84" s="153"/>
      <c r="GXG84" s="153"/>
      <c r="GXH84" s="153"/>
      <c r="GXI84" s="153"/>
      <c r="GXJ84" s="153"/>
      <c r="GXK84" s="153"/>
      <c r="GXL84" s="153"/>
      <c r="GXM84" s="155"/>
      <c r="GXN84" s="165"/>
      <c r="GXO84" s="153"/>
      <c r="GXP84" s="154"/>
      <c r="GXQ84" s="154"/>
      <c r="GXR84" s="153"/>
      <c r="GXS84" s="153"/>
      <c r="GXT84" s="153"/>
      <c r="GXU84" s="153"/>
      <c r="GXV84" s="153"/>
      <c r="GXW84" s="153"/>
      <c r="GXX84" s="153"/>
      <c r="GXY84" s="153"/>
      <c r="GXZ84" s="155"/>
      <c r="GYA84" s="165"/>
      <c r="GYB84" s="153"/>
      <c r="GYC84" s="154"/>
      <c r="GYD84" s="154"/>
      <c r="GYE84" s="153"/>
      <c r="GYF84" s="153"/>
      <c r="GYG84" s="153"/>
      <c r="GYH84" s="153"/>
      <c r="GYI84" s="153"/>
      <c r="GYJ84" s="153"/>
      <c r="GYK84" s="153"/>
      <c r="GYL84" s="153"/>
      <c r="GYM84" s="155"/>
      <c r="GYN84" s="165"/>
      <c r="GYO84" s="153"/>
      <c r="GYP84" s="154"/>
      <c r="GYQ84" s="154"/>
      <c r="GYR84" s="153"/>
      <c r="GYS84" s="153"/>
      <c r="GYT84" s="153"/>
      <c r="GYU84" s="153"/>
      <c r="GYV84" s="153"/>
      <c r="GYW84" s="153"/>
      <c r="GYX84" s="153"/>
      <c r="GYY84" s="153"/>
      <c r="GYZ84" s="155"/>
      <c r="GZA84" s="165"/>
      <c r="GZB84" s="153"/>
      <c r="GZC84" s="154"/>
      <c r="GZD84" s="154"/>
      <c r="GZE84" s="153"/>
      <c r="GZF84" s="153"/>
      <c r="GZG84" s="153"/>
      <c r="GZH84" s="153"/>
      <c r="GZI84" s="153"/>
      <c r="GZJ84" s="153"/>
      <c r="GZK84" s="153"/>
      <c r="GZL84" s="153"/>
      <c r="GZM84" s="155"/>
      <c r="GZN84" s="165"/>
      <c r="GZO84" s="153"/>
      <c r="GZP84" s="154"/>
      <c r="GZQ84" s="154"/>
      <c r="GZR84" s="153"/>
      <c r="GZS84" s="153"/>
      <c r="GZT84" s="153"/>
      <c r="GZU84" s="153"/>
      <c r="GZV84" s="153"/>
      <c r="GZW84" s="153"/>
      <c r="GZX84" s="153"/>
      <c r="GZY84" s="153"/>
      <c r="GZZ84" s="155"/>
      <c r="HAA84" s="165"/>
      <c r="HAB84" s="153"/>
      <c r="HAC84" s="154"/>
      <c r="HAD84" s="154"/>
      <c r="HAE84" s="153"/>
      <c r="HAF84" s="153"/>
      <c r="HAG84" s="153"/>
      <c r="HAH84" s="153"/>
      <c r="HAI84" s="153"/>
      <c r="HAJ84" s="153"/>
      <c r="HAK84" s="153"/>
      <c r="HAL84" s="153"/>
      <c r="HAM84" s="155"/>
      <c r="HAN84" s="165"/>
      <c r="HAO84" s="153"/>
      <c r="HAP84" s="154"/>
      <c r="HAQ84" s="154"/>
      <c r="HAR84" s="153"/>
      <c r="HAS84" s="153"/>
      <c r="HAT84" s="153"/>
      <c r="HAU84" s="153"/>
      <c r="HAV84" s="153"/>
      <c r="HAW84" s="153"/>
      <c r="HAX84" s="153"/>
      <c r="HAY84" s="153"/>
      <c r="HAZ84" s="155"/>
      <c r="HBA84" s="165"/>
      <c r="HBB84" s="153"/>
      <c r="HBC84" s="154"/>
      <c r="HBD84" s="154"/>
      <c r="HBE84" s="153"/>
      <c r="HBF84" s="153"/>
      <c r="HBG84" s="153"/>
      <c r="HBH84" s="153"/>
      <c r="HBI84" s="153"/>
      <c r="HBJ84" s="153"/>
      <c r="HBK84" s="153"/>
      <c r="HBL84" s="153"/>
      <c r="HBM84" s="155"/>
      <c r="HBN84" s="165"/>
      <c r="HBO84" s="153"/>
      <c r="HBP84" s="154"/>
      <c r="HBQ84" s="154"/>
      <c r="HBR84" s="153"/>
      <c r="HBS84" s="153"/>
      <c r="HBT84" s="153"/>
      <c r="HBU84" s="153"/>
      <c r="HBV84" s="153"/>
      <c r="HBW84" s="153"/>
      <c r="HBX84" s="153"/>
      <c r="HBY84" s="153"/>
      <c r="HBZ84" s="155"/>
      <c r="HCA84" s="165"/>
      <c r="HCB84" s="153"/>
      <c r="HCC84" s="154"/>
      <c r="HCD84" s="154"/>
      <c r="HCE84" s="153"/>
      <c r="HCF84" s="153"/>
      <c r="HCG84" s="153"/>
      <c r="HCH84" s="153"/>
      <c r="HCI84" s="153"/>
      <c r="HCJ84" s="153"/>
      <c r="HCK84" s="153"/>
      <c r="HCL84" s="153"/>
      <c r="HCM84" s="155"/>
      <c r="HCN84" s="165"/>
      <c r="HCO84" s="153"/>
      <c r="HCP84" s="154"/>
      <c r="HCQ84" s="154"/>
      <c r="HCR84" s="153"/>
      <c r="HCS84" s="153"/>
      <c r="HCT84" s="153"/>
      <c r="HCU84" s="153"/>
      <c r="HCV84" s="153"/>
      <c r="HCW84" s="153"/>
      <c r="HCX84" s="153"/>
      <c r="HCY84" s="153"/>
      <c r="HCZ84" s="155"/>
      <c r="HDA84" s="165"/>
      <c r="HDB84" s="153"/>
      <c r="HDC84" s="154"/>
      <c r="HDD84" s="154"/>
      <c r="HDE84" s="153"/>
      <c r="HDF84" s="153"/>
      <c r="HDG84" s="153"/>
      <c r="HDH84" s="153"/>
      <c r="HDI84" s="153"/>
      <c r="HDJ84" s="153"/>
      <c r="HDK84" s="153"/>
      <c r="HDL84" s="153"/>
      <c r="HDM84" s="155"/>
      <c r="HDN84" s="165"/>
      <c r="HDO84" s="153"/>
      <c r="HDP84" s="154"/>
      <c r="HDQ84" s="154"/>
      <c r="HDR84" s="153"/>
      <c r="HDS84" s="153"/>
      <c r="HDT84" s="153"/>
      <c r="HDU84" s="153"/>
      <c r="HDV84" s="153"/>
      <c r="HDW84" s="153"/>
      <c r="HDX84" s="153"/>
      <c r="HDY84" s="153"/>
      <c r="HDZ84" s="155"/>
      <c r="HEA84" s="165"/>
      <c r="HEB84" s="153"/>
      <c r="HEC84" s="154"/>
      <c r="HED84" s="154"/>
      <c r="HEE84" s="153"/>
      <c r="HEF84" s="153"/>
      <c r="HEG84" s="153"/>
      <c r="HEH84" s="153"/>
      <c r="HEI84" s="153"/>
      <c r="HEJ84" s="153"/>
      <c r="HEK84" s="153"/>
      <c r="HEL84" s="153"/>
      <c r="HEM84" s="155"/>
      <c r="HEN84" s="165"/>
      <c r="HEO84" s="153"/>
      <c r="HEP84" s="154"/>
      <c r="HEQ84" s="154"/>
      <c r="HER84" s="153"/>
      <c r="HES84" s="153"/>
      <c r="HET84" s="153"/>
      <c r="HEU84" s="153"/>
      <c r="HEV84" s="153"/>
      <c r="HEW84" s="153"/>
      <c r="HEX84" s="153"/>
      <c r="HEY84" s="153"/>
      <c r="HEZ84" s="155"/>
      <c r="HFA84" s="165"/>
      <c r="HFB84" s="153"/>
      <c r="HFC84" s="154"/>
      <c r="HFD84" s="154"/>
      <c r="HFE84" s="153"/>
      <c r="HFF84" s="153"/>
      <c r="HFG84" s="153"/>
      <c r="HFH84" s="153"/>
      <c r="HFI84" s="153"/>
      <c r="HFJ84" s="153"/>
      <c r="HFK84" s="153"/>
      <c r="HFL84" s="153"/>
      <c r="HFM84" s="155"/>
      <c r="HFN84" s="165"/>
      <c r="HFO84" s="153"/>
      <c r="HFP84" s="154"/>
      <c r="HFQ84" s="154"/>
      <c r="HFR84" s="153"/>
      <c r="HFS84" s="153"/>
      <c r="HFT84" s="153"/>
      <c r="HFU84" s="153"/>
      <c r="HFV84" s="153"/>
      <c r="HFW84" s="153"/>
      <c r="HFX84" s="153"/>
      <c r="HFY84" s="153"/>
      <c r="HFZ84" s="155"/>
      <c r="HGA84" s="165"/>
      <c r="HGB84" s="153"/>
      <c r="HGC84" s="154"/>
      <c r="HGD84" s="154"/>
      <c r="HGE84" s="153"/>
      <c r="HGF84" s="153"/>
      <c r="HGG84" s="153"/>
      <c r="HGH84" s="153"/>
      <c r="HGI84" s="153"/>
      <c r="HGJ84" s="153"/>
      <c r="HGK84" s="153"/>
      <c r="HGL84" s="153"/>
      <c r="HGM84" s="155"/>
      <c r="HGN84" s="165"/>
      <c r="HGO84" s="153"/>
      <c r="HGP84" s="154"/>
      <c r="HGQ84" s="154"/>
      <c r="HGR84" s="153"/>
      <c r="HGS84" s="153"/>
      <c r="HGT84" s="153"/>
      <c r="HGU84" s="153"/>
      <c r="HGV84" s="153"/>
      <c r="HGW84" s="153"/>
      <c r="HGX84" s="153"/>
      <c r="HGY84" s="153"/>
      <c r="HGZ84" s="155"/>
      <c r="HHA84" s="165"/>
      <c r="HHB84" s="153"/>
      <c r="HHC84" s="154"/>
      <c r="HHD84" s="154"/>
      <c r="HHE84" s="153"/>
      <c r="HHF84" s="153"/>
      <c r="HHG84" s="153"/>
      <c r="HHH84" s="153"/>
      <c r="HHI84" s="153"/>
      <c r="HHJ84" s="153"/>
      <c r="HHK84" s="153"/>
      <c r="HHL84" s="153"/>
      <c r="HHM84" s="155"/>
      <c r="HHN84" s="165"/>
      <c r="HHO84" s="153"/>
      <c r="HHP84" s="154"/>
      <c r="HHQ84" s="154"/>
      <c r="HHR84" s="153"/>
      <c r="HHS84" s="153"/>
      <c r="HHT84" s="153"/>
      <c r="HHU84" s="153"/>
      <c r="HHV84" s="153"/>
      <c r="HHW84" s="153"/>
      <c r="HHX84" s="153"/>
      <c r="HHY84" s="153"/>
      <c r="HHZ84" s="155"/>
      <c r="HIA84" s="165"/>
      <c r="HIB84" s="153"/>
      <c r="HIC84" s="154"/>
      <c r="HID84" s="154"/>
      <c r="HIE84" s="153"/>
      <c r="HIF84" s="153"/>
      <c r="HIG84" s="153"/>
      <c r="HIH84" s="153"/>
      <c r="HII84" s="153"/>
      <c r="HIJ84" s="153"/>
      <c r="HIK84" s="153"/>
      <c r="HIL84" s="153"/>
      <c r="HIM84" s="155"/>
      <c r="HIN84" s="165"/>
      <c r="HIO84" s="153"/>
      <c r="HIP84" s="154"/>
      <c r="HIQ84" s="154"/>
      <c r="HIR84" s="153"/>
      <c r="HIS84" s="153"/>
      <c r="HIT84" s="153"/>
      <c r="HIU84" s="153"/>
      <c r="HIV84" s="153"/>
      <c r="HIW84" s="153"/>
      <c r="HIX84" s="153"/>
      <c r="HIY84" s="153"/>
      <c r="HIZ84" s="155"/>
      <c r="HJA84" s="165"/>
      <c r="HJB84" s="153"/>
      <c r="HJC84" s="154"/>
      <c r="HJD84" s="154"/>
      <c r="HJE84" s="153"/>
      <c r="HJF84" s="153"/>
      <c r="HJG84" s="153"/>
      <c r="HJH84" s="153"/>
      <c r="HJI84" s="153"/>
      <c r="HJJ84" s="153"/>
      <c r="HJK84" s="153"/>
      <c r="HJL84" s="153"/>
      <c r="HJM84" s="155"/>
      <c r="HJN84" s="165"/>
      <c r="HJO84" s="153"/>
      <c r="HJP84" s="154"/>
      <c r="HJQ84" s="154"/>
      <c r="HJR84" s="153"/>
      <c r="HJS84" s="153"/>
      <c r="HJT84" s="153"/>
      <c r="HJU84" s="153"/>
      <c r="HJV84" s="153"/>
      <c r="HJW84" s="153"/>
      <c r="HJX84" s="153"/>
      <c r="HJY84" s="153"/>
      <c r="HJZ84" s="155"/>
      <c r="HKA84" s="165"/>
      <c r="HKB84" s="153"/>
      <c r="HKC84" s="154"/>
      <c r="HKD84" s="154"/>
      <c r="HKE84" s="153"/>
      <c r="HKF84" s="153"/>
      <c r="HKG84" s="153"/>
      <c r="HKH84" s="153"/>
      <c r="HKI84" s="153"/>
      <c r="HKJ84" s="153"/>
      <c r="HKK84" s="153"/>
      <c r="HKL84" s="153"/>
      <c r="HKM84" s="155"/>
      <c r="HKN84" s="165"/>
      <c r="HKO84" s="153"/>
      <c r="HKP84" s="154"/>
      <c r="HKQ84" s="154"/>
      <c r="HKR84" s="153"/>
      <c r="HKS84" s="153"/>
      <c r="HKT84" s="153"/>
      <c r="HKU84" s="153"/>
      <c r="HKV84" s="153"/>
      <c r="HKW84" s="153"/>
      <c r="HKX84" s="153"/>
      <c r="HKY84" s="153"/>
      <c r="HKZ84" s="155"/>
      <c r="HLA84" s="165"/>
      <c r="HLB84" s="153"/>
      <c r="HLC84" s="154"/>
      <c r="HLD84" s="154"/>
      <c r="HLE84" s="153"/>
      <c r="HLF84" s="153"/>
      <c r="HLG84" s="153"/>
      <c r="HLH84" s="153"/>
      <c r="HLI84" s="153"/>
      <c r="HLJ84" s="153"/>
      <c r="HLK84" s="153"/>
      <c r="HLL84" s="153"/>
      <c r="HLM84" s="155"/>
      <c r="HLN84" s="165"/>
      <c r="HLO84" s="153"/>
      <c r="HLP84" s="154"/>
      <c r="HLQ84" s="154"/>
      <c r="HLR84" s="153"/>
      <c r="HLS84" s="153"/>
      <c r="HLT84" s="153"/>
      <c r="HLU84" s="153"/>
      <c r="HLV84" s="153"/>
      <c r="HLW84" s="153"/>
      <c r="HLX84" s="153"/>
      <c r="HLY84" s="153"/>
      <c r="HLZ84" s="155"/>
      <c r="HMA84" s="165"/>
      <c r="HMB84" s="153"/>
      <c r="HMC84" s="154"/>
      <c r="HMD84" s="154"/>
      <c r="HME84" s="153"/>
      <c r="HMF84" s="153"/>
      <c r="HMG84" s="153"/>
      <c r="HMH84" s="153"/>
      <c r="HMI84" s="153"/>
      <c r="HMJ84" s="153"/>
      <c r="HMK84" s="153"/>
      <c r="HML84" s="153"/>
      <c r="HMM84" s="155"/>
      <c r="HMN84" s="165"/>
      <c r="HMO84" s="153"/>
      <c r="HMP84" s="154"/>
      <c r="HMQ84" s="154"/>
      <c r="HMR84" s="153"/>
      <c r="HMS84" s="153"/>
      <c r="HMT84" s="153"/>
      <c r="HMU84" s="153"/>
      <c r="HMV84" s="153"/>
      <c r="HMW84" s="153"/>
      <c r="HMX84" s="153"/>
      <c r="HMY84" s="153"/>
      <c r="HMZ84" s="155"/>
      <c r="HNA84" s="165"/>
      <c r="HNB84" s="153"/>
      <c r="HNC84" s="154"/>
      <c r="HND84" s="154"/>
      <c r="HNE84" s="153"/>
      <c r="HNF84" s="153"/>
      <c r="HNG84" s="153"/>
      <c r="HNH84" s="153"/>
      <c r="HNI84" s="153"/>
      <c r="HNJ84" s="153"/>
      <c r="HNK84" s="153"/>
      <c r="HNL84" s="153"/>
      <c r="HNM84" s="155"/>
      <c r="HNN84" s="165"/>
      <c r="HNO84" s="153"/>
      <c r="HNP84" s="154"/>
      <c r="HNQ84" s="154"/>
      <c r="HNR84" s="153"/>
      <c r="HNS84" s="153"/>
      <c r="HNT84" s="153"/>
      <c r="HNU84" s="153"/>
      <c r="HNV84" s="153"/>
      <c r="HNW84" s="153"/>
      <c r="HNX84" s="153"/>
      <c r="HNY84" s="153"/>
      <c r="HNZ84" s="155"/>
      <c r="HOA84" s="165"/>
      <c r="HOB84" s="153"/>
      <c r="HOC84" s="154"/>
      <c r="HOD84" s="154"/>
      <c r="HOE84" s="153"/>
      <c r="HOF84" s="153"/>
      <c r="HOG84" s="153"/>
      <c r="HOH84" s="153"/>
      <c r="HOI84" s="153"/>
      <c r="HOJ84" s="153"/>
      <c r="HOK84" s="153"/>
      <c r="HOL84" s="153"/>
      <c r="HOM84" s="155"/>
      <c r="HON84" s="165"/>
      <c r="HOO84" s="153"/>
      <c r="HOP84" s="154"/>
      <c r="HOQ84" s="154"/>
      <c r="HOR84" s="153"/>
      <c r="HOS84" s="153"/>
      <c r="HOT84" s="153"/>
      <c r="HOU84" s="153"/>
      <c r="HOV84" s="153"/>
      <c r="HOW84" s="153"/>
      <c r="HOX84" s="153"/>
      <c r="HOY84" s="153"/>
      <c r="HOZ84" s="155"/>
      <c r="HPA84" s="165"/>
      <c r="HPB84" s="153"/>
      <c r="HPC84" s="154"/>
      <c r="HPD84" s="154"/>
      <c r="HPE84" s="153"/>
      <c r="HPF84" s="153"/>
      <c r="HPG84" s="153"/>
      <c r="HPH84" s="153"/>
      <c r="HPI84" s="153"/>
      <c r="HPJ84" s="153"/>
      <c r="HPK84" s="153"/>
      <c r="HPL84" s="153"/>
      <c r="HPM84" s="155"/>
      <c r="HPN84" s="165"/>
      <c r="HPO84" s="153"/>
      <c r="HPP84" s="154"/>
      <c r="HPQ84" s="154"/>
      <c r="HPR84" s="153"/>
      <c r="HPS84" s="153"/>
      <c r="HPT84" s="153"/>
      <c r="HPU84" s="153"/>
      <c r="HPV84" s="153"/>
      <c r="HPW84" s="153"/>
      <c r="HPX84" s="153"/>
      <c r="HPY84" s="153"/>
      <c r="HPZ84" s="155"/>
      <c r="HQA84" s="165"/>
      <c r="HQB84" s="153"/>
      <c r="HQC84" s="154"/>
      <c r="HQD84" s="154"/>
      <c r="HQE84" s="153"/>
      <c r="HQF84" s="153"/>
      <c r="HQG84" s="153"/>
      <c r="HQH84" s="153"/>
      <c r="HQI84" s="153"/>
      <c r="HQJ84" s="153"/>
      <c r="HQK84" s="153"/>
      <c r="HQL84" s="153"/>
      <c r="HQM84" s="155"/>
      <c r="HQN84" s="165"/>
      <c r="HQO84" s="153"/>
      <c r="HQP84" s="154"/>
      <c r="HQQ84" s="154"/>
      <c r="HQR84" s="153"/>
      <c r="HQS84" s="153"/>
      <c r="HQT84" s="153"/>
      <c r="HQU84" s="153"/>
      <c r="HQV84" s="153"/>
      <c r="HQW84" s="153"/>
      <c r="HQX84" s="153"/>
      <c r="HQY84" s="153"/>
      <c r="HQZ84" s="155"/>
      <c r="HRA84" s="165"/>
      <c r="HRB84" s="153"/>
      <c r="HRC84" s="154"/>
      <c r="HRD84" s="154"/>
      <c r="HRE84" s="153"/>
      <c r="HRF84" s="153"/>
      <c r="HRG84" s="153"/>
      <c r="HRH84" s="153"/>
      <c r="HRI84" s="153"/>
      <c r="HRJ84" s="153"/>
      <c r="HRK84" s="153"/>
      <c r="HRL84" s="153"/>
      <c r="HRM84" s="155"/>
      <c r="HRN84" s="165"/>
      <c r="HRO84" s="153"/>
      <c r="HRP84" s="154"/>
      <c r="HRQ84" s="154"/>
      <c r="HRR84" s="153"/>
      <c r="HRS84" s="153"/>
      <c r="HRT84" s="153"/>
      <c r="HRU84" s="153"/>
      <c r="HRV84" s="153"/>
      <c r="HRW84" s="153"/>
      <c r="HRX84" s="153"/>
      <c r="HRY84" s="153"/>
      <c r="HRZ84" s="155"/>
      <c r="HSA84" s="165"/>
      <c r="HSB84" s="153"/>
      <c r="HSC84" s="154"/>
      <c r="HSD84" s="154"/>
      <c r="HSE84" s="153"/>
      <c r="HSF84" s="153"/>
      <c r="HSG84" s="153"/>
      <c r="HSH84" s="153"/>
      <c r="HSI84" s="153"/>
      <c r="HSJ84" s="153"/>
      <c r="HSK84" s="153"/>
      <c r="HSL84" s="153"/>
      <c r="HSM84" s="155"/>
      <c r="HSN84" s="165"/>
      <c r="HSO84" s="153"/>
      <c r="HSP84" s="154"/>
      <c r="HSQ84" s="154"/>
      <c r="HSR84" s="153"/>
      <c r="HSS84" s="153"/>
      <c r="HST84" s="153"/>
      <c r="HSU84" s="153"/>
      <c r="HSV84" s="153"/>
      <c r="HSW84" s="153"/>
      <c r="HSX84" s="153"/>
      <c r="HSY84" s="153"/>
      <c r="HSZ84" s="155"/>
      <c r="HTA84" s="165"/>
      <c r="HTB84" s="153"/>
      <c r="HTC84" s="154"/>
      <c r="HTD84" s="154"/>
      <c r="HTE84" s="153"/>
      <c r="HTF84" s="153"/>
      <c r="HTG84" s="153"/>
      <c r="HTH84" s="153"/>
      <c r="HTI84" s="153"/>
      <c r="HTJ84" s="153"/>
      <c r="HTK84" s="153"/>
      <c r="HTL84" s="153"/>
      <c r="HTM84" s="155"/>
      <c r="HTN84" s="165"/>
      <c r="HTO84" s="153"/>
      <c r="HTP84" s="154"/>
      <c r="HTQ84" s="154"/>
      <c r="HTR84" s="153"/>
      <c r="HTS84" s="153"/>
      <c r="HTT84" s="153"/>
      <c r="HTU84" s="153"/>
      <c r="HTV84" s="153"/>
      <c r="HTW84" s="153"/>
      <c r="HTX84" s="153"/>
      <c r="HTY84" s="153"/>
      <c r="HTZ84" s="155"/>
      <c r="HUA84" s="165"/>
      <c r="HUB84" s="153"/>
      <c r="HUC84" s="154"/>
      <c r="HUD84" s="154"/>
      <c r="HUE84" s="153"/>
      <c r="HUF84" s="153"/>
      <c r="HUG84" s="153"/>
      <c r="HUH84" s="153"/>
      <c r="HUI84" s="153"/>
      <c r="HUJ84" s="153"/>
      <c r="HUK84" s="153"/>
      <c r="HUL84" s="153"/>
      <c r="HUM84" s="155"/>
      <c r="HUN84" s="165"/>
      <c r="HUO84" s="153"/>
      <c r="HUP84" s="154"/>
      <c r="HUQ84" s="154"/>
      <c r="HUR84" s="153"/>
      <c r="HUS84" s="153"/>
      <c r="HUT84" s="153"/>
      <c r="HUU84" s="153"/>
      <c r="HUV84" s="153"/>
      <c r="HUW84" s="153"/>
      <c r="HUX84" s="153"/>
      <c r="HUY84" s="153"/>
      <c r="HUZ84" s="155"/>
      <c r="HVA84" s="165"/>
      <c r="HVB84" s="153"/>
      <c r="HVC84" s="154"/>
      <c r="HVD84" s="154"/>
      <c r="HVE84" s="153"/>
      <c r="HVF84" s="153"/>
      <c r="HVG84" s="153"/>
      <c r="HVH84" s="153"/>
      <c r="HVI84" s="153"/>
      <c r="HVJ84" s="153"/>
      <c r="HVK84" s="153"/>
      <c r="HVL84" s="153"/>
      <c r="HVM84" s="155"/>
      <c r="HVN84" s="165"/>
      <c r="HVO84" s="153"/>
      <c r="HVP84" s="154"/>
      <c r="HVQ84" s="154"/>
      <c r="HVR84" s="153"/>
      <c r="HVS84" s="153"/>
      <c r="HVT84" s="153"/>
      <c r="HVU84" s="153"/>
      <c r="HVV84" s="153"/>
      <c r="HVW84" s="153"/>
      <c r="HVX84" s="153"/>
      <c r="HVY84" s="153"/>
      <c r="HVZ84" s="155"/>
      <c r="HWA84" s="165"/>
      <c r="HWB84" s="153"/>
      <c r="HWC84" s="154"/>
      <c r="HWD84" s="154"/>
      <c r="HWE84" s="153"/>
      <c r="HWF84" s="153"/>
      <c r="HWG84" s="153"/>
      <c r="HWH84" s="153"/>
      <c r="HWI84" s="153"/>
      <c r="HWJ84" s="153"/>
      <c r="HWK84" s="153"/>
      <c r="HWL84" s="153"/>
      <c r="HWM84" s="155"/>
      <c r="HWN84" s="165"/>
      <c r="HWO84" s="153"/>
      <c r="HWP84" s="154"/>
      <c r="HWQ84" s="154"/>
      <c r="HWR84" s="153"/>
      <c r="HWS84" s="153"/>
      <c r="HWT84" s="153"/>
      <c r="HWU84" s="153"/>
      <c r="HWV84" s="153"/>
      <c r="HWW84" s="153"/>
      <c r="HWX84" s="153"/>
      <c r="HWY84" s="153"/>
      <c r="HWZ84" s="155"/>
      <c r="HXA84" s="165"/>
      <c r="HXB84" s="153"/>
      <c r="HXC84" s="154"/>
      <c r="HXD84" s="154"/>
      <c r="HXE84" s="153"/>
      <c r="HXF84" s="153"/>
      <c r="HXG84" s="153"/>
      <c r="HXH84" s="153"/>
      <c r="HXI84" s="153"/>
      <c r="HXJ84" s="153"/>
      <c r="HXK84" s="153"/>
      <c r="HXL84" s="153"/>
      <c r="HXM84" s="155"/>
      <c r="HXN84" s="165"/>
      <c r="HXO84" s="153"/>
      <c r="HXP84" s="154"/>
      <c r="HXQ84" s="154"/>
      <c r="HXR84" s="153"/>
      <c r="HXS84" s="153"/>
      <c r="HXT84" s="153"/>
      <c r="HXU84" s="153"/>
      <c r="HXV84" s="153"/>
      <c r="HXW84" s="153"/>
      <c r="HXX84" s="153"/>
      <c r="HXY84" s="153"/>
      <c r="HXZ84" s="155"/>
      <c r="HYA84" s="165"/>
      <c r="HYB84" s="153"/>
      <c r="HYC84" s="154"/>
      <c r="HYD84" s="154"/>
      <c r="HYE84" s="153"/>
      <c r="HYF84" s="153"/>
      <c r="HYG84" s="153"/>
      <c r="HYH84" s="153"/>
      <c r="HYI84" s="153"/>
      <c r="HYJ84" s="153"/>
      <c r="HYK84" s="153"/>
      <c r="HYL84" s="153"/>
      <c r="HYM84" s="155"/>
      <c r="HYN84" s="165"/>
      <c r="HYO84" s="153"/>
      <c r="HYP84" s="154"/>
      <c r="HYQ84" s="154"/>
      <c r="HYR84" s="153"/>
      <c r="HYS84" s="153"/>
      <c r="HYT84" s="153"/>
      <c r="HYU84" s="153"/>
      <c r="HYV84" s="153"/>
      <c r="HYW84" s="153"/>
      <c r="HYX84" s="153"/>
      <c r="HYY84" s="153"/>
      <c r="HYZ84" s="155"/>
      <c r="HZA84" s="165"/>
      <c r="HZB84" s="153"/>
      <c r="HZC84" s="154"/>
      <c r="HZD84" s="154"/>
      <c r="HZE84" s="153"/>
      <c r="HZF84" s="153"/>
      <c r="HZG84" s="153"/>
      <c r="HZH84" s="153"/>
      <c r="HZI84" s="153"/>
      <c r="HZJ84" s="153"/>
      <c r="HZK84" s="153"/>
      <c r="HZL84" s="153"/>
      <c r="HZM84" s="155"/>
      <c r="HZN84" s="165"/>
      <c r="HZO84" s="153"/>
      <c r="HZP84" s="154"/>
      <c r="HZQ84" s="154"/>
      <c r="HZR84" s="153"/>
      <c r="HZS84" s="153"/>
      <c r="HZT84" s="153"/>
      <c r="HZU84" s="153"/>
      <c r="HZV84" s="153"/>
      <c r="HZW84" s="153"/>
      <c r="HZX84" s="153"/>
      <c r="HZY84" s="153"/>
      <c r="HZZ84" s="155"/>
      <c r="IAA84" s="165"/>
      <c r="IAB84" s="153"/>
      <c r="IAC84" s="154"/>
      <c r="IAD84" s="154"/>
      <c r="IAE84" s="153"/>
      <c r="IAF84" s="153"/>
      <c r="IAG84" s="153"/>
      <c r="IAH84" s="153"/>
      <c r="IAI84" s="153"/>
      <c r="IAJ84" s="153"/>
      <c r="IAK84" s="153"/>
      <c r="IAL84" s="153"/>
      <c r="IAM84" s="155"/>
      <c r="IAN84" s="165"/>
      <c r="IAO84" s="153"/>
      <c r="IAP84" s="154"/>
      <c r="IAQ84" s="154"/>
      <c r="IAR84" s="153"/>
      <c r="IAS84" s="153"/>
      <c r="IAT84" s="153"/>
      <c r="IAU84" s="153"/>
      <c r="IAV84" s="153"/>
      <c r="IAW84" s="153"/>
      <c r="IAX84" s="153"/>
      <c r="IAY84" s="153"/>
      <c r="IAZ84" s="155"/>
      <c r="IBA84" s="165"/>
      <c r="IBB84" s="153"/>
      <c r="IBC84" s="154"/>
      <c r="IBD84" s="154"/>
      <c r="IBE84" s="153"/>
      <c r="IBF84" s="153"/>
      <c r="IBG84" s="153"/>
      <c r="IBH84" s="153"/>
      <c r="IBI84" s="153"/>
      <c r="IBJ84" s="153"/>
      <c r="IBK84" s="153"/>
      <c r="IBL84" s="153"/>
      <c r="IBM84" s="155"/>
      <c r="IBN84" s="165"/>
      <c r="IBO84" s="153"/>
      <c r="IBP84" s="154"/>
      <c r="IBQ84" s="154"/>
      <c r="IBR84" s="153"/>
      <c r="IBS84" s="153"/>
      <c r="IBT84" s="153"/>
      <c r="IBU84" s="153"/>
      <c r="IBV84" s="153"/>
      <c r="IBW84" s="153"/>
      <c r="IBX84" s="153"/>
      <c r="IBY84" s="153"/>
      <c r="IBZ84" s="155"/>
      <c r="ICA84" s="165"/>
      <c r="ICB84" s="153"/>
      <c r="ICC84" s="154"/>
      <c r="ICD84" s="154"/>
      <c r="ICE84" s="153"/>
      <c r="ICF84" s="153"/>
      <c r="ICG84" s="153"/>
      <c r="ICH84" s="153"/>
      <c r="ICI84" s="153"/>
      <c r="ICJ84" s="153"/>
      <c r="ICK84" s="153"/>
      <c r="ICL84" s="153"/>
      <c r="ICM84" s="155"/>
      <c r="ICN84" s="165"/>
      <c r="ICO84" s="153"/>
      <c r="ICP84" s="154"/>
      <c r="ICQ84" s="154"/>
      <c r="ICR84" s="153"/>
      <c r="ICS84" s="153"/>
      <c r="ICT84" s="153"/>
      <c r="ICU84" s="153"/>
      <c r="ICV84" s="153"/>
      <c r="ICW84" s="153"/>
      <c r="ICX84" s="153"/>
      <c r="ICY84" s="153"/>
      <c r="ICZ84" s="155"/>
      <c r="IDA84" s="165"/>
      <c r="IDB84" s="153"/>
      <c r="IDC84" s="154"/>
      <c r="IDD84" s="154"/>
      <c r="IDE84" s="153"/>
      <c r="IDF84" s="153"/>
      <c r="IDG84" s="153"/>
      <c r="IDH84" s="153"/>
      <c r="IDI84" s="153"/>
      <c r="IDJ84" s="153"/>
      <c r="IDK84" s="153"/>
      <c r="IDL84" s="153"/>
      <c r="IDM84" s="155"/>
      <c r="IDN84" s="165"/>
      <c r="IDO84" s="153"/>
      <c r="IDP84" s="154"/>
      <c r="IDQ84" s="154"/>
      <c r="IDR84" s="153"/>
      <c r="IDS84" s="153"/>
      <c r="IDT84" s="153"/>
      <c r="IDU84" s="153"/>
      <c r="IDV84" s="153"/>
      <c r="IDW84" s="153"/>
      <c r="IDX84" s="153"/>
      <c r="IDY84" s="153"/>
      <c r="IDZ84" s="155"/>
      <c r="IEA84" s="165"/>
      <c r="IEB84" s="153"/>
      <c r="IEC84" s="154"/>
      <c r="IED84" s="154"/>
      <c r="IEE84" s="153"/>
      <c r="IEF84" s="153"/>
      <c r="IEG84" s="153"/>
      <c r="IEH84" s="153"/>
      <c r="IEI84" s="153"/>
      <c r="IEJ84" s="153"/>
      <c r="IEK84" s="153"/>
      <c r="IEL84" s="153"/>
      <c r="IEM84" s="155"/>
      <c r="IEN84" s="165"/>
      <c r="IEO84" s="153"/>
      <c r="IEP84" s="154"/>
      <c r="IEQ84" s="154"/>
      <c r="IER84" s="153"/>
      <c r="IES84" s="153"/>
      <c r="IET84" s="153"/>
      <c r="IEU84" s="153"/>
      <c r="IEV84" s="153"/>
      <c r="IEW84" s="153"/>
      <c r="IEX84" s="153"/>
      <c r="IEY84" s="153"/>
      <c r="IEZ84" s="155"/>
      <c r="IFA84" s="165"/>
      <c r="IFB84" s="153"/>
      <c r="IFC84" s="154"/>
      <c r="IFD84" s="154"/>
      <c r="IFE84" s="153"/>
      <c r="IFF84" s="153"/>
      <c r="IFG84" s="153"/>
      <c r="IFH84" s="153"/>
      <c r="IFI84" s="153"/>
      <c r="IFJ84" s="153"/>
      <c r="IFK84" s="153"/>
      <c r="IFL84" s="153"/>
      <c r="IFM84" s="155"/>
      <c r="IFN84" s="165"/>
      <c r="IFO84" s="153"/>
      <c r="IFP84" s="154"/>
      <c r="IFQ84" s="154"/>
      <c r="IFR84" s="153"/>
      <c r="IFS84" s="153"/>
      <c r="IFT84" s="153"/>
      <c r="IFU84" s="153"/>
      <c r="IFV84" s="153"/>
      <c r="IFW84" s="153"/>
      <c r="IFX84" s="153"/>
      <c r="IFY84" s="153"/>
      <c r="IFZ84" s="155"/>
      <c r="IGA84" s="165"/>
      <c r="IGB84" s="153"/>
      <c r="IGC84" s="154"/>
      <c r="IGD84" s="154"/>
      <c r="IGE84" s="153"/>
      <c r="IGF84" s="153"/>
      <c r="IGG84" s="153"/>
      <c r="IGH84" s="153"/>
      <c r="IGI84" s="153"/>
      <c r="IGJ84" s="153"/>
      <c r="IGK84" s="153"/>
      <c r="IGL84" s="153"/>
      <c r="IGM84" s="155"/>
      <c r="IGN84" s="165"/>
      <c r="IGO84" s="153"/>
      <c r="IGP84" s="154"/>
      <c r="IGQ84" s="154"/>
      <c r="IGR84" s="153"/>
      <c r="IGS84" s="153"/>
      <c r="IGT84" s="153"/>
      <c r="IGU84" s="153"/>
      <c r="IGV84" s="153"/>
      <c r="IGW84" s="153"/>
      <c r="IGX84" s="153"/>
      <c r="IGY84" s="153"/>
      <c r="IGZ84" s="155"/>
      <c r="IHA84" s="165"/>
      <c r="IHB84" s="153"/>
      <c r="IHC84" s="154"/>
      <c r="IHD84" s="154"/>
      <c r="IHE84" s="153"/>
      <c r="IHF84" s="153"/>
      <c r="IHG84" s="153"/>
      <c r="IHH84" s="153"/>
      <c r="IHI84" s="153"/>
      <c r="IHJ84" s="153"/>
      <c r="IHK84" s="153"/>
      <c r="IHL84" s="153"/>
      <c r="IHM84" s="155"/>
      <c r="IHN84" s="165"/>
      <c r="IHO84" s="153"/>
      <c r="IHP84" s="154"/>
      <c r="IHQ84" s="154"/>
      <c r="IHR84" s="153"/>
      <c r="IHS84" s="153"/>
      <c r="IHT84" s="153"/>
      <c r="IHU84" s="153"/>
      <c r="IHV84" s="153"/>
      <c r="IHW84" s="153"/>
      <c r="IHX84" s="153"/>
      <c r="IHY84" s="153"/>
      <c r="IHZ84" s="155"/>
      <c r="IIA84" s="165"/>
      <c r="IIB84" s="153"/>
      <c r="IIC84" s="154"/>
      <c r="IID84" s="154"/>
      <c r="IIE84" s="153"/>
      <c r="IIF84" s="153"/>
      <c r="IIG84" s="153"/>
      <c r="IIH84" s="153"/>
      <c r="III84" s="153"/>
      <c r="IIJ84" s="153"/>
      <c r="IIK84" s="153"/>
      <c r="IIL84" s="153"/>
      <c r="IIM84" s="155"/>
      <c r="IIN84" s="165"/>
      <c r="IIO84" s="153"/>
      <c r="IIP84" s="154"/>
      <c r="IIQ84" s="154"/>
      <c r="IIR84" s="153"/>
      <c r="IIS84" s="153"/>
      <c r="IIT84" s="153"/>
      <c r="IIU84" s="153"/>
      <c r="IIV84" s="153"/>
      <c r="IIW84" s="153"/>
      <c r="IIX84" s="153"/>
      <c r="IIY84" s="153"/>
      <c r="IIZ84" s="155"/>
      <c r="IJA84" s="165"/>
      <c r="IJB84" s="153"/>
      <c r="IJC84" s="154"/>
      <c r="IJD84" s="154"/>
      <c r="IJE84" s="153"/>
      <c r="IJF84" s="153"/>
      <c r="IJG84" s="153"/>
      <c r="IJH84" s="153"/>
      <c r="IJI84" s="153"/>
      <c r="IJJ84" s="153"/>
      <c r="IJK84" s="153"/>
      <c r="IJL84" s="153"/>
      <c r="IJM84" s="155"/>
      <c r="IJN84" s="165"/>
      <c r="IJO84" s="153"/>
      <c r="IJP84" s="154"/>
      <c r="IJQ84" s="154"/>
      <c r="IJR84" s="153"/>
      <c r="IJS84" s="153"/>
      <c r="IJT84" s="153"/>
      <c r="IJU84" s="153"/>
      <c r="IJV84" s="153"/>
      <c r="IJW84" s="153"/>
      <c r="IJX84" s="153"/>
      <c r="IJY84" s="153"/>
      <c r="IJZ84" s="155"/>
      <c r="IKA84" s="165"/>
      <c r="IKB84" s="153"/>
      <c r="IKC84" s="154"/>
      <c r="IKD84" s="154"/>
      <c r="IKE84" s="153"/>
      <c r="IKF84" s="153"/>
      <c r="IKG84" s="153"/>
      <c r="IKH84" s="153"/>
      <c r="IKI84" s="153"/>
      <c r="IKJ84" s="153"/>
      <c r="IKK84" s="153"/>
      <c r="IKL84" s="153"/>
      <c r="IKM84" s="155"/>
      <c r="IKN84" s="165"/>
      <c r="IKO84" s="153"/>
      <c r="IKP84" s="154"/>
      <c r="IKQ84" s="154"/>
      <c r="IKR84" s="153"/>
      <c r="IKS84" s="153"/>
      <c r="IKT84" s="153"/>
      <c r="IKU84" s="153"/>
      <c r="IKV84" s="153"/>
      <c r="IKW84" s="153"/>
      <c r="IKX84" s="153"/>
      <c r="IKY84" s="153"/>
      <c r="IKZ84" s="155"/>
      <c r="ILA84" s="165"/>
      <c r="ILB84" s="153"/>
      <c r="ILC84" s="154"/>
      <c r="ILD84" s="154"/>
      <c r="ILE84" s="153"/>
      <c r="ILF84" s="153"/>
      <c r="ILG84" s="153"/>
      <c r="ILH84" s="153"/>
      <c r="ILI84" s="153"/>
      <c r="ILJ84" s="153"/>
      <c r="ILK84" s="153"/>
      <c r="ILL84" s="153"/>
      <c r="ILM84" s="155"/>
      <c r="ILN84" s="165"/>
      <c r="ILO84" s="153"/>
      <c r="ILP84" s="154"/>
      <c r="ILQ84" s="154"/>
      <c r="ILR84" s="153"/>
      <c r="ILS84" s="153"/>
      <c r="ILT84" s="153"/>
      <c r="ILU84" s="153"/>
      <c r="ILV84" s="153"/>
      <c r="ILW84" s="153"/>
      <c r="ILX84" s="153"/>
      <c r="ILY84" s="153"/>
      <c r="ILZ84" s="155"/>
      <c r="IMA84" s="165"/>
      <c r="IMB84" s="153"/>
      <c r="IMC84" s="154"/>
      <c r="IMD84" s="154"/>
      <c r="IME84" s="153"/>
      <c r="IMF84" s="153"/>
      <c r="IMG84" s="153"/>
      <c r="IMH84" s="153"/>
      <c r="IMI84" s="153"/>
      <c r="IMJ84" s="153"/>
      <c r="IMK84" s="153"/>
      <c r="IML84" s="153"/>
      <c r="IMM84" s="155"/>
      <c r="IMN84" s="165"/>
      <c r="IMO84" s="153"/>
      <c r="IMP84" s="154"/>
      <c r="IMQ84" s="154"/>
      <c r="IMR84" s="153"/>
      <c r="IMS84" s="153"/>
      <c r="IMT84" s="153"/>
      <c r="IMU84" s="153"/>
      <c r="IMV84" s="153"/>
      <c r="IMW84" s="153"/>
      <c r="IMX84" s="153"/>
      <c r="IMY84" s="153"/>
      <c r="IMZ84" s="155"/>
      <c r="INA84" s="165"/>
      <c r="INB84" s="153"/>
      <c r="INC84" s="154"/>
      <c r="IND84" s="154"/>
      <c r="INE84" s="153"/>
      <c r="INF84" s="153"/>
      <c r="ING84" s="153"/>
      <c r="INH84" s="153"/>
      <c r="INI84" s="153"/>
      <c r="INJ84" s="153"/>
      <c r="INK84" s="153"/>
      <c r="INL84" s="153"/>
      <c r="INM84" s="155"/>
      <c r="INN84" s="165"/>
      <c r="INO84" s="153"/>
      <c r="INP84" s="154"/>
      <c r="INQ84" s="154"/>
      <c r="INR84" s="153"/>
      <c r="INS84" s="153"/>
      <c r="INT84" s="153"/>
      <c r="INU84" s="153"/>
      <c r="INV84" s="153"/>
      <c r="INW84" s="153"/>
      <c r="INX84" s="153"/>
      <c r="INY84" s="153"/>
      <c r="INZ84" s="155"/>
      <c r="IOA84" s="165"/>
      <c r="IOB84" s="153"/>
      <c r="IOC84" s="154"/>
      <c r="IOD84" s="154"/>
      <c r="IOE84" s="153"/>
      <c r="IOF84" s="153"/>
      <c r="IOG84" s="153"/>
      <c r="IOH84" s="153"/>
      <c r="IOI84" s="153"/>
      <c r="IOJ84" s="153"/>
      <c r="IOK84" s="153"/>
      <c r="IOL84" s="153"/>
      <c r="IOM84" s="155"/>
      <c r="ION84" s="165"/>
      <c r="IOO84" s="153"/>
      <c r="IOP84" s="154"/>
      <c r="IOQ84" s="154"/>
      <c r="IOR84" s="153"/>
      <c r="IOS84" s="153"/>
      <c r="IOT84" s="153"/>
      <c r="IOU84" s="153"/>
      <c r="IOV84" s="153"/>
      <c r="IOW84" s="153"/>
      <c r="IOX84" s="153"/>
      <c r="IOY84" s="153"/>
      <c r="IOZ84" s="155"/>
      <c r="IPA84" s="165"/>
      <c r="IPB84" s="153"/>
      <c r="IPC84" s="154"/>
      <c r="IPD84" s="154"/>
      <c r="IPE84" s="153"/>
      <c r="IPF84" s="153"/>
      <c r="IPG84" s="153"/>
      <c r="IPH84" s="153"/>
      <c r="IPI84" s="153"/>
      <c r="IPJ84" s="153"/>
      <c r="IPK84" s="153"/>
      <c r="IPL84" s="153"/>
      <c r="IPM84" s="155"/>
      <c r="IPN84" s="165"/>
      <c r="IPO84" s="153"/>
      <c r="IPP84" s="154"/>
      <c r="IPQ84" s="154"/>
      <c r="IPR84" s="153"/>
      <c r="IPS84" s="153"/>
      <c r="IPT84" s="153"/>
      <c r="IPU84" s="153"/>
      <c r="IPV84" s="153"/>
      <c r="IPW84" s="153"/>
      <c r="IPX84" s="153"/>
      <c r="IPY84" s="153"/>
      <c r="IPZ84" s="155"/>
      <c r="IQA84" s="165"/>
      <c r="IQB84" s="153"/>
      <c r="IQC84" s="154"/>
      <c r="IQD84" s="154"/>
      <c r="IQE84" s="153"/>
      <c r="IQF84" s="153"/>
      <c r="IQG84" s="153"/>
      <c r="IQH84" s="153"/>
      <c r="IQI84" s="153"/>
      <c r="IQJ84" s="153"/>
      <c r="IQK84" s="153"/>
      <c r="IQL84" s="153"/>
      <c r="IQM84" s="155"/>
      <c r="IQN84" s="165"/>
      <c r="IQO84" s="153"/>
      <c r="IQP84" s="154"/>
      <c r="IQQ84" s="154"/>
      <c r="IQR84" s="153"/>
      <c r="IQS84" s="153"/>
      <c r="IQT84" s="153"/>
      <c r="IQU84" s="153"/>
      <c r="IQV84" s="153"/>
      <c r="IQW84" s="153"/>
      <c r="IQX84" s="153"/>
      <c r="IQY84" s="153"/>
      <c r="IQZ84" s="155"/>
      <c r="IRA84" s="165"/>
      <c r="IRB84" s="153"/>
      <c r="IRC84" s="154"/>
      <c r="IRD84" s="154"/>
      <c r="IRE84" s="153"/>
      <c r="IRF84" s="153"/>
      <c r="IRG84" s="153"/>
      <c r="IRH84" s="153"/>
      <c r="IRI84" s="153"/>
      <c r="IRJ84" s="153"/>
      <c r="IRK84" s="153"/>
      <c r="IRL84" s="153"/>
      <c r="IRM84" s="155"/>
      <c r="IRN84" s="165"/>
      <c r="IRO84" s="153"/>
      <c r="IRP84" s="154"/>
      <c r="IRQ84" s="154"/>
      <c r="IRR84" s="153"/>
      <c r="IRS84" s="153"/>
      <c r="IRT84" s="153"/>
      <c r="IRU84" s="153"/>
      <c r="IRV84" s="153"/>
      <c r="IRW84" s="153"/>
      <c r="IRX84" s="153"/>
      <c r="IRY84" s="153"/>
      <c r="IRZ84" s="155"/>
      <c r="ISA84" s="165"/>
      <c r="ISB84" s="153"/>
      <c r="ISC84" s="154"/>
      <c r="ISD84" s="154"/>
      <c r="ISE84" s="153"/>
      <c r="ISF84" s="153"/>
      <c r="ISG84" s="153"/>
      <c r="ISH84" s="153"/>
      <c r="ISI84" s="153"/>
      <c r="ISJ84" s="153"/>
      <c r="ISK84" s="153"/>
      <c r="ISL84" s="153"/>
      <c r="ISM84" s="155"/>
      <c r="ISN84" s="165"/>
      <c r="ISO84" s="153"/>
      <c r="ISP84" s="154"/>
      <c r="ISQ84" s="154"/>
      <c r="ISR84" s="153"/>
      <c r="ISS84" s="153"/>
      <c r="IST84" s="153"/>
      <c r="ISU84" s="153"/>
      <c r="ISV84" s="153"/>
      <c r="ISW84" s="153"/>
      <c r="ISX84" s="153"/>
      <c r="ISY84" s="153"/>
      <c r="ISZ84" s="155"/>
      <c r="ITA84" s="165"/>
      <c r="ITB84" s="153"/>
      <c r="ITC84" s="154"/>
      <c r="ITD84" s="154"/>
      <c r="ITE84" s="153"/>
      <c r="ITF84" s="153"/>
      <c r="ITG84" s="153"/>
      <c r="ITH84" s="153"/>
      <c r="ITI84" s="153"/>
      <c r="ITJ84" s="153"/>
      <c r="ITK84" s="153"/>
      <c r="ITL84" s="153"/>
      <c r="ITM84" s="155"/>
      <c r="ITN84" s="165"/>
      <c r="ITO84" s="153"/>
      <c r="ITP84" s="154"/>
      <c r="ITQ84" s="154"/>
      <c r="ITR84" s="153"/>
      <c r="ITS84" s="153"/>
      <c r="ITT84" s="153"/>
      <c r="ITU84" s="153"/>
      <c r="ITV84" s="153"/>
      <c r="ITW84" s="153"/>
      <c r="ITX84" s="153"/>
      <c r="ITY84" s="153"/>
      <c r="ITZ84" s="155"/>
      <c r="IUA84" s="165"/>
      <c r="IUB84" s="153"/>
      <c r="IUC84" s="154"/>
      <c r="IUD84" s="154"/>
      <c r="IUE84" s="153"/>
      <c r="IUF84" s="153"/>
      <c r="IUG84" s="153"/>
      <c r="IUH84" s="153"/>
      <c r="IUI84" s="153"/>
      <c r="IUJ84" s="153"/>
      <c r="IUK84" s="153"/>
      <c r="IUL84" s="153"/>
      <c r="IUM84" s="155"/>
      <c r="IUN84" s="165"/>
      <c r="IUO84" s="153"/>
      <c r="IUP84" s="154"/>
      <c r="IUQ84" s="154"/>
      <c r="IUR84" s="153"/>
      <c r="IUS84" s="153"/>
      <c r="IUT84" s="153"/>
      <c r="IUU84" s="153"/>
      <c r="IUV84" s="153"/>
      <c r="IUW84" s="153"/>
      <c r="IUX84" s="153"/>
      <c r="IUY84" s="153"/>
      <c r="IUZ84" s="155"/>
      <c r="IVA84" s="165"/>
      <c r="IVB84" s="153"/>
      <c r="IVC84" s="154"/>
      <c r="IVD84" s="154"/>
      <c r="IVE84" s="153"/>
      <c r="IVF84" s="153"/>
      <c r="IVG84" s="153"/>
      <c r="IVH84" s="153"/>
      <c r="IVI84" s="153"/>
      <c r="IVJ84" s="153"/>
      <c r="IVK84" s="153"/>
      <c r="IVL84" s="153"/>
      <c r="IVM84" s="155"/>
      <c r="IVN84" s="165"/>
      <c r="IVO84" s="153"/>
      <c r="IVP84" s="154"/>
      <c r="IVQ84" s="154"/>
      <c r="IVR84" s="153"/>
      <c r="IVS84" s="153"/>
      <c r="IVT84" s="153"/>
      <c r="IVU84" s="153"/>
      <c r="IVV84" s="153"/>
      <c r="IVW84" s="153"/>
      <c r="IVX84" s="153"/>
      <c r="IVY84" s="153"/>
      <c r="IVZ84" s="155"/>
      <c r="IWA84" s="165"/>
      <c r="IWB84" s="153"/>
      <c r="IWC84" s="154"/>
      <c r="IWD84" s="154"/>
      <c r="IWE84" s="153"/>
      <c r="IWF84" s="153"/>
      <c r="IWG84" s="153"/>
      <c r="IWH84" s="153"/>
      <c r="IWI84" s="153"/>
      <c r="IWJ84" s="153"/>
      <c r="IWK84" s="153"/>
      <c r="IWL84" s="153"/>
      <c r="IWM84" s="155"/>
      <c r="IWN84" s="165"/>
      <c r="IWO84" s="153"/>
      <c r="IWP84" s="154"/>
      <c r="IWQ84" s="154"/>
      <c r="IWR84" s="153"/>
      <c r="IWS84" s="153"/>
      <c r="IWT84" s="153"/>
      <c r="IWU84" s="153"/>
      <c r="IWV84" s="153"/>
      <c r="IWW84" s="153"/>
      <c r="IWX84" s="153"/>
      <c r="IWY84" s="153"/>
      <c r="IWZ84" s="155"/>
      <c r="IXA84" s="165"/>
      <c r="IXB84" s="153"/>
      <c r="IXC84" s="154"/>
      <c r="IXD84" s="154"/>
      <c r="IXE84" s="153"/>
      <c r="IXF84" s="153"/>
      <c r="IXG84" s="153"/>
      <c r="IXH84" s="153"/>
      <c r="IXI84" s="153"/>
      <c r="IXJ84" s="153"/>
      <c r="IXK84" s="153"/>
      <c r="IXL84" s="153"/>
      <c r="IXM84" s="155"/>
      <c r="IXN84" s="165"/>
      <c r="IXO84" s="153"/>
      <c r="IXP84" s="154"/>
      <c r="IXQ84" s="154"/>
      <c r="IXR84" s="153"/>
      <c r="IXS84" s="153"/>
      <c r="IXT84" s="153"/>
      <c r="IXU84" s="153"/>
      <c r="IXV84" s="153"/>
      <c r="IXW84" s="153"/>
      <c r="IXX84" s="153"/>
      <c r="IXY84" s="153"/>
      <c r="IXZ84" s="155"/>
      <c r="IYA84" s="165"/>
      <c r="IYB84" s="153"/>
      <c r="IYC84" s="154"/>
      <c r="IYD84" s="154"/>
      <c r="IYE84" s="153"/>
      <c r="IYF84" s="153"/>
      <c r="IYG84" s="153"/>
      <c r="IYH84" s="153"/>
      <c r="IYI84" s="153"/>
      <c r="IYJ84" s="153"/>
      <c r="IYK84" s="153"/>
      <c r="IYL84" s="153"/>
      <c r="IYM84" s="155"/>
      <c r="IYN84" s="165"/>
      <c r="IYO84" s="153"/>
      <c r="IYP84" s="154"/>
      <c r="IYQ84" s="154"/>
      <c r="IYR84" s="153"/>
      <c r="IYS84" s="153"/>
      <c r="IYT84" s="153"/>
      <c r="IYU84" s="153"/>
      <c r="IYV84" s="153"/>
      <c r="IYW84" s="153"/>
      <c r="IYX84" s="153"/>
      <c r="IYY84" s="153"/>
      <c r="IYZ84" s="155"/>
      <c r="IZA84" s="165"/>
      <c r="IZB84" s="153"/>
      <c r="IZC84" s="154"/>
      <c r="IZD84" s="154"/>
      <c r="IZE84" s="153"/>
      <c r="IZF84" s="153"/>
      <c r="IZG84" s="153"/>
      <c r="IZH84" s="153"/>
      <c r="IZI84" s="153"/>
      <c r="IZJ84" s="153"/>
      <c r="IZK84" s="153"/>
      <c r="IZL84" s="153"/>
      <c r="IZM84" s="155"/>
      <c r="IZN84" s="165"/>
      <c r="IZO84" s="153"/>
      <c r="IZP84" s="154"/>
      <c r="IZQ84" s="154"/>
      <c r="IZR84" s="153"/>
      <c r="IZS84" s="153"/>
      <c r="IZT84" s="153"/>
      <c r="IZU84" s="153"/>
      <c r="IZV84" s="153"/>
      <c r="IZW84" s="153"/>
      <c r="IZX84" s="153"/>
      <c r="IZY84" s="153"/>
      <c r="IZZ84" s="155"/>
      <c r="JAA84" s="165"/>
      <c r="JAB84" s="153"/>
      <c r="JAC84" s="154"/>
      <c r="JAD84" s="154"/>
      <c r="JAE84" s="153"/>
      <c r="JAF84" s="153"/>
      <c r="JAG84" s="153"/>
      <c r="JAH84" s="153"/>
      <c r="JAI84" s="153"/>
      <c r="JAJ84" s="153"/>
      <c r="JAK84" s="153"/>
      <c r="JAL84" s="153"/>
      <c r="JAM84" s="155"/>
      <c r="JAN84" s="165"/>
      <c r="JAO84" s="153"/>
      <c r="JAP84" s="154"/>
      <c r="JAQ84" s="154"/>
      <c r="JAR84" s="153"/>
      <c r="JAS84" s="153"/>
      <c r="JAT84" s="153"/>
      <c r="JAU84" s="153"/>
      <c r="JAV84" s="153"/>
      <c r="JAW84" s="153"/>
      <c r="JAX84" s="153"/>
      <c r="JAY84" s="153"/>
      <c r="JAZ84" s="155"/>
      <c r="JBA84" s="165"/>
      <c r="JBB84" s="153"/>
      <c r="JBC84" s="154"/>
      <c r="JBD84" s="154"/>
      <c r="JBE84" s="153"/>
      <c r="JBF84" s="153"/>
      <c r="JBG84" s="153"/>
      <c r="JBH84" s="153"/>
      <c r="JBI84" s="153"/>
      <c r="JBJ84" s="153"/>
      <c r="JBK84" s="153"/>
      <c r="JBL84" s="153"/>
      <c r="JBM84" s="155"/>
      <c r="JBN84" s="165"/>
      <c r="JBO84" s="153"/>
      <c r="JBP84" s="154"/>
      <c r="JBQ84" s="154"/>
      <c r="JBR84" s="153"/>
      <c r="JBS84" s="153"/>
      <c r="JBT84" s="153"/>
      <c r="JBU84" s="153"/>
      <c r="JBV84" s="153"/>
      <c r="JBW84" s="153"/>
      <c r="JBX84" s="153"/>
      <c r="JBY84" s="153"/>
      <c r="JBZ84" s="155"/>
      <c r="JCA84" s="165"/>
      <c r="JCB84" s="153"/>
      <c r="JCC84" s="154"/>
      <c r="JCD84" s="154"/>
      <c r="JCE84" s="153"/>
      <c r="JCF84" s="153"/>
      <c r="JCG84" s="153"/>
      <c r="JCH84" s="153"/>
      <c r="JCI84" s="153"/>
      <c r="JCJ84" s="153"/>
      <c r="JCK84" s="153"/>
      <c r="JCL84" s="153"/>
      <c r="JCM84" s="155"/>
      <c r="JCN84" s="165"/>
      <c r="JCO84" s="153"/>
      <c r="JCP84" s="154"/>
      <c r="JCQ84" s="154"/>
      <c r="JCR84" s="153"/>
      <c r="JCS84" s="153"/>
      <c r="JCT84" s="153"/>
      <c r="JCU84" s="153"/>
      <c r="JCV84" s="153"/>
      <c r="JCW84" s="153"/>
      <c r="JCX84" s="153"/>
      <c r="JCY84" s="153"/>
      <c r="JCZ84" s="155"/>
      <c r="JDA84" s="165"/>
      <c r="JDB84" s="153"/>
      <c r="JDC84" s="154"/>
      <c r="JDD84" s="154"/>
      <c r="JDE84" s="153"/>
      <c r="JDF84" s="153"/>
      <c r="JDG84" s="153"/>
      <c r="JDH84" s="153"/>
      <c r="JDI84" s="153"/>
      <c r="JDJ84" s="153"/>
      <c r="JDK84" s="153"/>
      <c r="JDL84" s="153"/>
      <c r="JDM84" s="155"/>
      <c r="JDN84" s="165"/>
      <c r="JDO84" s="153"/>
      <c r="JDP84" s="154"/>
      <c r="JDQ84" s="154"/>
      <c r="JDR84" s="153"/>
      <c r="JDS84" s="153"/>
      <c r="JDT84" s="153"/>
      <c r="JDU84" s="153"/>
      <c r="JDV84" s="153"/>
      <c r="JDW84" s="153"/>
      <c r="JDX84" s="153"/>
      <c r="JDY84" s="153"/>
      <c r="JDZ84" s="155"/>
      <c r="JEA84" s="165"/>
      <c r="JEB84" s="153"/>
      <c r="JEC84" s="154"/>
      <c r="JED84" s="154"/>
      <c r="JEE84" s="153"/>
      <c r="JEF84" s="153"/>
      <c r="JEG84" s="153"/>
      <c r="JEH84" s="153"/>
      <c r="JEI84" s="153"/>
      <c r="JEJ84" s="153"/>
      <c r="JEK84" s="153"/>
      <c r="JEL84" s="153"/>
      <c r="JEM84" s="155"/>
      <c r="JEN84" s="165"/>
      <c r="JEO84" s="153"/>
      <c r="JEP84" s="154"/>
      <c r="JEQ84" s="154"/>
      <c r="JER84" s="153"/>
      <c r="JES84" s="153"/>
      <c r="JET84" s="153"/>
      <c r="JEU84" s="153"/>
      <c r="JEV84" s="153"/>
      <c r="JEW84" s="153"/>
      <c r="JEX84" s="153"/>
      <c r="JEY84" s="153"/>
      <c r="JEZ84" s="155"/>
      <c r="JFA84" s="165"/>
      <c r="JFB84" s="153"/>
      <c r="JFC84" s="154"/>
      <c r="JFD84" s="154"/>
      <c r="JFE84" s="153"/>
      <c r="JFF84" s="153"/>
      <c r="JFG84" s="153"/>
      <c r="JFH84" s="153"/>
      <c r="JFI84" s="153"/>
      <c r="JFJ84" s="153"/>
      <c r="JFK84" s="153"/>
      <c r="JFL84" s="153"/>
      <c r="JFM84" s="155"/>
      <c r="JFN84" s="165"/>
      <c r="JFO84" s="153"/>
      <c r="JFP84" s="154"/>
      <c r="JFQ84" s="154"/>
      <c r="JFR84" s="153"/>
      <c r="JFS84" s="153"/>
      <c r="JFT84" s="153"/>
      <c r="JFU84" s="153"/>
      <c r="JFV84" s="153"/>
      <c r="JFW84" s="153"/>
      <c r="JFX84" s="153"/>
      <c r="JFY84" s="153"/>
      <c r="JFZ84" s="155"/>
      <c r="JGA84" s="165"/>
      <c r="JGB84" s="153"/>
      <c r="JGC84" s="154"/>
      <c r="JGD84" s="154"/>
      <c r="JGE84" s="153"/>
      <c r="JGF84" s="153"/>
      <c r="JGG84" s="153"/>
      <c r="JGH84" s="153"/>
      <c r="JGI84" s="153"/>
      <c r="JGJ84" s="153"/>
      <c r="JGK84" s="153"/>
      <c r="JGL84" s="153"/>
      <c r="JGM84" s="155"/>
      <c r="JGN84" s="165"/>
      <c r="JGO84" s="153"/>
      <c r="JGP84" s="154"/>
      <c r="JGQ84" s="154"/>
      <c r="JGR84" s="153"/>
      <c r="JGS84" s="153"/>
      <c r="JGT84" s="153"/>
      <c r="JGU84" s="153"/>
      <c r="JGV84" s="153"/>
      <c r="JGW84" s="153"/>
      <c r="JGX84" s="153"/>
      <c r="JGY84" s="153"/>
      <c r="JGZ84" s="155"/>
      <c r="JHA84" s="165"/>
      <c r="JHB84" s="153"/>
      <c r="JHC84" s="154"/>
      <c r="JHD84" s="154"/>
      <c r="JHE84" s="153"/>
      <c r="JHF84" s="153"/>
      <c r="JHG84" s="153"/>
      <c r="JHH84" s="153"/>
      <c r="JHI84" s="153"/>
      <c r="JHJ84" s="153"/>
      <c r="JHK84" s="153"/>
      <c r="JHL84" s="153"/>
      <c r="JHM84" s="155"/>
      <c r="JHN84" s="165"/>
      <c r="JHO84" s="153"/>
      <c r="JHP84" s="154"/>
      <c r="JHQ84" s="154"/>
      <c r="JHR84" s="153"/>
      <c r="JHS84" s="153"/>
      <c r="JHT84" s="153"/>
      <c r="JHU84" s="153"/>
      <c r="JHV84" s="153"/>
      <c r="JHW84" s="153"/>
      <c r="JHX84" s="153"/>
      <c r="JHY84" s="153"/>
      <c r="JHZ84" s="155"/>
      <c r="JIA84" s="165"/>
      <c r="JIB84" s="153"/>
      <c r="JIC84" s="154"/>
      <c r="JID84" s="154"/>
      <c r="JIE84" s="153"/>
      <c r="JIF84" s="153"/>
      <c r="JIG84" s="153"/>
      <c r="JIH84" s="153"/>
      <c r="JII84" s="153"/>
      <c r="JIJ84" s="153"/>
      <c r="JIK84" s="153"/>
      <c r="JIL84" s="153"/>
      <c r="JIM84" s="155"/>
      <c r="JIN84" s="165"/>
      <c r="JIO84" s="153"/>
      <c r="JIP84" s="154"/>
      <c r="JIQ84" s="154"/>
      <c r="JIR84" s="153"/>
      <c r="JIS84" s="153"/>
      <c r="JIT84" s="153"/>
      <c r="JIU84" s="153"/>
      <c r="JIV84" s="153"/>
      <c r="JIW84" s="153"/>
      <c r="JIX84" s="153"/>
      <c r="JIY84" s="153"/>
      <c r="JIZ84" s="155"/>
      <c r="JJA84" s="165"/>
      <c r="JJB84" s="153"/>
      <c r="JJC84" s="154"/>
      <c r="JJD84" s="154"/>
      <c r="JJE84" s="153"/>
      <c r="JJF84" s="153"/>
      <c r="JJG84" s="153"/>
      <c r="JJH84" s="153"/>
      <c r="JJI84" s="153"/>
      <c r="JJJ84" s="153"/>
      <c r="JJK84" s="153"/>
      <c r="JJL84" s="153"/>
      <c r="JJM84" s="155"/>
      <c r="JJN84" s="165"/>
      <c r="JJO84" s="153"/>
      <c r="JJP84" s="154"/>
      <c r="JJQ84" s="154"/>
      <c r="JJR84" s="153"/>
      <c r="JJS84" s="153"/>
      <c r="JJT84" s="153"/>
      <c r="JJU84" s="153"/>
      <c r="JJV84" s="153"/>
      <c r="JJW84" s="153"/>
      <c r="JJX84" s="153"/>
      <c r="JJY84" s="153"/>
      <c r="JJZ84" s="155"/>
      <c r="JKA84" s="165"/>
      <c r="JKB84" s="153"/>
      <c r="JKC84" s="154"/>
      <c r="JKD84" s="154"/>
      <c r="JKE84" s="153"/>
      <c r="JKF84" s="153"/>
      <c r="JKG84" s="153"/>
      <c r="JKH84" s="153"/>
      <c r="JKI84" s="153"/>
      <c r="JKJ84" s="153"/>
      <c r="JKK84" s="153"/>
      <c r="JKL84" s="153"/>
      <c r="JKM84" s="155"/>
      <c r="JKN84" s="165"/>
      <c r="JKO84" s="153"/>
      <c r="JKP84" s="154"/>
      <c r="JKQ84" s="154"/>
      <c r="JKR84" s="153"/>
      <c r="JKS84" s="153"/>
      <c r="JKT84" s="153"/>
      <c r="JKU84" s="153"/>
      <c r="JKV84" s="153"/>
      <c r="JKW84" s="153"/>
      <c r="JKX84" s="153"/>
      <c r="JKY84" s="153"/>
      <c r="JKZ84" s="155"/>
      <c r="JLA84" s="165"/>
      <c r="JLB84" s="153"/>
      <c r="JLC84" s="154"/>
      <c r="JLD84" s="154"/>
      <c r="JLE84" s="153"/>
      <c r="JLF84" s="153"/>
      <c r="JLG84" s="153"/>
      <c r="JLH84" s="153"/>
      <c r="JLI84" s="153"/>
      <c r="JLJ84" s="153"/>
      <c r="JLK84" s="153"/>
      <c r="JLL84" s="153"/>
      <c r="JLM84" s="155"/>
      <c r="JLN84" s="165"/>
      <c r="JLO84" s="153"/>
      <c r="JLP84" s="154"/>
      <c r="JLQ84" s="154"/>
      <c r="JLR84" s="153"/>
      <c r="JLS84" s="153"/>
      <c r="JLT84" s="153"/>
      <c r="JLU84" s="153"/>
      <c r="JLV84" s="153"/>
      <c r="JLW84" s="153"/>
      <c r="JLX84" s="153"/>
      <c r="JLY84" s="153"/>
      <c r="JLZ84" s="155"/>
      <c r="JMA84" s="165"/>
      <c r="JMB84" s="153"/>
      <c r="JMC84" s="154"/>
      <c r="JMD84" s="154"/>
      <c r="JME84" s="153"/>
      <c r="JMF84" s="153"/>
      <c r="JMG84" s="153"/>
      <c r="JMH84" s="153"/>
      <c r="JMI84" s="153"/>
      <c r="JMJ84" s="153"/>
      <c r="JMK84" s="153"/>
      <c r="JML84" s="153"/>
      <c r="JMM84" s="155"/>
      <c r="JMN84" s="165"/>
      <c r="JMO84" s="153"/>
      <c r="JMP84" s="154"/>
      <c r="JMQ84" s="154"/>
      <c r="JMR84" s="153"/>
      <c r="JMS84" s="153"/>
      <c r="JMT84" s="153"/>
      <c r="JMU84" s="153"/>
      <c r="JMV84" s="153"/>
      <c r="JMW84" s="153"/>
      <c r="JMX84" s="153"/>
      <c r="JMY84" s="153"/>
      <c r="JMZ84" s="155"/>
      <c r="JNA84" s="165"/>
      <c r="JNB84" s="153"/>
      <c r="JNC84" s="154"/>
      <c r="JND84" s="154"/>
      <c r="JNE84" s="153"/>
      <c r="JNF84" s="153"/>
      <c r="JNG84" s="153"/>
      <c r="JNH84" s="153"/>
      <c r="JNI84" s="153"/>
      <c r="JNJ84" s="153"/>
      <c r="JNK84" s="153"/>
      <c r="JNL84" s="153"/>
      <c r="JNM84" s="155"/>
      <c r="JNN84" s="165"/>
      <c r="JNO84" s="153"/>
      <c r="JNP84" s="154"/>
      <c r="JNQ84" s="154"/>
      <c r="JNR84" s="153"/>
      <c r="JNS84" s="153"/>
      <c r="JNT84" s="153"/>
      <c r="JNU84" s="153"/>
      <c r="JNV84" s="153"/>
      <c r="JNW84" s="153"/>
      <c r="JNX84" s="153"/>
      <c r="JNY84" s="153"/>
      <c r="JNZ84" s="155"/>
      <c r="JOA84" s="165"/>
      <c r="JOB84" s="153"/>
      <c r="JOC84" s="154"/>
      <c r="JOD84" s="154"/>
      <c r="JOE84" s="153"/>
      <c r="JOF84" s="153"/>
      <c r="JOG84" s="153"/>
      <c r="JOH84" s="153"/>
      <c r="JOI84" s="153"/>
      <c r="JOJ84" s="153"/>
      <c r="JOK84" s="153"/>
      <c r="JOL84" s="153"/>
      <c r="JOM84" s="155"/>
      <c r="JON84" s="165"/>
      <c r="JOO84" s="153"/>
      <c r="JOP84" s="154"/>
      <c r="JOQ84" s="154"/>
      <c r="JOR84" s="153"/>
      <c r="JOS84" s="153"/>
      <c r="JOT84" s="153"/>
      <c r="JOU84" s="153"/>
      <c r="JOV84" s="153"/>
      <c r="JOW84" s="153"/>
      <c r="JOX84" s="153"/>
      <c r="JOY84" s="153"/>
      <c r="JOZ84" s="155"/>
      <c r="JPA84" s="165"/>
      <c r="JPB84" s="153"/>
      <c r="JPC84" s="154"/>
      <c r="JPD84" s="154"/>
      <c r="JPE84" s="153"/>
      <c r="JPF84" s="153"/>
      <c r="JPG84" s="153"/>
      <c r="JPH84" s="153"/>
      <c r="JPI84" s="153"/>
      <c r="JPJ84" s="153"/>
      <c r="JPK84" s="153"/>
      <c r="JPL84" s="153"/>
      <c r="JPM84" s="155"/>
      <c r="JPN84" s="165"/>
      <c r="JPO84" s="153"/>
      <c r="JPP84" s="154"/>
      <c r="JPQ84" s="154"/>
      <c r="JPR84" s="153"/>
      <c r="JPS84" s="153"/>
      <c r="JPT84" s="153"/>
      <c r="JPU84" s="153"/>
      <c r="JPV84" s="153"/>
      <c r="JPW84" s="153"/>
      <c r="JPX84" s="153"/>
      <c r="JPY84" s="153"/>
      <c r="JPZ84" s="155"/>
      <c r="JQA84" s="165"/>
      <c r="JQB84" s="153"/>
      <c r="JQC84" s="154"/>
      <c r="JQD84" s="154"/>
      <c r="JQE84" s="153"/>
      <c r="JQF84" s="153"/>
      <c r="JQG84" s="153"/>
      <c r="JQH84" s="153"/>
      <c r="JQI84" s="153"/>
      <c r="JQJ84" s="153"/>
      <c r="JQK84" s="153"/>
      <c r="JQL84" s="153"/>
      <c r="JQM84" s="155"/>
      <c r="JQN84" s="165"/>
      <c r="JQO84" s="153"/>
      <c r="JQP84" s="154"/>
      <c r="JQQ84" s="154"/>
      <c r="JQR84" s="153"/>
      <c r="JQS84" s="153"/>
      <c r="JQT84" s="153"/>
      <c r="JQU84" s="153"/>
      <c r="JQV84" s="153"/>
      <c r="JQW84" s="153"/>
      <c r="JQX84" s="153"/>
      <c r="JQY84" s="153"/>
      <c r="JQZ84" s="155"/>
      <c r="JRA84" s="165"/>
      <c r="JRB84" s="153"/>
      <c r="JRC84" s="154"/>
      <c r="JRD84" s="154"/>
      <c r="JRE84" s="153"/>
      <c r="JRF84" s="153"/>
      <c r="JRG84" s="153"/>
      <c r="JRH84" s="153"/>
      <c r="JRI84" s="153"/>
      <c r="JRJ84" s="153"/>
      <c r="JRK84" s="153"/>
      <c r="JRL84" s="153"/>
      <c r="JRM84" s="155"/>
      <c r="JRN84" s="165"/>
      <c r="JRO84" s="153"/>
      <c r="JRP84" s="154"/>
      <c r="JRQ84" s="154"/>
      <c r="JRR84" s="153"/>
      <c r="JRS84" s="153"/>
      <c r="JRT84" s="153"/>
      <c r="JRU84" s="153"/>
      <c r="JRV84" s="153"/>
      <c r="JRW84" s="153"/>
      <c r="JRX84" s="153"/>
      <c r="JRY84" s="153"/>
      <c r="JRZ84" s="155"/>
      <c r="JSA84" s="165"/>
      <c r="JSB84" s="153"/>
      <c r="JSC84" s="154"/>
      <c r="JSD84" s="154"/>
      <c r="JSE84" s="153"/>
      <c r="JSF84" s="153"/>
      <c r="JSG84" s="153"/>
      <c r="JSH84" s="153"/>
      <c r="JSI84" s="153"/>
      <c r="JSJ84" s="153"/>
      <c r="JSK84" s="153"/>
      <c r="JSL84" s="153"/>
      <c r="JSM84" s="155"/>
      <c r="JSN84" s="165"/>
      <c r="JSO84" s="153"/>
      <c r="JSP84" s="154"/>
      <c r="JSQ84" s="154"/>
      <c r="JSR84" s="153"/>
      <c r="JSS84" s="153"/>
      <c r="JST84" s="153"/>
      <c r="JSU84" s="153"/>
      <c r="JSV84" s="153"/>
      <c r="JSW84" s="153"/>
      <c r="JSX84" s="153"/>
      <c r="JSY84" s="153"/>
      <c r="JSZ84" s="155"/>
      <c r="JTA84" s="165"/>
      <c r="JTB84" s="153"/>
      <c r="JTC84" s="154"/>
      <c r="JTD84" s="154"/>
      <c r="JTE84" s="153"/>
      <c r="JTF84" s="153"/>
      <c r="JTG84" s="153"/>
      <c r="JTH84" s="153"/>
      <c r="JTI84" s="153"/>
      <c r="JTJ84" s="153"/>
      <c r="JTK84" s="153"/>
      <c r="JTL84" s="153"/>
      <c r="JTM84" s="155"/>
      <c r="JTN84" s="165"/>
      <c r="JTO84" s="153"/>
      <c r="JTP84" s="154"/>
      <c r="JTQ84" s="154"/>
      <c r="JTR84" s="153"/>
      <c r="JTS84" s="153"/>
      <c r="JTT84" s="153"/>
      <c r="JTU84" s="153"/>
      <c r="JTV84" s="153"/>
      <c r="JTW84" s="153"/>
      <c r="JTX84" s="153"/>
      <c r="JTY84" s="153"/>
      <c r="JTZ84" s="155"/>
      <c r="JUA84" s="165"/>
      <c r="JUB84" s="153"/>
      <c r="JUC84" s="154"/>
      <c r="JUD84" s="154"/>
      <c r="JUE84" s="153"/>
      <c r="JUF84" s="153"/>
      <c r="JUG84" s="153"/>
      <c r="JUH84" s="153"/>
      <c r="JUI84" s="153"/>
      <c r="JUJ84" s="153"/>
      <c r="JUK84" s="153"/>
      <c r="JUL84" s="153"/>
      <c r="JUM84" s="155"/>
      <c r="JUN84" s="165"/>
      <c r="JUO84" s="153"/>
      <c r="JUP84" s="154"/>
      <c r="JUQ84" s="154"/>
      <c r="JUR84" s="153"/>
      <c r="JUS84" s="153"/>
      <c r="JUT84" s="153"/>
      <c r="JUU84" s="153"/>
      <c r="JUV84" s="153"/>
      <c r="JUW84" s="153"/>
      <c r="JUX84" s="153"/>
      <c r="JUY84" s="153"/>
      <c r="JUZ84" s="155"/>
      <c r="JVA84" s="165"/>
      <c r="JVB84" s="153"/>
      <c r="JVC84" s="154"/>
      <c r="JVD84" s="154"/>
      <c r="JVE84" s="153"/>
      <c r="JVF84" s="153"/>
      <c r="JVG84" s="153"/>
      <c r="JVH84" s="153"/>
      <c r="JVI84" s="153"/>
      <c r="JVJ84" s="153"/>
      <c r="JVK84" s="153"/>
      <c r="JVL84" s="153"/>
      <c r="JVM84" s="155"/>
      <c r="JVN84" s="165"/>
      <c r="JVO84" s="153"/>
      <c r="JVP84" s="154"/>
      <c r="JVQ84" s="154"/>
      <c r="JVR84" s="153"/>
      <c r="JVS84" s="153"/>
      <c r="JVT84" s="153"/>
      <c r="JVU84" s="153"/>
      <c r="JVV84" s="153"/>
      <c r="JVW84" s="153"/>
      <c r="JVX84" s="153"/>
      <c r="JVY84" s="153"/>
      <c r="JVZ84" s="155"/>
      <c r="JWA84" s="165"/>
      <c r="JWB84" s="153"/>
      <c r="JWC84" s="154"/>
      <c r="JWD84" s="154"/>
      <c r="JWE84" s="153"/>
      <c r="JWF84" s="153"/>
      <c r="JWG84" s="153"/>
      <c r="JWH84" s="153"/>
      <c r="JWI84" s="153"/>
      <c r="JWJ84" s="153"/>
      <c r="JWK84" s="153"/>
      <c r="JWL84" s="153"/>
      <c r="JWM84" s="155"/>
      <c r="JWN84" s="165"/>
      <c r="JWO84" s="153"/>
      <c r="JWP84" s="154"/>
      <c r="JWQ84" s="154"/>
      <c r="JWR84" s="153"/>
      <c r="JWS84" s="153"/>
      <c r="JWT84" s="153"/>
      <c r="JWU84" s="153"/>
      <c r="JWV84" s="153"/>
      <c r="JWW84" s="153"/>
      <c r="JWX84" s="153"/>
      <c r="JWY84" s="153"/>
      <c r="JWZ84" s="155"/>
      <c r="JXA84" s="165"/>
      <c r="JXB84" s="153"/>
      <c r="JXC84" s="154"/>
      <c r="JXD84" s="154"/>
      <c r="JXE84" s="153"/>
      <c r="JXF84" s="153"/>
      <c r="JXG84" s="153"/>
      <c r="JXH84" s="153"/>
      <c r="JXI84" s="153"/>
      <c r="JXJ84" s="153"/>
      <c r="JXK84" s="153"/>
      <c r="JXL84" s="153"/>
      <c r="JXM84" s="155"/>
      <c r="JXN84" s="165"/>
      <c r="JXO84" s="153"/>
      <c r="JXP84" s="154"/>
      <c r="JXQ84" s="154"/>
      <c r="JXR84" s="153"/>
      <c r="JXS84" s="153"/>
      <c r="JXT84" s="153"/>
      <c r="JXU84" s="153"/>
      <c r="JXV84" s="153"/>
      <c r="JXW84" s="153"/>
      <c r="JXX84" s="153"/>
      <c r="JXY84" s="153"/>
      <c r="JXZ84" s="155"/>
      <c r="JYA84" s="165"/>
      <c r="JYB84" s="153"/>
      <c r="JYC84" s="154"/>
      <c r="JYD84" s="154"/>
      <c r="JYE84" s="153"/>
      <c r="JYF84" s="153"/>
      <c r="JYG84" s="153"/>
      <c r="JYH84" s="153"/>
      <c r="JYI84" s="153"/>
      <c r="JYJ84" s="153"/>
      <c r="JYK84" s="153"/>
      <c r="JYL84" s="153"/>
      <c r="JYM84" s="155"/>
      <c r="JYN84" s="165"/>
      <c r="JYO84" s="153"/>
      <c r="JYP84" s="154"/>
      <c r="JYQ84" s="154"/>
      <c r="JYR84" s="153"/>
      <c r="JYS84" s="153"/>
      <c r="JYT84" s="153"/>
      <c r="JYU84" s="153"/>
      <c r="JYV84" s="153"/>
      <c r="JYW84" s="153"/>
      <c r="JYX84" s="153"/>
      <c r="JYY84" s="153"/>
      <c r="JYZ84" s="155"/>
      <c r="JZA84" s="165"/>
      <c r="JZB84" s="153"/>
      <c r="JZC84" s="154"/>
      <c r="JZD84" s="154"/>
      <c r="JZE84" s="153"/>
      <c r="JZF84" s="153"/>
      <c r="JZG84" s="153"/>
      <c r="JZH84" s="153"/>
      <c r="JZI84" s="153"/>
      <c r="JZJ84" s="153"/>
      <c r="JZK84" s="153"/>
      <c r="JZL84" s="153"/>
      <c r="JZM84" s="155"/>
      <c r="JZN84" s="165"/>
      <c r="JZO84" s="153"/>
      <c r="JZP84" s="154"/>
      <c r="JZQ84" s="154"/>
      <c r="JZR84" s="153"/>
      <c r="JZS84" s="153"/>
      <c r="JZT84" s="153"/>
      <c r="JZU84" s="153"/>
      <c r="JZV84" s="153"/>
      <c r="JZW84" s="153"/>
      <c r="JZX84" s="153"/>
      <c r="JZY84" s="153"/>
      <c r="JZZ84" s="155"/>
      <c r="KAA84" s="165"/>
      <c r="KAB84" s="153"/>
      <c r="KAC84" s="154"/>
      <c r="KAD84" s="154"/>
      <c r="KAE84" s="153"/>
      <c r="KAF84" s="153"/>
      <c r="KAG84" s="153"/>
      <c r="KAH84" s="153"/>
      <c r="KAI84" s="153"/>
      <c r="KAJ84" s="153"/>
      <c r="KAK84" s="153"/>
      <c r="KAL84" s="153"/>
      <c r="KAM84" s="155"/>
      <c r="KAN84" s="165"/>
      <c r="KAO84" s="153"/>
      <c r="KAP84" s="154"/>
      <c r="KAQ84" s="154"/>
      <c r="KAR84" s="153"/>
      <c r="KAS84" s="153"/>
      <c r="KAT84" s="153"/>
      <c r="KAU84" s="153"/>
      <c r="KAV84" s="153"/>
      <c r="KAW84" s="153"/>
      <c r="KAX84" s="153"/>
      <c r="KAY84" s="153"/>
      <c r="KAZ84" s="155"/>
      <c r="KBA84" s="165"/>
      <c r="KBB84" s="153"/>
      <c r="KBC84" s="154"/>
      <c r="KBD84" s="154"/>
      <c r="KBE84" s="153"/>
      <c r="KBF84" s="153"/>
      <c r="KBG84" s="153"/>
      <c r="KBH84" s="153"/>
      <c r="KBI84" s="153"/>
      <c r="KBJ84" s="153"/>
      <c r="KBK84" s="153"/>
      <c r="KBL84" s="153"/>
      <c r="KBM84" s="155"/>
      <c r="KBN84" s="165"/>
      <c r="KBO84" s="153"/>
      <c r="KBP84" s="154"/>
      <c r="KBQ84" s="154"/>
      <c r="KBR84" s="153"/>
      <c r="KBS84" s="153"/>
      <c r="KBT84" s="153"/>
      <c r="KBU84" s="153"/>
      <c r="KBV84" s="153"/>
      <c r="KBW84" s="153"/>
      <c r="KBX84" s="153"/>
      <c r="KBY84" s="153"/>
      <c r="KBZ84" s="155"/>
      <c r="KCA84" s="165"/>
      <c r="KCB84" s="153"/>
      <c r="KCC84" s="154"/>
      <c r="KCD84" s="154"/>
      <c r="KCE84" s="153"/>
      <c r="KCF84" s="153"/>
      <c r="KCG84" s="153"/>
      <c r="KCH84" s="153"/>
      <c r="KCI84" s="153"/>
      <c r="KCJ84" s="153"/>
      <c r="KCK84" s="153"/>
      <c r="KCL84" s="153"/>
      <c r="KCM84" s="155"/>
      <c r="KCN84" s="165"/>
      <c r="KCO84" s="153"/>
      <c r="KCP84" s="154"/>
      <c r="KCQ84" s="154"/>
      <c r="KCR84" s="153"/>
      <c r="KCS84" s="153"/>
      <c r="KCT84" s="153"/>
      <c r="KCU84" s="153"/>
      <c r="KCV84" s="153"/>
      <c r="KCW84" s="153"/>
      <c r="KCX84" s="153"/>
      <c r="KCY84" s="153"/>
      <c r="KCZ84" s="155"/>
      <c r="KDA84" s="165"/>
      <c r="KDB84" s="153"/>
      <c r="KDC84" s="154"/>
      <c r="KDD84" s="154"/>
      <c r="KDE84" s="153"/>
      <c r="KDF84" s="153"/>
      <c r="KDG84" s="153"/>
      <c r="KDH84" s="153"/>
      <c r="KDI84" s="153"/>
      <c r="KDJ84" s="153"/>
      <c r="KDK84" s="153"/>
      <c r="KDL84" s="153"/>
      <c r="KDM84" s="155"/>
      <c r="KDN84" s="165"/>
      <c r="KDO84" s="153"/>
      <c r="KDP84" s="154"/>
      <c r="KDQ84" s="154"/>
      <c r="KDR84" s="153"/>
      <c r="KDS84" s="153"/>
      <c r="KDT84" s="153"/>
      <c r="KDU84" s="153"/>
      <c r="KDV84" s="153"/>
      <c r="KDW84" s="153"/>
      <c r="KDX84" s="153"/>
      <c r="KDY84" s="153"/>
      <c r="KDZ84" s="155"/>
      <c r="KEA84" s="165"/>
      <c r="KEB84" s="153"/>
      <c r="KEC84" s="154"/>
      <c r="KED84" s="154"/>
      <c r="KEE84" s="153"/>
      <c r="KEF84" s="153"/>
      <c r="KEG84" s="153"/>
      <c r="KEH84" s="153"/>
      <c r="KEI84" s="153"/>
      <c r="KEJ84" s="153"/>
      <c r="KEK84" s="153"/>
      <c r="KEL84" s="153"/>
      <c r="KEM84" s="155"/>
      <c r="KEN84" s="165"/>
      <c r="KEO84" s="153"/>
      <c r="KEP84" s="154"/>
      <c r="KEQ84" s="154"/>
      <c r="KER84" s="153"/>
      <c r="KES84" s="153"/>
      <c r="KET84" s="153"/>
      <c r="KEU84" s="153"/>
      <c r="KEV84" s="153"/>
      <c r="KEW84" s="153"/>
      <c r="KEX84" s="153"/>
      <c r="KEY84" s="153"/>
      <c r="KEZ84" s="155"/>
      <c r="KFA84" s="165"/>
      <c r="KFB84" s="153"/>
      <c r="KFC84" s="154"/>
      <c r="KFD84" s="154"/>
      <c r="KFE84" s="153"/>
      <c r="KFF84" s="153"/>
      <c r="KFG84" s="153"/>
      <c r="KFH84" s="153"/>
      <c r="KFI84" s="153"/>
      <c r="KFJ84" s="153"/>
      <c r="KFK84" s="153"/>
      <c r="KFL84" s="153"/>
      <c r="KFM84" s="155"/>
      <c r="KFN84" s="165"/>
      <c r="KFO84" s="153"/>
      <c r="KFP84" s="154"/>
      <c r="KFQ84" s="154"/>
      <c r="KFR84" s="153"/>
      <c r="KFS84" s="153"/>
      <c r="KFT84" s="153"/>
      <c r="KFU84" s="153"/>
      <c r="KFV84" s="153"/>
      <c r="KFW84" s="153"/>
      <c r="KFX84" s="153"/>
      <c r="KFY84" s="153"/>
      <c r="KFZ84" s="155"/>
      <c r="KGA84" s="165"/>
      <c r="KGB84" s="153"/>
      <c r="KGC84" s="154"/>
      <c r="KGD84" s="154"/>
      <c r="KGE84" s="153"/>
      <c r="KGF84" s="153"/>
      <c r="KGG84" s="153"/>
      <c r="KGH84" s="153"/>
      <c r="KGI84" s="153"/>
      <c r="KGJ84" s="153"/>
      <c r="KGK84" s="153"/>
      <c r="KGL84" s="153"/>
      <c r="KGM84" s="155"/>
      <c r="KGN84" s="165"/>
      <c r="KGO84" s="153"/>
      <c r="KGP84" s="154"/>
      <c r="KGQ84" s="154"/>
      <c r="KGR84" s="153"/>
      <c r="KGS84" s="153"/>
      <c r="KGT84" s="153"/>
      <c r="KGU84" s="153"/>
      <c r="KGV84" s="153"/>
      <c r="KGW84" s="153"/>
      <c r="KGX84" s="153"/>
      <c r="KGY84" s="153"/>
      <c r="KGZ84" s="155"/>
      <c r="KHA84" s="165"/>
      <c r="KHB84" s="153"/>
      <c r="KHC84" s="154"/>
      <c r="KHD84" s="154"/>
      <c r="KHE84" s="153"/>
      <c r="KHF84" s="153"/>
      <c r="KHG84" s="153"/>
      <c r="KHH84" s="153"/>
      <c r="KHI84" s="153"/>
      <c r="KHJ84" s="153"/>
      <c r="KHK84" s="153"/>
      <c r="KHL84" s="153"/>
      <c r="KHM84" s="155"/>
      <c r="KHN84" s="165"/>
      <c r="KHO84" s="153"/>
      <c r="KHP84" s="154"/>
      <c r="KHQ84" s="154"/>
      <c r="KHR84" s="153"/>
      <c r="KHS84" s="153"/>
      <c r="KHT84" s="153"/>
      <c r="KHU84" s="153"/>
      <c r="KHV84" s="153"/>
      <c r="KHW84" s="153"/>
      <c r="KHX84" s="153"/>
      <c r="KHY84" s="153"/>
      <c r="KHZ84" s="155"/>
      <c r="KIA84" s="165"/>
      <c r="KIB84" s="153"/>
      <c r="KIC84" s="154"/>
      <c r="KID84" s="154"/>
      <c r="KIE84" s="153"/>
      <c r="KIF84" s="153"/>
      <c r="KIG84" s="153"/>
      <c r="KIH84" s="153"/>
      <c r="KII84" s="153"/>
      <c r="KIJ84" s="153"/>
      <c r="KIK84" s="153"/>
      <c r="KIL84" s="153"/>
      <c r="KIM84" s="155"/>
      <c r="KIN84" s="165"/>
      <c r="KIO84" s="153"/>
      <c r="KIP84" s="154"/>
      <c r="KIQ84" s="154"/>
      <c r="KIR84" s="153"/>
      <c r="KIS84" s="153"/>
      <c r="KIT84" s="153"/>
      <c r="KIU84" s="153"/>
      <c r="KIV84" s="153"/>
      <c r="KIW84" s="153"/>
      <c r="KIX84" s="153"/>
      <c r="KIY84" s="153"/>
      <c r="KIZ84" s="155"/>
      <c r="KJA84" s="165"/>
      <c r="KJB84" s="153"/>
      <c r="KJC84" s="154"/>
      <c r="KJD84" s="154"/>
      <c r="KJE84" s="153"/>
      <c r="KJF84" s="153"/>
      <c r="KJG84" s="153"/>
      <c r="KJH84" s="153"/>
      <c r="KJI84" s="153"/>
      <c r="KJJ84" s="153"/>
      <c r="KJK84" s="153"/>
      <c r="KJL84" s="153"/>
      <c r="KJM84" s="155"/>
      <c r="KJN84" s="165"/>
      <c r="KJO84" s="153"/>
      <c r="KJP84" s="154"/>
      <c r="KJQ84" s="154"/>
      <c r="KJR84" s="153"/>
      <c r="KJS84" s="153"/>
      <c r="KJT84" s="153"/>
      <c r="KJU84" s="153"/>
      <c r="KJV84" s="153"/>
      <c r="KJW84" s="153"/>
      <c r="KJX84" s="153"/>
      <c r="KJY84" s="153"/>
      <c r="KJZ84" s="155"/>
      <c r="KKA84" s="165"/>
      <c r="KKB84" s="153"/>
      <c r="KKC84" s="154"/>
      <c r="KKD84" s="154"/>
      <c r="KKE84" s="153"/>
      <c r="KKF84" s="153"/>
      <c r="KKG84" s="153"/>
      <c r="KKH84" s="153"/>
      <c r="KKI84" s="153"/>
      <c r="KKJ84" s="153"/>
      <c r="KKK84" s="153"/>
      <c r="KKL84" s="153"/>
      <c r="KKM84" s="155"/>
      <c r="KKN84" s="165"/>
      <c r="KKO84" s="153"/>
      <c r="KKP84" s="154"/>
      <c r="KKQ84" s="154"/>
      <c r="KKR84" s="153"/>
      <c r="KKS84" s="153"/>
      <c r="KKT84" s="153"/>
      <c r="KKU84" s="153"/>
      <c r="KKV84" s="153"/>
      <c r="KKW84" s="153"/>
      <c r="KKX84" s="153"/>
      <c r="KKY84" s="153"/>
      <c r="KKZ84" s="155"/>
      <c r="KLA84" s="165"/>
      <c r="KLB84" s="153"/>
      <c r="KLC84" s="154"/>
      <c r="KLD84" s="154"/>
      <c r="KLE84" s="153"/>
      <c r="KLF84" s="153"/>
      <c r="KLG84" s="153"/>
      <c r="KLH84" s="153"/>
      <c r="KLI84" s="153"/>
      <c r="KLJ84" s="153"/>
      <c r="KLK84" s="153"/>
      <c r="KLL84" s="153"/>
      <c r="KLM84" s="155"/>
      <c r="KLN84" s="165"/>
      <c r="KLO84" s="153"/>
      <c r="KLP84" s="154"/>
      <c r="KLQ84" s="154"/>
      <c r="KLR84" s="153"/>
      <c r="KLS84" s="153"/>
      <c r="KLT84" s="153"/>
      <c r="KLU84" s="153"/>
      <c r="KLV84" s="153"/>
      <c r="KLW84" s="153"/>
      <c r="KLX84" s="153"/>
      <c r="KLY84" s="153"/>
      <c r="KLZ84" s="155"/>
      <c r="KMA84" s="165"/>
      <c r="KMB84" s="153"/>
      <c r="KMC84" s="154"/>
      <c r="KMD84" s="154"/>
      <c r="KME84" s="153"/>
      <c r="KMF84" s="153"/>
      <c r="KMG84" s="153"/>
      <c r="KMH84" s="153"/>
      <c r="KMI84" s="153"/>
      <c r="KMJ84" s="153"/>
      <c r="KMK84" s="153"/>
      <c r="KML84" s="153"/>
      <c r="KMM84" s="155"/>
      <c r="KMN84" s="165"/>
      <c r="KMO84" s="153"/>
      <c r="KMP84" s="154"/>
      <c r="KMQ84" s="154"/>
      <c r="KMR84" s="153"/>
      <c r="KMS84" s="153"/>
      <c r="KMT84" s="153"/>
      <c r="KMU84" s="153"/>
      <c r="KMV84" s="153"/>
      <c r="KMW84" s="153"/>
      <c r="KMX84" s="153"/>
      <c r="KMY84" s="153"/>
      <c r="KMZ84" s="155"/>
      <c r="KNA84" s="165"/>
      <c r="KNB84" s="153"/>
      <c r="KNC84" s="154"/>
      <c r="KND84" s="154"/>
      <c r="KNE84" s="153"/>
      <c r="KNF84" s="153"/>
      <c r="KNG84" s="153"/>
      <c r="KNH84" s="153"/>
      <c r="KNI84" s="153"/>
      <c r="KNJ84" s="153"/>
      <c r="KNK84" s="153"/>
      <c r="KNL84" s="153"/>
      <c r="KNM84" s="155"/>
      <c r="KNN84" s="165"/>
      <c r="KNO84" s="153"/>
      <c r="KNP84" s="154"/>
      <c r="KNQ84" s="154"/>
      <c r="KNR84" s="153"/>
      <c r="KNS84" s="153"/>
      <c r="KNT84" s="153"/>
      <c r="KNU84" s="153"/>
      <c r="KNV84" s="153"/>
      <c r="KNW84" s="153"/>
      <c r="KNX84" s="153"/>
      <c r="KNY84" s="153"/>
      <c r="KNZ84" s="155"/>
      <c r="KOA84" s="165"/>
      <c r="KOB84" s="153"/>
      <c r="KOC84" s="154"/>
      <c r="KOD84" s="154"/>
      <c r="KOE84" s="153"/>
      <c r="KOF84" s="153"/>
      <c r="KOG84" s="153"/>
      <c r="KOH84" s="153"/>
      <c r="KOI84" s="153"/>
      <c r="KOJ84" s="153"/>
      <c r="KOK84" s="153"/>
      <c r="KOL84" s="153"/>
      <c r="KOM84" s="155"/>
      <c r="KON84" s="165"/>
      <c r="KOO84" s="153"/>
      <c r="KOP84" s="154"/>
      <c r="KOQ84" s="154"/>
      <c r="KOR84" s="153"/>
      <c r="KOS84" s="153"/>
      <c r="KOT84" s="153"/>
      <c r="KOU84" s="153"/>
      <c r="KOV84" s="153"/>
      <c r="KOW84" s="153"/>
      <c r="KOX84" s="153"/>
      <c r="KOY84" s="153"/>
      <c r="KOZ84" s="155"/>
      <c r="KPA84" s="165"/>
      <c r="KPB84" s="153"/>
      <c r="KPC84" s="154"/>
      <c r="KPD84" s="154"/>
      <c r="KPE84" s="153"/>
      <c r="KPF84" s="153"/>
      <c r="KPG84" s="153"/>
      <c r="KPH84" s="153"/>
      <c r="KPI84" s="153"/>
      <c r="KPJ84" s="153"/>
      <c r="KPK84" s="153"/>
      <c r="KPL84" s="153"/>
      <c r="KPM84" s="155"/>
      <c r="KPN84" s="165"/>
      <c r="KPO84" s="153"/>
      <c r="KPP84" s="154"/>
      <c r="KPQ84" s="154"/>
      <c r="KPR84" s="153"/>
      <c r="KPS84" s="153"/>
      <c r="KPT84" s="153"/>
      <c r="KPU84" s="153"/>
      <c r="KPV84" s="153"/>
      <c r="KPW84" s="153"/>
      <c r="KPX84" s="153"/>
      <c r="KPY84" s="153"/>
      <c r="KPZ84" s="155"/>
      <c r="KQA84" s="165"/>
      <c r="KQB84" s="153"/>
      <c r="KQC84" s="154"/>
      <c r="KQD84" s="154"/>
      <c r="KQE84" s="153"/>
      <c r="KQF84" s="153"/>
      <c r="KQG84" s="153"/>
      <c r="KQH84" s="153"/>
      <c r="KQI84" s="153"/>
      <c r="KQJ84" s="153"/>
      <c r="KQK84" s="153"/>
      <c r="KQL84" s="153"/>
      <c r="KQM84" s="155"/>
      <c r="KQN84" s="165"/>
      <c r="KQO84" s="153"/>
      <c r="KQP84" s="154"/>
      <c r="KQQ84" s="154"/>
      <c r="KQR84" s="153"/>
      <c r="KQS84" s="153"/>
      <c r="KQT84" s="153"/>
      <c r="KQU84" s="153"/>
      <c r="KQV84" s="153"/>
      <c r="KQW84" s="153"/>
      <c r="KQX84" s="153"/>
      <c r="KQY84" s="153"/>
      <c r="KQZ84" s="155"/>
      <c r="KRA84" s="165"/>
      <c r="KRB84" s="153"/>
      <c r="KRC84" s="154"/>
      <c r="KRD84" s="154"/>
      <c r="KRE84" s="153"/>
      <c r="KRF84" s="153"/>
      <c r="KRG84" s="153"/>
      <c r="KRH84" s="153"/>
      <c r="KRI84" s="153"/>
      <c r="KRJ84" s="153"/>
      <c r="KRK84" s="153"/>
      <c r="KRL84" s="153"/>
      <c r="KRM84" s="155"/>
      <c r="KRN84" s="165"/>
      <c r="KRO84" s="153"/>
      <c r="KRP84" s="154"/>
      <c r="KRQ84" s="154"/>
      <c r="KRR84" s="153"/>
      <c r="KRS84" s="153"/>
      <c r="KRT84" s="153"/>
      <c r="KRU84" s="153"/>
      <c r="KRV84" s="153"/>
      <c r="KRW84" s="153"/>
      <c r="KRX84" s="153"/>
      <c r="KRY84" s="153"/>
      <c r="KRZ84" s="155"/>
      <c r="KSA84" s="165"/>
      <c r="KSB84" s="153"/>
      <c r="KSC84" s="154"/>
      <c r="KSD84" s="154"/>
      <c r="KSE84" s="153"/>
      <c r="KSF84" s="153"/>
      <c r="KSG84" s="153"/>
      <c r="KSH84" s="153"/>
      <c r="KSI84" s="153"/>
      <c r="KSJ84" s="153"/>
      <c r="KSK84" s="153"/>
      <c r="KSL84" s="153"/>
      <c r="KSM84" s="155"/>
      <c r="KSN84" s="165"/>
      <c r="KSO84" s="153"/>
      <c r="KSP84" s="154"/>
      <c r="KSQ84" s="154"/>
      <c r="KSR84" s="153"/>
      <c r="KSS84" s="153"/>
      <c r="KST84" s="153"/>
      <c r="KSU84" s="153"/>
      <c r="KSV84" s="153"/>
      <c r="KSW84" s="153"/>
      <c r="KSX84" s="153"/>
      <c r="KSY84" s="153"/>
      <c r="KSZ84" s="155"/>
      <c r="KTA84" s="165"/>
      <c r="KTB84" s="153"/>
      <c r="KTC84" s="154"/>
      <c r="KTD84" s="154"/>
      <c r="KTE84" s="153"/>
      <c r="KTF84" s="153"/>
      <c r="KTG84" s="153"/>
      <c r="KTH84" s="153"/>
      <c r="KTI84" s="153"/>
      <c r="KTJ84" s="153"/>
      <c r="KTK84" s="153"/>
      <c r="KTL84" s="153"/>
      <c r="KTM84" s="155"/>
      <c r="KTN84" s="165"/>
      <c r="KTO84" s="153"/>
      <c r="KTP84" s="154"/>
      <c r="KTQ84" s="154"/>
      <c r="KTR84" s="153"/>
      <c r="KTS84" s="153"/>
      <c r="KTT84" s="153"/>
      <c r="KTU84" s="153"/>
      <c r="KTV84" s="153"/>
      <c r="KTW84" s="153"/>
      <c r="KTX84" s="153"/>
      <c r="KTY84" s="153"/>
      <c r="KTZ84" s="155"/>
      <c r="KUA84" s="165"/>
      <c r="KUB84" s="153"/>
      <c r="KUC84" s="154"/>
      <c r="KUD84" s="154"/>
      <c r="KUE84" s="153"/>
      <c r="KUF84" s="153"/>
      <c r="KUG84" s="153"/>
      <c r="KUH84" s="153"/>
      <c r="KUI84" s="153"/>
      <c r="KUJ84" s="153"/>
      <c r="KUK84" s="153"/>
      <c r="KUL84" s="153"/>
      <c r="KUM84" s="155"/>
      <c r="KUN84" s="165"/>
      <c r="KUO84" s="153"/>
      <c r="KUP84" s="154"/>
      <c r="KUQ84" s="154"/>
      <c r="KUR84" s="153"/>
      <c r="KUS84" s="153"/>
      <c r="KUT84" s="153"/>
      <c r="KUU84" s="153"/>
      <c r="KUV84" s="153"/>
      <c r="KUW84" s="153"/>
      <c r="KUX84" s="153"/>
      <c r="KUY84" s="153"/>
      <c r="KUZ84" s="155"/>
      <c r="KVA84" s="165"/>
      <c r="KVB84" s="153"/>
      <c r="KVC84" s="154"/>
      <c r="KVD84" s="154"/>
      <c r="KVE84" s="153"/>
      <c r="KVF84" s="153"/>
      <c r="KVG84" s="153"/>
      <c r="KVH84" s="153"/>
      <c r="KVI84" s="153"/>
      <c r="KVJ84" s="153"/>
      <c r="KVK84" s="153"/>
      <c r="KVL84" s="153"/>
      <c r="KVM84" s="155"/>
      <c r="KVN84" s="165"/>
      <c r="KVO84" s="153"/>
      <c r="KVP84" s="154"/>
      <c r="KVQ84" s="154"/>
      <c r="KVR84" s="153"/>
      <c r="KVS84" s="153"/>
      <c r="KVT84" s="153"/>
      <c r="KVU84" s="153"/>
      <c r="KVV84" s="153"/>
      <c r="KVW84" s="153"/>
      <c r="KVX84" s="153"/>
      <c r="KVY84" s="153"/>
      <c r="KVZ84" s="155"/>
      <c r="KWA84" s="165"/>
      <c r="KWB84" s="153"/>
      <c r="KWC84" s="154"/>
      <c r="KWD84" s="154"/>
      <c r="KWE84" s="153"/>
      <c r="KWF84" s="153"/>
      <c r="KWG84" s="153"/>
      <c r="KWH84" s="153"/>
      <c r="KWI84" s="153"/>
      <c r="KWJ84" s="153"/>
      <c r="KWK84" s="153"/>
      <c r="KWL84" s="153"/>
      <c r="KWM84" s="155"/>
      <c r="KWN84" s="165"/>
      <c r="KWO84" s="153"/>
      <c r="KWP84" s="154"/>
      <c r="KWQ84" s="154"/>
      <c r="KWR84" s="153"/>
      <c r="KWS84" s="153"/>
      <c r="KWT84" s="153"/>
      <c r="KWU84" s="153"/>
      <c r="KWV84" s="153"/>
      <c r="KWW84" s="153"/>
      <c r="KWX84" s="153"/>
      <c r="KWY84" s="153"/>
      <c r="KWZ84" s="155"/>
      <c r="KXA84" s="165"/>
      <c r="KXB84" s="153"/>
      <c r="KXC84" s="154"/>
      <c r="KXD84" s="154"/>
      <c r="KXE84" s="153"/>
      <c r="KXF84" s="153"/>
      <c r="KXG84" s="153"/>
      <c r="KXH84" s="153"/>
      <c r="KXI84" s="153"/>
      <c r="KXJ84" s="153"/>
      <c r="KXK84" s="153"/>
      <c r="KXL84" s="153"/>
      <c r="KXM84" s="155"/>
      <c r="KXN84" s="165"/>
      <c r="KXO84" s="153"/>
      <c r="KXP84" s="154"/>
      <c r="KXQ84" s="154"/>
      <c r="KXR84" s="153"/>
      <c r="KXS84" s="153"/>
      <c r="KXT84" s="153"/>
      <c r="KXU84" s="153"/>
      <c r="KXV84" s="153"/>
      <c r="KXW84" s="153"/>
      <c r="KXX84" s="153"/>
      <c r="KXY84" s="153"/>
      <c r="KXZ84" s="155"/>
      <c r="KYA84" s="165"/>
      <c r="KYB84" s="153"/>
      <c r="KYC84" s="154"/>
      <c r="KYD84" s="154"/>
      <c r="KYE84" s="153"/>
      <c r="KYF84" s="153"/>
      <c r="KYG84" s="153"/>
      <c r="KYH84" s="153"/>
      <c r="KYI84" s="153"/>
      <c r="KYJ84" s="153"/>
      <c r="KYK84" s="153"/>
      <c r="KYL84" s="153"/>
      <c r="KYM84" s="155"/>
      <c r="KYN84" s="165"/>
      <c r="KYO84" s="153"/>
      <c r="KYP84" s="154"/>
      <c r="KYQ84" s="154"/>
      <c r="KYR84" s="153"/>
      <c r="KYS84" s="153"/>
      <c r="KYT84" s="153"/>
      <c r="KYU84" s="153"/>
      <c r="KYV84" s="153"/>
      <c r="KYW84" s="153"/>
      <c r="KYX84" s="153"/>
      <c r="KYY84" s="153"/>
      <c r="KYZ84" s="155"/>
      <c r="KZA84" s="165"/>
      <c r="KZB84" s="153"/>
      <c r="KZC84" s="154"/>
      <c r="KZD84" s="154"/>
      <c r="KZE84" s="153"/>
      <c r="KZF84" s="153"/>
      <c r="KZG84" s="153"/>
      <c r="KZH84" s="153"/>
      <c r="KZI84" s="153"/>
      <c r="KZJ84" s="153"/>
      <c r="KZK84" s="153"/>
      <c r="KZL84" s="153"/>
      <c r="KZM84" s="155"/>
      <c r="KZN84" s="165"/>
      <c r="KZO84" s="153"/>
      <c r="KZP84" s="154"/>
      <c r="KZQ84" s="154"/>
      <c r="KZR84" s="153"/>
      <c r="KZS84" s="153"/>
      <c r="KZT84" s="153"/>
      <c r="KZU84" s="153"/>
      <c r="KZV84" s="153"/>
      <c r="KZW84" s="153"/>
      <c r="KZX84" s="153"/>
      <c r="KZY84" s="153"/>
      <c r="KZZ84" s="155"/>
      <c r="LAA84" s="165"/>
      <c r="LAB84" s="153"/>
      <c r="LAC84" s="154"/>
      <c r="LAD84" s="154"/>
      <c r="LAE84" s="153"/>
      <c r="LAF84" s="153"/>
      <c r="LAG84" s="153"/>
      <c r="LAH84" s="153"/>
      <c r="LAI84" s="153"/>
      <c r="LAJ84" s="153"/>
      <c r="LAK84" s="153"/>
      <c r="LAL84" s="153"/>
      <c r="LAM84" s="155"/>
      <c r="LAN84" s="165"/>
      <c r="LAO84" s="153"/>
      <c r="LAP84" s="154"/>
      <c r="LAQ84" s="154"/>
      <c r="LAR84" s="153"/>
      <c r="LAS84" s="153"/>
      <c r="LAT84" s="153"/>
      <c r="LAU84" s="153"/>
      <c r="LAV84" s="153"/>
      <c r="LAW84" s="153"/>
      <c r="LAX84" s="153"/>
      <c r="LAY84" s="153"/>
      <c r="LAZ84" s="155"/>
      <c r="LBA84" s="165"/>
      <c r="LBB84" s="153"/>
      <c r="LBC84" s="154"/>
      <c r="LBD84" s="154"/>
      <c r="LBE84" s="153"/>
      <c r="LBF84" s="153"/>
      <c r="LBG84" s="153"/>
      <c r="LBH84" s="153"/>
      <c r="LBI84" s="153"/>
      <c r="LBJ84" s="153"/>
      <c r="LBK84" s="153"/>
      <c r="LBL84" s="153"/>
      <c r="LBM84" s="155"/>
      <c r="LBN84" s="165"/>
      <c r="LBO84" s="153"/>
      <c r="LBP84" s="154"/>
      <c r="LBQ84" s="154"/>
      <c r="LBR84" s="153"/>
      <c r="LBS84" s="153"/>
      <c r="LBT84" s="153"/>
      <c r="LBU84" s="153"/>
      <c r="LBV84" s="153"/>
      <c r="LBW84" s="153"/>
      <c r="LBX84" s="153"/>
      <c r="LBY84" s="153"/>
      <c r="LBZ84" s="155"/>
      <c r="LCA84" s="165"/>
      <c r="LCB84" s="153"/>
      <c r="LCC84" s="154"/>
      <c r="LCD84" s="154"/>
      <c r="LCE84" s="153"/>
      <c r="LCF84" s="153"/>
      <c r="LCG84" s="153"/>
      <c r="LCH84" s="153"/>
      <c r="LCI84" s="153"/>
      <c r="LCJ84" s="153"/>
      <c r="LCK84" s="153"/>
      <c r="LCL84" s="153"/>
      <c r="LCM84" s="155"/>
      <c r="LCN84" s="165"/>
      <c r="LCO84" s="153"/>
      <c r="LCP84" s="154"/>
      <c r="LCQ84" s="154"/>
      <c r="LCR84" s="153"/>
      <c r="LCS84" s="153"/>
      <c r="LCT84" s="153"/>
      <c r="LCU84" s="153"/>
      <c r="LCV84" s="153"/>
      <c r="LCW84" s="153"/>
      <c r="LCX84" s="153"/>
      <c r="LCY84" s="153"/>
      <c r="LCZ84" s="155"/>
      <c r="LDA84" s="165"/>
      <c r="LDB84" s="153"/>
      <c r="LDC84" s="154"/>
      <c r="LDD84" s="154"/>
      <c r="LDE84" s="153"/>
      <c r="LDF84" s="153"/>
      <c r="LDG84" s="153"/>
      <c r="LDH84" s="153"/>
      <c r="LDI84" s="153"/>
      <c r="LDJ84" s="153"/>
      <c r="LDK84" s="153"/>
      <c r="LDL84" s="153"/>
      <c r="LDM84" s="155"/>
      <c r="LDN84" s="165"/>
      <c r="LDO84" s="153"/>
      <c r="LDP84" s="154"/>
      <c r="LDQ84" s="154"/>
      <c r="LDR84" s="153"/>
      <c r="LDS84" s="153"/>
      <c r="LDT84" s="153"/>
      <c r="LDU84" s="153"/>
      <c r="LDV84" s="153"/>
      <c r="LDW84" s="153"/>
      <c r="LDX84" s="153"/>
      <c r="LDY84" s="153"/>
      <c r="LDZ84" s="155"/>
      <c r="LEA84" s="165"/>
      <c r="LEB84" s="153"/>
      <c r="LEC84" s="154"/>
      <c r="LED84" s="154"/>
      <c r="LEE84" s="153"/>
      <c r="LEF84" s="153"/>
      <c r="LEG84" s="153"/>
      <c r="LEH84" s="153"/>
      <c r="LEI84" s="153"/>
      <c r="LEJ84" s="153"/>
      <c r="LEK84" s="153"/>
      <c r="LEL84" s="153"/>
      <c r="LEM84" s="155"/>
      <c r="LEN84" s="165"/>
      <c r="LEO84" s="153"/>
      <c r="LEP84" s="154"/>
      <c r="LEQ84" s="154"/>
      <c r="LER84" s="153"/>
      <c r="LES84" s="153"/>
      <c r="LET84" s="153"/>
      <c r="LEU84" s="153"/>
      <c r="LEV84" s="153"/>
      <c r="LEW84" s="153"/>
      <c r="LEX84" s="153"/>
      <c r="LEY84" s="153"/>
      <c r="LEZ84" s="155"/>
      <c r="LFA84" s="165"/>
      <c r="LFB84" s="153"/>
      <c r="LFC84" s="154"/>
      <c r="LFD84" s="154"/>
      <c r="LFE84" s="153"/>
      <c r="LFF84" s="153"/>
      <c r="LFG84" s="153"/>
      <c r="LFH84" s="153"/>
      <c r="LFI84" s="153"/>
      <c r="LFJ84" s="153"/>
      <c r="LFK84" s="153"/>
      <c r="LFL84" s="153"/>
      <c r="LFM84" s="155"/>
      <c r="LFN84" s="165"/>
      <c r="LFO84" s="153"/>
      <c r="LFP84" s="154"/>
      <c r="LFQ84" s="154"/>
      <c r="LFR84" s="153"/>
      <c r="LFS84" s="153"/>
      <c r="LFT84" s="153"/>
      <c r="LFU84" s="153"/>
      <c r="LFV84" s="153"/>
      <c r="LFW84" s="153"/>
      <c r="LFX84" s="153"/>
      <c r="LFY84" s="153"/>
      <c r="LFZ84" s="155"/>
      <c r="LGA84" s="165"/>
      <c r="LGB84" s="153"/>
      <c r="LGC84" s="154"/>
      <c r="LGD84" s="154"/>
      <c r="LGE84" s="153"/>
      <c r="LGF84" s="153"/>
      <c r="LGG84" s="153"/>
      <c r="LGH84" s="153"/>
      <c r="LGI84" s="153"/>
      <c r="LGJ84" s="153"/>
      <c r="LGK84" s="153"/>
      <c r="LGL84" s="153"/>
      <c r="LGM84" s="155"/>
      <c r="LGN84" s="165"/>
      <c r="LGO84" s="153"/>
      <c r="LGP84" s="154"/>
      <c r="LGQ84" s="154"/>
      <c r="LGR84" s="153"/>
      <c r="LGS84" s="153"/>
      <c r="LGT84" s="153"/>
      <c r="LGU84" s="153"/>
      <c r="LGV84" s="153"/>
      <c r="LGW84" s="153"/>
      <c r="LGX84" s="153"/>
      <c r="LGY84" s="153"/>
      <c r="LGZ84" s="155"/>
      <c r="LHA84" s="165"/>
      <c r="LHB84" s="153"/>
      <c r="LHC84" s="154"/>
      <c r="LHD84" s="154"/>
      <c r="LHE84" s="153"/>
      <c r="LHF84" s="153"/>
      <c r="LHG84" s="153"/>
      <c r="LHH84" s="153"/>
      <c r="LHI84" s="153"/>
      <c r="LHJ84" s="153"/>
      <c r="LHK84" s="153"/>
      <c r="LHL84" s="153"/>
      <c r="LHM84" s="155"/>
      <c r="LHN84" s="165"/>
      <c r="LHO84" s="153"/>
      <c r="LHP84" s="154"/>
      <c r="LHQ84" s="154"/>
      <c r="LHR84" s="153"/>
      <c r="LHS84" s="153"/>
      <c r="LHT84" s="153"/>
      <c r="LHU84" s="153"/>
      <c r="LHV84" s="153"/>
      <c r="LHW84" s="153"/>
      <c r="LHX84" s="153"/>
      <c r="LHY84" s="153"/>
      <c r="LHZ84" s="155"/>
      <c r="LIA84" s="165"/>
      <c r="LIB84" s="153"/>
      <c r="LIC84" s="154"/>
      <c r="LID84" s="154"/>
      <c r="LIE84" s="153"/>
      <c r="LIF84" s="153"/>
      <c r="LIG84" s="153"/>
      <c r="LIH84" s="153"/>
      <c r="LII84" s="153"/>
      <c r="LIJ84" s="153"/>
      <c r="LIK84" s="153"/>
      <c r="LIL84" s="153"/>
      <c r="LIM84" s="155"/>
      <c r="LIN84" s="165"/>
      <c r="LIO84" s="153"/>
      <c r="LIP84" s="154"/>
      <c r="LIQ84" s="154"/>
      <c r="LIR84" s="153"/>
      <c r="LIS84" s="153"/>
      <c r="LIT84" s="153"/>
      <c r="LIU84" s="153"/>
      <c r="LIV84" s="153"/>
      <c r="LIW84" s="153"/>
      <c r="LIX84" s="153"/>
      <c r="LIY84" s="153"/>
      <c r="LIZ84" s="155"/>
      <c r="LJA84" s="165"/>
      <c r="LJB84" s="153"/>
      <c r="LJC84" s="154"/>
      <c r="LJD84" s="154"/>
      <c r="LJE84" s="153"/>
      <c r="LJF84" s="153"/>
      <c r="LJG84" s="153"/>
      <c r="LJH84" s="153"/>
      <c r="LJI84" s="153"/>
      <c r="LJJ84" s="153"/>
      <c r="LJK84" s="153"/>
      <c r="LJL84" s="153"/>
      <c r="LJM84" s="155"/>
      <c r="LJN84" s="165"/>
      <c r="LJO84" s="153"/>
      <c r="LJP84" s="154"/>
      <c r="LJQ84" s="154"/>
      <c r="LJR84" s="153"/>
      <c r="LJS84" s="153"/>
      <c r="LJT84" s="153"/>
      <c r="LJU84" s="153"/>
      <c r="LJV84" s="153"/>
      <c r="LJW84" s="153"/>
      <c r="LJX84" s="153"/>
      <c r="LJY84" s="153"/>
      <c r="LJZ84" s="155"/>
      <c r="LKA84" s="165"/>
      <c r="LKB84" s="153"/>
      <c r="LKC84" s="154"/>
      <c r="LKD84" s="154"/>
      <c r="LKE84" s="153"/>
      <c r="LKF84" s="153"/>
      <c r="LKG84" s="153"/>
      <c r="LKH84" s="153"/>
      <c r="LKI84" s="153"/>
      <c r="LKJ84" s="153"/>
      <c r="LKK84" s="153"/>
      <c r="LKL84" s="153"/>
      <c r="LKM84" s="155"/>
      <c r="LKN84" s="165"/>
      <c r="LKO84" s="153"/>
      <c r="LKP84" s="154"/>
      <c r="LKQ84" s="154"/>
      <c r="LKR84" s="153"/>
      <c r="LKS84" s="153"/>
      <c r="LKT84" s="153"/>
      <c r="LKU84" s="153"/>
      <c r="LKV84" s="153"/>
      <c r="LKW84" s="153"/>
      <c r="LKX84" s="153"/>
      <c r="LKY84" s="153"/>
      <c r="LKZ84" s="155"/>
      <c r="LLA84" s="165"/>
      <c r="LLB84" s="153"/>
      <c r="LLC84" s="154"/>
      <c r="LLD84" s="154"/>
      <c r="LLE84" s="153"/>
      <c r="LLF84" s="153"/>
      <c r="LLG84" s="153"/>
      <c r="LLH84" s="153"/>
      <c r="LLI84" s="153"/>
      <c r="LLJ84" s="153"/>
      <c r="LLK84" s="153"/>
      <c r="LLL84" s="153"/>
      <c r="LLM84" s="155"/>
      <c r="LLN84" s="165"/>
      <c r="LLO84" s="153"/>
      <c r="LLP84" s="154"/>
      <c r="LLQ84" s="154"/>
      <c r="LLR84" s="153"/>
      <c r="LLS84" s="153"/>
      <c r="LLT84" s="153"/>
      <c r="LLU84" s="153"/>
      <c r="LLV84" s="153"/>
      <c r="LLW84" s="153"/>
      <c r="LLX84" s="153"/>
      <c r="LLY84" s="153"/>
      <c r="LLZ84" s="155"/>
      <c r="LMA84" s="165"/>
      <c r="LMB84" s="153"/>
      <c r="LMC84" s="154"/>
      <c r="LMD84" s="154"/>
      <c r="LME84" s="153"/>
      <c r="LMF84" s="153"/>
      <c r="LMG84" s="153"/>
      <c r="LMH84" s="153"/>
      <c r="LMI84" s="153"/>
      <c r="LMJ84" s="153"/>
      <c r="LMK84" s="153"/>
      <c r="LML84" s="153"/>
      <c r="LMM84" s="155"/>
      <c r="LMN84" s="165"/>
      <c r="LMO84" s="153"/>
      <c r="LMP84" s="154"/>
      <c r="LMQ84" s="154"/>
      <c r="LMR84" s="153"/>
      <c r="LMS84" s="153"/>
      <c r="LMT84" s="153"/>
      <c r="LMU84" s="153"/>
      <c r="LMV84" s="153"/>
      <c r="LMW84" s="153"/>
      <c r="LMX84" s="153"/>
      <c r="LMY84" s="153"/>
      <c r="LMZ84" s="155"/>
      <c r="LNA84" s="165"/>
      <c r="LNB84" s="153"/>
      <c r="LNC84" s="154"/>
      <c r="LND84" s="154"/>
      <c r="LNE84" s="153"/>
      <c r="LNF84" s="153"/>
      <c r="LNG84" s="153"/>
      <c r="LNH84" s="153"/>
      <c r="LNI84" s="153"/>
      <c r="LNJ84" s="153"/>
      <c r="LNK84" s="153"/>
      <c r="LNL84" s="153"/>
      <c r="LNM84" s="155"/>
      <c r="LNN84" s="165"/>
      <c r="LNO84" s="153"/>
      <c r="LNP84" s="154"/>
      <c r="LNQ84" s="154"/>
      <c r="LNR84" s="153"/>
      <c r="LNS84" s="153"/>
      <c r="LNT84" s="153"/>
      <c r="LNU84" s="153"/>
      <c r="LNV84" s="153"/>
      <c r="LNW84" s="153"/>
      <c r="LNX84" s="153"/>
      <c r="LNY84" s="153"/>
      <c r="LNZ84" s="155"/>
      <c r="LOA84" s="165"/>
      <c r="LOB84" s="153"/>
      <c r="LOC84" s="154"/>
      <c r="LOD84" s="154"/>
      <c r="LOE84" s="153"/>
      <c r="LOF84" s="153"/>
      <c r="LOG84" s="153"/>
      <c r="LOH84" s="153"/>
      <c r="LOI84" s="153"/>
      <c r="LOJ84" s="153"/>
      <c r="LOK84" s="153"/>
      <c r="LOL84" s="153"/>
      <c r="LOM84" s="155"/>
      <c r="LON84" s="165"/>
      <c r="LOO84" s="153"/>
      <c r="LOP84" s="154"/>
      <c r="LOQ84" s="154"/>
      <c r="LOR84" s="153"/>
      <c r="LOS84" s="153"/>
      <c r="LOT84" s="153"/>
      <c r="LOU84" s="153"/>
      <c r="LOV84" s="153"/>
      <c r="LOW84" s="153"/>
      <c r="LOX84" s="153"/>
      <c r="LOY84" s="153"/>
      <c r="LOZ84" s="155"/>
      <c r="LPA84" s="165"/>
      <c r="LPB84" s="153"/>
      <c r="LPC84" s="154"/>
      <c r="LPD84" s="154"/>
      <c r="LPE84" s="153"/>
      <c r="LPF84" s="153"/>
      <c r="LPG84" s="153"/>
      <c r="LPH84" s="153"/>
      <c r="LPI84" s="153"/>
      <c r="LPJ84" s="153"/>
      <c r="LPK84" s="153"/>
      <c r="LPL84" s="153"/>
      <c r="LPM84" s="155"/>
      <c r="LPN84" s="165"/>
      <c r="LPO84" s="153"/>
      <c r="LPP84" s="154"/>
      <c r="LPQ84" s="154"/>
      <c r="LPR84" s="153"/>
      <c r="LPS84" s="153"/>
      <c r="LPT84" s="153"/>
      <c r="LPU84" s="153"/>
      <c r="LPV84" s="153"/>
      <c r="LPW84" s="153"/>
      <c r="LPX84" s="153"/>
      <c r="LPY84" s="153"/>
      <c r="LPZ84" s="155"/>
      <c r="LQA84" s="165"/>
      <c r="LQB84" s="153"/>
      <c r="LQC84" s="154"/>
      <c r="LQD84" s="154"/>
      <c r="LQE84" s="153"/>
      <c r="LQF84" s="153"/>
      <c r="LQG84" s="153"/>
      <c r="LQH84" s="153"/>
      <c r="LQI84" s="153"/>
      <c r="LQJ84" s="153"/>
      <c r="LQK84" s="153"/>
      <c r="LQL84" s="153"/>
      <c r="LQM84" s="155"/>
      <c r="LQN84" s="165"/>
      <c r="LQO84" s="153"/>
      <c r="LQP84" s="154"/>
      <c r="LQQ84" s="154"/>
      <c r="LQR84" s="153"/>
      <c r="LQS84" s="153"/>
      <c r="LQT84" s="153"/>
      <c r="LQU84" s="153"/>
      <c r="LQV84" s="153"/>
      <c r="LQW84" s="153"/>
      <c r="LQX84" s="153"/>
      <c r="LQY84" s="153"/>
      <c r="LQZ84" s="155"/>
      <c r="LRA84" s="165"/>
      <c r="LRB84" s="153"/>
      <c r="LRC84" s="154"/>
      <c r="LRD84" s="154"/>
      <c r="LRE84" s="153"/>
      <c r="LRF84" s="153"/>
      <c r="LRG84" s="153"/>
      <c r="LRH84" s="153"/>
      <c r="LRI84" s="153"/>
      <c r="LRJ84" s="153"/>
      <c r="LRK84" s="153"/>
      <c r="LRL84" s="153"/>
      <c r="LRM84" s="155"/>
      <c r="LRN84" s="165"/>
      <c r="LRO84" s="153"/>
      <c r="LRP84" s="154"/>
      <c r="LRQ84" s="154"/>
      <c r="LRR84" s="153"/>
      <c r="LRS84" s="153"/>
      <c r="LRT84" s="153"/>
      <c r="LRU84" s="153"/>
      <c r="LRV84" s="153"/>
      <c r="LRW84" s="153"/>
      <c r="LRX84" s="153"/>
      <c r="LRY84" s="153"/>
      <c r="LRZ84" s="155"/>
      <c r="LSA84" s="165"/>
      <c r="LSB84" s="153"/>
      <c r="LSC84" s="154"/>
      <c r="LSD84" s="154"/>
      <c r="LSE84" s="153"/>
      <c r="LSF84" s="153"/>
      <c r="LSG84" s="153"/>
      <c r="LSH84" s="153"/>
      <c r="LSI84" s="153"/>
      <c r="LSJ84" s="153"/>
      <c r="LSK84" s="153"/>
      <c r="LSL84" s="153"/>
      <c r="LSM84" s="155"/>
      <c r="LSN84" s="165"/>
      <c r="LSO84" s="153"/>
      <c r="LSP84" s="154"/>
      <c r="LSQ84" s="154"/>
      <c r="LSR84" s="153"/>
      <c r="LSS84" s="153"/>
      <c r="LST84" s="153"/>
      <c r="LSU84" s="153"/>
      <c r="LSV84" s="153"/>
      <c r="LSW84" s="153"/>
      <c r="LSX84" s="153"/>
      <c r="LSY84" s="153"/>
      <c r="LSZ84" s="155"/>
      <c r="LTA84" s="165"/>
      <c r="LTB84" s="153"/>
      <c r="LTC84" s="154"/>
      <c r="LTD84" s="154"/>
      <c r="LTE84" s="153"/>
      <c r="LTF84" s="153"/>
      <c r="LTG84" s="153"/>
      <c r="LTH84" s="153"/>
      <c r="LTI84" s="153"/>
      <c r="LTJ84" s="153"/>
      <c r="LTK84" s="153"/>
      <c r="LTL84" s="153"/>
      <c r="LTM84" s="155"/>
      <c r="LTN84" s="165"/>
      <c r="LTO84" s="153"/>
      <c r="LTP84" s="154"/>
      <c r="LTQ84" s="154"/>
      <c r="LTR84" s="153"/>
      <c r="LTS84" s="153"/>
      <c r="LTT84" s="153"/>
      <c r="LTU84" s="153"/>
      <c r="LTV84" s="153"/>
      <c r="LTW84" s="153"/>
      <c r="LTX84" s="153"/>
      <c r="LTY84" s="153"/>
      <c r="LTZ84" s="155"/>
      <c r="LUA84" s="165"/>
      <c r="LUB84" s="153"/>
      <c r="LUC84" s="154"/>
      <c r="LUD84" s="154"/>
      <c r="LUE84" s="153"/>
      <c r="LUF84" s="153"/>
      <c r="LUG84" s="153"/>
      <c r="LUH84" s="153"/>
      <c r="LUI84" s="153"/>
      <c r="LUJ84" s="153"/>
      <c r="LUK84" s="153"/>
      <c r="LUL84" s="153"/>
      <c r="LUM84" s="155"/>
      <c r="LUN84" s="165"/>
      <c r="LUO84" s="153"/>
      <c r="LUP84" s="154"/>
      <c r="LUQ84" s="154"/>
      <c r="LUR84" s="153"/>
      <c r="LUS84" s="153"/>
      <c r="LUT84" s="153"/>
      <c r="LUU84" s="153"/>
      <c r="LUV84" s="153"/>
      <c r="LUW84" s="153"/>
      <c r="LUX84" s="153"/>
      <c r="LUY84" s="153"/>
      <c r="LUZ84" s="155"/>
      <c r="LVA84" s="165"/>
      <c r="LVB84" s="153"/>
      <c r="LVC84" s="154"/>
      <c r="LVD84" s="154"/>
      <c r="LVE84" s="153"/>
      <c r="LVF84" s="153"/>
      <c r="LVG84" s="153"/>
      <c r="LVH84" s="153"/>
      <c r="LVI84" s="153"/>
      <c r="LVJ84" s="153"/>
      <c r="LVK84" s="153"/>
      <c r="LVL84" s="153"/>
      <c r="LVM84" s="155"/>
      <c r="LVN84" s="165"/>
      <c r="LVO84" s="153"/>
      <c r="LVP84" s="154"/>
      <c r="LVQ84" s="154"/>
      <c r="LVR84" s="153"/>
      <c r="LVS84" s="153"/>
      <c r="LVT84" s="153"/>
      <c r="LVU84" s="153"/>
      <c r="LVV84" s="153"/>
      <c r="LVW84" s="153"/>
      <c r="LVX84" s="153"/>
      <c r="LVY84" s="153"/>
      <c r="LVZ84" s="155"/>
      <c r="LWA84" s="165"/>
      <c r="LWB84" s="153"/>
      <c r="LWC84" s="154"/>
      <c r="LWD84" s="154"/>
      <c r="LWE84" s="153"/>
      <c r="LWF84" s="153"/>
      <c r="LWG84" s="153"/>
      <c r="LWH84" s="153"/>
      <c r="LWI84" s="153"/>
      <c r="LWJ84" s="153"/>
      <c r="LWK84" s="153"/>
      <c r="LWL84" s="153"/>
      <c r="LWM84" s="155"/>
      <c r="LWN84" s="165"/>
      <c r="LWO84" s="153"/>
      <c r="LWP84" s="154"/>
      <c r="LWQ84" s="154"/>
      <c r="LWR84" s="153"/>
      <c r="LWS84" s="153"/>
      <c r="LWT84" s="153"/>
      <c r="LWU84" s="153"/>
      <c r="LWV84" s="153"/>
      <c r="LWW84" s="153"/>
      <c r="LWX84" s="153"/>
      <c r="LWY84" s="153"/>
      <c r="LWZ84" s="155"/>
      <c r="LXA84" s="165"/>
      <c r="LXB84" s="153"/>
      <c r="LXC84" s="154"/>
      <c r="LXD84" s="154"/>
      <c r="LXE84" s="153"/>
      <c r="LXF84" s="153"/>
      <c r="LXG84" s="153"/>
      <c r="LXH84" s="153"/>
      <c r="LXI84" s="153"/>
      <c r="LXJ84" s="153"/>
      <c r="LXK84" s="153"/>
      <c r="LXL84" s="153"/>
      <c r="LXM84" s="155"/>
      <c r="LXN84" s="165"/>
      <c r="LXO84" s="153"/>
      <c r="LXP84" s="154"/>
      <c r="LXQ84" s="154"/>
      <c r="LXR84" s="153"/>
      <c r="LXS84" s="153"/>
      <c r="LXT84" s="153"/>
      <c r="LXU84" s="153"/>
      <c r="LXV84" s="153"/>
      <c r="LXW84" s="153"/>
      <c r="LXX84" s="153"/>
      <c r="LXY84" s="153"/>
      <c r="LXZ84" s="155"/>
      <c r="LYA84" s="165"/>
      <c r="LYB84" s="153"/>
      <c r="LYC84" s="154"/>
      <c r="LYD84" s="154"/>
      <c r="LYE84" s="153"/>
      <c r="LYF84" s="153"/>
      <c r="LYG84" s="153"/>
      <c r="LYH84" s="153"/>
      <c r="LYI84" s="153"/>
      <c r="LYJ84" s="153"/>
      <c r="LYK84" s="153"/>
      <c r="LYL84" s="153"/>
      <c r="LYM84" s="155"/>
      <c r="LYN84" s="165"/>
      <c r="LYO84" s="153"/>
      <c r="LYP84" s="154"/>
      <c r="LYQ84" s="154"/>
      <c r="LYR84" s="153"/>
      <c r="LYS84" s="153"/>
      <c r="LYT84" s="153"/>
      <c r="LYU84" s="153"/>
      <c r="LYV84" s="153"/>
      <c r="LYW84" s="153"/>
      <c r="LYX84" s="153"/>
      <c r="LYY84" s="153"/>
      <c r="LYZ84" s="155"/>
      <c r="LZA84" s="165"/>
      <c r="LZB84" s="153"/>
      <c r="LZC84" s="154"/>
      <c r="LZD84" s="154"/>
      <c r="LZE84" s="153"/>
      <c r="LZF84" s="153"/>
      <c r="LZG84" s="153"/>
      <c r="LZH84" s="153"/>
      <c r="LZI84" s="153"/>
      <c r="LZJ84" s="153"/>
      <c r="LZK84" s="153"/>
      <c r="LZL84" s="153"/>
      <c r="LZM84" s="155"/>
      <c r="LZN84" s="165"/>
      <c r="LZO84" s="153"/>
      <c r="LZP84" s="154"/>
      <c r="LZQ84" s="154"/>
      <c r="LZR84" s="153"/>
      <c r="LZS84" s="153"/>
      <c r="LZT84" s="153"/>
      <c r="LZU84" s="153"/>
      <c r="LZV84" s="153"/>
      <c r="LZW84" s="153"/>
      <c r="LZX84" s="153"/>
      <c r="LZY84" s="153"/>
      <c r="LZZ84" s="155"/>
      <c r="MAA84" s="165"/>
      <c r="MAB84" s="153"/>
      <c r="MAC84" s="154"/>
      <c r="MAD84" s="154"/>
      <c r="MAE84" s="153"/>
      <c r="MAF84" s="153"/>
      <c r="MAG84" s="153"/>
      <c r="MAH84" s="153"/>
      <c r="MAI84" s="153"/>
      <c r="MAJ84" s="153"/>
      <c r="MAK84" s="153"/>
      <c r="MAL84" s="153"/>
      <c r="MAM84" s="155"/>
      <c r="MAN84" s="165"/>
      <c r="MAO84" s="153"/>
      <c r="MAP84" s="154"/>
      <c r="MAQ84" s="154"/>
      <c r="MAR84" s="153"/>
      <c r="MAS84" s="153"/>
      <c r="MAT84" s="153"/>
      <c r="MAU84" s="153"/>
      <c r="MAV84" s="153"/>
      <c r="MAW84" s="153"/>
      <c r="MAX84" s="153"/>
      <c r="MAY84" s="153"/>
      <c r="MAZ84" s="155"/>
      <c r="MBA84" s="165"/>
      <c r="MBB84" s="153"/>
      <c r="MBC84" s="154"/>
      <c r="MBD84" s="154"/>
      <c r="MBE84" s="153"/>
      <c r="MBF84" s="153"/>
      <c r="MBG84" s="153"/>
      <c r="MBH84" s="153"/>
      <c r="MBI84" s="153"/>
      <c r="MBJ84" s="153"/>
      <c r="MBK84" s="153"/>
      <c r="MBL84" s="153"/>
      <c r="MBM84" s="155"/>
      <c r="MBN84" s="165"/>
      <c r="MBO84" s="153"/>
      <c r="MBP84" s="154"/>
      <c r="MBQ84" s="154"/>
      <c r="MBR84" s="153"/>
      <c r="MBS84" s="153"/>
      <c r="MBT84" s="153"/>
      <c r="MBU84" s="153"/>
      <c r="MBV84" s="153"/>
      <c r="MBW84" s="153"/>
      <c r="MBX84" s="153"/>
      <c r="MBY84" s="153"/>
      <c r="MBZ84" s="155"/>
      <c r="MCA84" s="165"/>
      <c r="MCB84" s="153"/>
      <c r="MCC84" s="154"/>
      <c r="MCD84" s="154"/>
      <c r="MCE84" s="153"/>
      <c r="MCF84" s="153"/>
      <c r="MCG84" s="153"/>
      <c r="MCH84" s="153"/>
      <c r="MCI84" s="153"/>
      <c r="MCJ84" s="153"/>
      <c r="MCK84" s="153"/>
      <c r="MCL84" s="153"/>
      <c r="MCM84" s="155"/>
      <c r="MCN84" s="165"/>
      <c r="MCO84" s="153"/>
      <c r="MCP84" s="154"/>
      <c r="MCQ84" s="154"/>
      <c r="MCR84" s="153"/>
      <c r="MCS84" s="153"/>
      <c r="MCT84" s="153"/>
      <c r="MCU84" s="153"/>
      <c r="MCV84" s="153"/>
      <c r="MCW84" s="153"/>
      <c r="MCX84" s="153"/>
      <c r="MCY84" s="153"/>
      <c r="MCZ84" s="155"/>
      <c r="MDA84" s="165"/>
      <c r="MDB84" s="153"/>
      <c r="MDC84" s="154"/>
      <c r="MDD84" s="154"/>
      <c r="MDE84" s="153"/>
      <c r="MDF84" s="153"/>
      <c r="MDG84" s="153"/>
      <c r="MDH84" s="153"/>
      <c r="MDI84" s="153"/>
      <c r="MDJ84" s="153"/>
      <c r="MDK84" s="153"/>
      <c r="MDL84" s="153"/>
      <c r="MDM84" s="155"/>
      <c r="MDN84" s="165"/>
      <c r="MDO84" s="153"/>
      <c r="MDP84" s="154"/>
      <c r="MDQ84" s="154"/>
      <c r="MDR84" s="153"/>
      <c r="MDS84" s="153"/>
      <c r="MDT84" s="153"/>
      <c r="MDU84" s="153"/>
      <c r="MDV84" s="153"/>
      <c r="MDW84" s="153"/>
      <c r="MDX84" s="153"/>
      <c r="MDY84" s="153"/>
      <c r="MDZ84" s="155"/>
      <c r="MEA84" s="165"/>
      <c r="MEB84" s="153"/>
      <c r="MEC84" s="154"/>
      <c r="MED84" s="154"/>
      <c r="MEE84" s="153"/>
      <c r="MEF84" s="153"/>
      <c r="MEG84" s="153"/>
      <c r="MEH84" s="153"/>
      <c r="MEI84" s="153"/>
      <c r="MEJ84" s="153"/>
      <c r="MEK84" s="153"/>
      <c r="MEL84" s="153"/>
      <c r="MEM84" s="155"/>
      <c r="MEN84" s="165"/>
      <c r="MEO84" s="153"/>
      <c r="MEP84" s="154"/>
      <c r="MEQ84" s="154"/>
      <c r="MER84" s="153"/>
      <c r="MES84" s="153"/>
      <c r="MET84" s="153"/>
      <c r="MEU84" s="153"/>
      <c r="MEV84" s="153"/>
      <c r="MEW84" s="153"/>
      <c r="MEX84" s="153"/>
      <c r="MEY84" s="153"/>
      <c r="MEZ84" s="155"/>
      <c r="MFA84" s="165"/>
      <c r="MFB84" s="153"/>
      <c r="MFC84" s="154"/>
      <c r="MFD84" s="154"/>
      <c r="MFE84" s="153"/>
      <c r="MFF84" s="153"/>
      <c r="MFG84" s="153"/>
      <c r="MFH84" s="153"/>
      <c r="MFI84" s="153"/>
      <c r="MFJ84" s="153"/>
      <c r="MFK84" s="153"/>
      <c r="MFL84" s="153"/>
      <c r="MFM84" s="155"/>
      <c r="MFN84" s="165"/>
      <c r="MFO84" s="153"/>
      <c r="MFP84" s="154"/>
      <c r="MFQ84" s="154"/>
      <c r="MFR84" s="153"/>
      <c r="MFS84" s="153"/>
      <c r="MFT84" s="153"/>
      <c r="MFU84" s="153"/>
      <c r="MFV84" s="153"/>
      <c r="MFW84" s="153"/>
      <c r="MFX84" s="153"/>
      <c r="MFY84" s="153"/>
      <c r="MFZ84" s="155"/>
      <c r="MGA84" s="165"/>
      <c r="MGB84" s="153"/>
      <c r="MGC84" s="154"/>
      <c r="MGD84" s="154"/>
      <c r="MGE84" s="153"/>
      <c r="MGF84" s="153"/>
      <c r="MGG84" s="153"/>
      <c r="MGH84" s="153"/>
      <c r="MGI84" s="153"/>
      <c r="MGJ84" s="153"/>
      <c r="MGK84" s="153"/>
      <c r="MGL84" s="153"/>
      <c r="MGM84" s="155"/>
      <c r="MGN84" s="165"/>
      <c r="MGO84" s="153"/>
      <c r="MGP84" s="154"/>
      <c r="MGQ84" s="154"/>
      <c r="MGR84" s="153"/>
      <c r="MGS84" s="153"/>
      <c r="MGT84" s="153"/>
      <c r="MGU84" s="153"/>
      <c r="MGV84" s="153"/>
      <c r="MGW84" s="153"/>
      <c r="MGX84" s="153"/>
      <c r="MGY84" s="153"/>
      <c r="MGZ84" s="155"/>
      <c r="MHA84" s="165"/>
      <c r="MHB84" s="153"/>
      <c r="MHC84" s="154"/>
      <c r="MHD84" s="154"/>
      <c r="MHE84" s="153"/>
      <c r="MHF84" s="153"/>
      <c r="MHG84" s="153"/>
      <c r="MHH84" s="153"/>
      <c r="MHI84" s="153"/>
      <c r="MHJ84" s="153"/>
      <c r="MHK84" s="153"/>
      <c r="MHL84" s="153"/>
      <c r="MHM84" s="155"/>
      <c r="MHN84" s="165"/>
      <c r="MHO84" s="153"/>
      <c r="MHP84" s="154"/>
      <c r="MHQ84" s="154"/>
      <c r="MHR84" s="153"/>
      <c r="MHS84" s="153"/>
      <c r="MHT84" s="153"/>
      <c r="MHU84" s="153"/>
      <c r="MHV84" s="153"/>
      <c r="MHW84" s="153"/>
      <c r="MHX84" s="153"/>
      <c r="MHY84" s="153"/>
      <c r="MHZ84" s="155"/>
      <c r="MIA84" s="165"/>
      <c r="MIB84" s="153"/>
      <c r="MIC84" s="154"/>
      <c r="MID84" s="154"/>
      <c r="MIE84" s="153"/>
      <c r="MIF84" s="153"/>
      <c r="MIG84" s="153"/>
      <c r="MIH84" s="153"/>
      <c r="MII84" s="153"/>
      <c r="MIJ84" s="153"/>
      <c r="MIK84" s="153"/>
      <c r="MIL84" s="153"/>
      <c r="MIM84" s="155"/>
      <c r="MIN84" s="165"/>
      <c r="MIO84" s="153"/>
      <c r="MIP84" s="154"/>
      <c r="MIQ84" s="154"/>
      <c r="MIR84" s="153"/>
      <c r="MIS84" s="153"/>
      <c r="MIT84" s="153"/>
      <c r="MIU84" s="153"/>
      <c r="MIV84" s="153"/>
      <c r="MIW84" s="153"/>
      <c r="MIX84" s="153"/>
      <c r="MIY84" s="153"/>
      <c r="MIZ84" s="155"/>
      <c r="MJA84" s="165"/>
      <c r="MJB84" s="153"/>
      <c r="MJC84" s="154"/>
      <c r="MJD84" s="154"/>
      <c r="MJE84" s="153"/>
      <c r="MJF84" s="153"/>
      <c r="MJG84" s="153"/>
      <c r="MJH84" s="153"/>
      <c r="MJI84" s="153"/>
      <c r="MJJ84" s="153"/>
      <c r="MJK84" s="153"/>
      <c r="MJL84" s="153"/>
      <c r="MJM84" s="155"/>
      <c r="MJN84" s="165"/>
      <c r="MJO84" s="153"/>
      <c r="MJP84" s="154"/>
      <c r="MJQ84" s="154"/>
      <c r="MJR84" s="153"/>
      <c r="MJS84" s="153"/>
      <c r="MJT84" s="153"/>
      <c r="MJU84" s="153"/>
      <c r="MJV84" s="153"/>
      <c r="MJW84" s="153"/>
      <c r="MJX84" s="153"/>
      <c r="MJY84" s="153"/>
      <c r="MJZ84" s="155"/>
      <c r="MKA84" s="165"/>
      <c r="MKB84" s="153"/>
      <c r="MKC84" s="154"/>
      <c r="MKD84" s="154"/>
      <c r="MKE84" s="153"/>
      <c r="MKF84" s="153"/>
      <c r="MKG84" s="153"/>
      <c r="MKH84" s="153"/>
      <c r="MKI84" s="153"/>
      <c r="MKJ84" s="153"/>
      <c r="MKK84" s="153"/>
      <c r="MKL84" s="153"/>
      <c r="MKM84" s="155"/>
      <c r="MKN84" s="165"/>
      <c r="MKO84" s="153"/>
      <c r="MKP84" s="154"/>
      <c r="MKQ84" s="154"/>
      <c r="MKR84" s="153"/>
      <c r="MKS84" s="153"/>
      <c r="MKT84" s="153"/>
      <c r="MKU84" s="153"/>
      <c r="MKV84" s="153"/>
      <c r="MKW84" s="153"/>
      <c r="MKX84" s="153"/>
      <c r="MKY84" s="153"/>
      <c r="MKZ84" s="155"/>
      <c r="MLA84" s="165"/>
      <c r="MLB84" s="153"/>
      <c r="MLC84" s="154"/>
      <c r="MLD84" s="154"/>
      <c r="MLE84" s="153"/>
      <c r="MLF84" s="153"/>
      <c r="MLG84" s="153"/>
      <c r="MLH84" s="153"/>
      <c r="MLI84" s="153"/>
      <c r="MLJ84" s="153"/>
      <c r="MLK84" s="153"/>
      <c r="MLL84" s="153"/>
      <c r="MLM84" s="155"/>
      <c r="MLN84" s="165"/>
      <c r="MLO84" s="153"/>
      <c r="MLP84" s="154"/>
      <c r="MLQ84" s="154"/>
      <c r="MLR84" s="153"/>
      <c r="MLS84" s="153"/>
      <c r="MLT84" s="153"/>
      <c r="MLU84" s="153"/>
      <c r="MLV84" s="153"/>
      <c r="MLW84" s="153"/>
      <c r="MLX84" s="153"/>
      <c r="MLY84" s="153"/>
      <c r="MLZ84" s="155"/>
      <c r="MMA84" s="165"/>
      <c r="MMB84" s="153"/>
      <c r="MMC84" s="154"/>
      <c r="MMD84" s="154"/>
      <c r="MME84" s="153"/>
      <c r="MMF84" s="153"/>
      <c r="MMG84" s="153"/>
      <c r="MMH84" s="153"/>
      <c r="MMI84" s="153"/>
      <c r="MMJ84" s="153"/>
      <c r="MMK84" s="153"/>
      <c r="MML84" s="153"/>
      <c r="MMM84" s="155"/>
      <c r="MMN84" s="165"/>
      <c r="MMO84" s="153"/>
      <c r="MMP84" s="154"/>
      <c r="MMQ84" s="154"/>
      <c r="MMR84" s="153"/>
      <c r="MMS84" s="153"/>
      <c r="MMT84" s="153"/>
      <c r="MMU84" s="153"/>
      <c r="MMV84" s="153"/>
      <c r="MMW84" s="153"/>
      <c r="MMX84" s="153"/>
      <c r="MMY84" s="153"/>
      <c r="MMZ84" s="155"/>
      <c r="MNA84" s="165"/>
      <c r="MNB84" s="153"/>
      <c r="MNC84" s="154"/>
      <c r="MND84" s="154"/>
      <c r="MNE84" s="153"/>
      <c r="MNF84" s="153"/>
      <c r="MNG84" s="153"/>
      <c r="MNH84" s="153"/>
      <c r="MNI84" s="153"/>
      <c r="MNJ84" s="153"/>
      <c r="MNK84" s="153"/>
      <c r="MNL84" s="153"/>
      <c r="MNM84" s="155"/>
      <c r="MNN84" s="165"/>
      <c r="MNO84" s="153"/>
      <c r="MNP84" s="154"/>
      <c r="MNQ84" s="154"/>
      <c r="MNR84" s="153"/>
      <c r="MNS84" s="153"/>
      <c r="MNT84" s="153"/>
      <c r="MNU84" s="153"/>
      <c r="MNV84" s="153"/>
      <c r="MNW84" s="153"/>
      <c r="MNX84" s="153"/>
      <c r="MNY84" s="153"/>
      <c r="MNZ84" s="155"/>
      <c r="MOA84" s="165"/>
      <c r="MOB84" s="153"/>
      <c r="MOC84" s="154"/>
      <c r="MOD84" s="154"/>
      <c r="MOE84" s="153"/>
      <c r="MOF84" s="153"/>
      <c r="MOG84" s="153"/>
      <c r="MOH84" s="153"/>
      <c r="MOI84" s="153"/>
      <c r="MOJ84" s="153"/>
      <c r="MOK84" s="153"/>
      <c r="MOL84" s="153"/>
      <c r="MOM84" s="155"/>
      <c r="MON84" s="165"/>
      <c r="MOO84" s="153"/>
      <c r="MOP84" s="154"/>
      <c r="MOQ84" s="154"/>
      <c r="MOR84" s="153"/>
      <c r="MOS84" s="153"/>
      <c r="MOT84" s="153"/>
      <c r="MOU84" s="153"/>
      <c r="MOV84" s="153"/>
      <c r="MOW84" s="153"/>
      <c r="MOX84" s="153"/>
      <c r="MOY84" s="153"/>
      <c r="MOZ84" s="155"/>
      <c r="MPA84" s="165"/>
      <c r="MPB84" s="153"/>
      <c r="MPC84" s="154"/>
      <c r="MPD84" s="154"/>
      <c r="MPE84" s="153"/>
      <c r="MPF84" s="153"/>
      <c r="MPG84" s="153"/>
      <c r="MPH84" s="153"/>
      <c r="MPI84" s="153"/>
      <c r="MPJ84" s="153"/>
      <c r="MPK84" s="153"/>
      <c r="MPL84" s="153"/>
      <c r="MPM84" s="155"/>
      <c r="MPN84" s="165"/>
      <c r="MPO84" s="153"/>
      <c r="MPP84" s="154"/>
      <c r="MPQ84" s="154"/>
      <c r="MPR84" s="153"/>
      <c r="MPS84" s="153"/>
      <c r="MPT84" s="153"/>
      <c r="MPU84" s="153"/>
      <c r="MPV84" s="153"/>
      <c r="MPW84" s="153"/>
      <c r="MPX84" s="153"/>
      <c r="MPY84" s="153"/>
      <c r="MPZ84" s="155"/>
      <c r="MQA84" s="165"/>
      <c r="MQB84" s="153"/>
      <c r="MQC84" s="154"/>
      <c r="MQD84" s="154"/>
      <c r="MQE84" s="153"/>
      <c r="MQF84" s="153"/>
      <c r="MQG84" s="153"/>
      <c r="MQH84" s="153"/>
      <c r="MQI84" s="153"/>
      <c r="MQJ84" s="153"/>
      <c r="MQK84" s="153"/>
      <c r="MQL84" s="153"/>
      <c r="MQM84" s="155"/>
      <c r="MQN84" s="165"/>
      <c r="MQO84" s="153"/>
      <c r="MQP84" s="154"/>
      <c r="MQQ84" s="154"/>
      <c r="MQR84" s="153"/>
      <c r="MQS84" s="153"/>
      <c r="MQT84" s="153"/>
      <c r="MQU84" s="153"/>
      <c r="MQV84" s="153"/>
      <c r="MQW84" s="153"/>
      <c r="MQX84" s="153"/>
      <c r="MQY84" s="153"/>
      <c r="MQZ84" s="155"/>
      <c r="MRA84" s="165"/>
      <c r="MRB84" s="153"/>
      <c r="MRC84" s="154"/>
      <c r="MRD84" s="154"/>
      <c r="MRE84" s="153"/>
      <c r="MRF84" s="153"/>
      <c r="MRG84" s="153"/>
      <c r="MRH84" s="153"/>
      <c r="MRI84" s="153"/>
      <c r="MRJ84" s="153"/>
      <c r="MRK84" s="153"/>
      <c r="MRL84" s="153"/>
      <c r="MRM84" s="155"/>
      <c r="MRN84" s="165"/>
      <c r="MRO84" s="153"/>
      <c r="MRP84" s="154"/>
      <c r="MRQ84" s="154"/>
      <c r="MRR84" s="153"/>
      <c r="MRS84" s="153"/>
      <c r="MRT84" s="153"/>
      <c r="MRU84" s="153"/>
      <c r="MRV84" s="153"/>
      <c r="MRW84" s="153"/>
      <c r="MRX84" s="153"/>
      <c r="MRY84" s="153"/>
      <c r="MRZ84" s="155"/>
      <c r="MSA84" s="165"/>
      <c r="MSB84" s="153"/>
      <c r="MSC84" s="154"/>
      <c r="MSD84" s="154"/>
      <c r="MSE84" s="153"/>
      <c r="MSF84" s="153"/>
      <c r="MSG84" s="153"/>
      <c r="MSH84" s="153"/>
      <c r="MSI84" s="153"/>
      <c r="MSJ84" s="153"/>
      <c r="MSK84" s="153"/>
      <c r="MSL84" s="153"/>
      <c r="MSM84" s="155"/>
      <c r="MSN84" s="165"/>
      <c r="MSO84" s="153"/>
      <c r="MSP84" s="154"/>
      <c r="MSQ84" s="154"/>
      <c r="MSR84" s="153"/>
      <c r="MSS84" s="153"/>
      <c r="MST84" s="153"/>
      <c r="MSU84" s="153"/>
      <c r="MSV84" s="153"/>
      <c r="MSW84" s="153"/>
      <c r="MSX84" s="153"/>
      <c r="MSY84" s="153"/>
      <c r="MSZ84" s="155"/>
      <c r="MTA84" s="165"/>
      <c r="MTB84" s="153"/>
      <c r="MTC84" s="154"/>
      <c r="MTD84" s="154"/>
      <c r="MTE84" s="153"/>
      <c r="MTF84" s="153"/>
      <c r="MTG84" s="153"/>
      <c r="MTH84" s="153"/>
      <c r="MTI84" s="153"/>
      <c r="MTJ84" s="153"/>
      <c r="MTK84" s="153"/>
      <c r="MTL84" s="153"/>
      <c r="MTM84" s="155"/>
      <c r="MTN84" s="165"/>
      <c r="MTO84" s="153"/>
      <c r="MTP84" s="154"/>
      <c r="MTQ84" s="154"/>
      <c r="MTR84" s="153"/>
      <c r="MTS84" s="153"/>
      <c r="MTT84" s="153"/>
      <c r="MTU84" s="153"/>
      <c r="MTV84" s="153"/>
      <c r="MTW84" s="153"/>
      <c r="MTX84" s="153"/>
      <c r="MTY84" s="153"/>
      <c r="MTZ84" s="155"/>
      <c r="MUA84" s="165"/>
      <c r="MUB84" s="153"/>
      <c r="MUC84" s="154"/>
      <c r="MUD84" s="154"/>
      <c r="MUE84" s="153"/>
      <c r="MUF84" s="153"/>
      <c r="MUG84" s="153"/>
      <c r="MUH84" s="153"/>
      <c r="MUI84" s="153"/>
      <c r="MUJ84" s="153"/>
      <c r="MUK84" s="153"/>
      <c r="MUL84" s="153"/>
      <c r="MUM84" s="155"/>
      <c r="MUN84" s="165"/>
      <c r="MUO84" s="153"/>
      <c r="MUP84" s="154"/>
      <c r="MUQ84" s="154"/>
      <c r="MUR84" s="153"/>
      <c r="MUS84" s="153"/>
      <c r="MUT84" s="153"/>
      <c r="MUU84" s="153"/>
      <c r="MUV84" s="153"/>
      <c r="MUW84" s="153"/>
      <c r="MUX84" s="153"/>
      <c r="MUY84" s="153"/>
      <c r="MUZ84" s="155"/>
      <c r="MVA84" s="165"/>
      <c r="MVB84" s="153"/>
      <c r="MVC84" s="154"/>
      <c r="MVD84" s="154"/>
      <c r="MVE84" s="153"/>
      <c r="MVF84" s="153"/>
      <c r="MVG84" s="153"/>
      <c r="MVH84" s="153"/>
      <c r="MVI84" s="153"/>
      <c r="MVJ84" s="153"/>
      <c r="MVK84" s="153"/>
      <c r="MVL84" s="153"/>
      <c r="MVM84" s="155"/>
      <c r="MVN84" s="165"/>
      <c r="MVO84" s="153"/>
      <c r="MVP84" s="154"/>
      <c r="MVQ84" s="154"/>
      <c r="MVR84" s="153"/>
      <c r="MVS84" s="153"/>
      <c r="MVT84" s="153"/>
      <c r="MVU84" s="153"/>
      <c r="MVV84" s="153"/>
      <c r="MVW84" s="153"/>
      <c r="MVX84" s="153"/>
      <c r="MVY84" s="153"/>
      <c r="MVZ84" s="155"/>
      <c r="MWA84" s="165"/>
      <c r="MWB84" s="153"/>
      <c r="MWC84" s="154"/>
      <c r="MWD84" s="154"/>
      <c r="MWE84" s="153"/>
      <c r="MWF84" s="153"/>
      <c r="MWG84" s="153"/>
      <c r="MWH84" s="153"/>
      <c r="MWI84" s="153"/>
      <c r="MWJ84" s="153"/>
      <c r="MWK84" s="153"/>
      <c r="MWL84" s="153"/>
      <c r="MWM84" s="155"/>
      <c r="MWN84" s="165"/>
      <c r="MWO84" s="153"/>
      <c r="MWP84" s="154"/>
      <c r="MWQ84" s="154"/>
      <c r="MWR84" s="153"/>
      <c r="MWS84" s="153"/>
      <c r="MWT84" s="153"/>
      <c r="MWU84" s="153"/>
      <c r="MWV84" s="153"/>
      <c r="MWW84" s="153"/>
      <c r="MWX84" s="153"/>
      <c r="MWY84" s="153"/>
      <c r="MWZ84" s="155"/>
      <c r="MXA84" s="165"/>
      <c r="MXB84" s="153"/>
      <c r="MXC84" s="154"/>
      <c r="MXD84" s="154"/>
      <c r="MXE84" s="153"/>
      <c r="MXF84" s="153"/>
      <c r="MXG84" s="153"/>
      <c r="MXH84" s="153"/>
      <c r="MXI84" s="153"/>
      <c r="MXJ84" s="153"/>
      <c r="MXK84" s="153"/>
      <c r="MXL84" s="153"/>
      <c r="MXM84" s="155"/>
      <c r="MXN84" s="165"/>
      <c r="MXO84" s="153"/>
      <c r="MXP84" s="154"/>
      <c r="MXQ84" s="154"/>
      <c r="MXR84" s="153"/>
      <c r="MXS84" s="153"/>
      <c r="MXT84" s="153"/>
      <c r="MXU84" s="153"/>
      <c r="MXV84" s="153"/>
      <c r="MXW84" s="153"/>
      <c r="MXX84" s="153"/>
      <c r="MXY84" s="153"/>
      <c r="MXZ84" s="155"/>
      <c r="MYA84" s="165"/>
      <c r="MYB84" s="153"/>
      <c r="MYC84" s="154"/>
      <c r="MYD84" s="154"/>
      <c r="MYE84" s="153"/>
      <c r="MYF84" s="153"/>
      <c r="MYG84" s="153"/>
      <c r="MYH84" s="153"/>
      <c r="MYI84" s="153"/>
      <c r="MYJ84" s="153"/>
      <c r="MYK84" s="153"/>
      <c r="MYL84" s="153"/>
      <c r="MYM84" s="155"/>
      <c r="MYN84" s="165"/>
      <c r="MYO84" s="153"/>
      <c r="MYP84" s="154"/>
      <c r="MYQ84" s="154"/>
      <c r="MYR84" s="153"/>
      <c r="MYS84" s="153"/>
      <c r="MYT84" s="153"/>
      <c r="MYU84" s="153"/>
      <c r="MYV84" s="153"/>
      <c r="MYW84" s="153"/>
      <c r="MYX84" s="153"/>
      <c r="MYY84" s="153"/>
      <c r="MYZ84" s="155"/>
      <c r="MZA84" s="165"/>
      <c r="MZB84" s="153"/>
      <c r="MZC84" s="154"/>
      <c r="MZD84" s="154"/>
      <c r="MZE84" s="153"/>
      <c r="MZF84" s="153"/>
      <c r="MZG84" s="153"/>
      <c r="MZH84" s="153"/>
      <c r="MZI84" s="153"/>
      <c r="MZJ84" s="153"/>
      <c r="MZK84" s="153"/>
      <c r="MZL84" s="153"/>
      <c r="MZM84" s="155"/>
      <c r="MZN84" s="165"/>
      <c r="MZO84" s="153"/>
      <c r="MZP84" s="154"/>
      <c r="MZQ84" s="154"/>
      <c r="MZR84" s="153"/>
      <c r="MZS84" s="153"/>
      <c r="MZT84" s="153"/>
      <c r="MZU84" s="153"/>
      <c r="MZV84" s="153"/>
      <c r="MZW84" s="153"/>
      <c r="MZX84" s="153"/>
      <c r="MZY84" s="153"/>
      <c r="MZZ84" s="155"/>
      <c r="NAA84" s="165"/>
      <c r="NAB84" s="153"/>
      <c r="NAC84" s="154"/>
      <c r="NAD84" s="154"/>
      <c r="NAE84" s="153"/>
      <c r="NAF84" s="153"/>
      <c r="NAG84" s="153"/>
      <c r="NAH84" s="153"/>
      <c r="NAI84" s="153"/>
      <c r="NAJ84" s="153"/>
      <c r="NAK84" s="153"/>
      <c r="NAL84" s="153"/>
      <c r="NAM84" s="155"/>
      <c r="NAN84" s="165"/>
      <c r="NAO84" s="153"/>
      <c r="NAP84" s="154"/>
      <c r="NAQ84" s="154"/>
      <c r="NAR84" s="153"/>
      <c r="NAS84" s="153"/>
      <c r="NAT84" s="153"/>
      <c r="NAU84" s="153"/>
      <c r="NAV84" s="153"/>
      <c r="NAW84" s="153"/>
      <c r="NAX84" s="153"/>
      <c r="NAY84" s="153"/>
      <c r="NAZ84" s="155"/>
      <c r="NBA84" s="165"/>
      <c r="NBB84" s="153"/>
      <c r="NBC84" s="154"/>
      <c r="NBD84" s="154"/>
      <c r="NBE84" s="153"/>
      <c r="NBF84" s="153"/>
      <c r="NBG84" s="153"/>
      <c r="NBH84" s="153"/>
      <c r="NBI84" s="153"/>
      <c r="NBJ84" s="153"/>
      <c r="NBK84" s="153"/>
      <c r="NBL84" s="153"/>
      <c r="NBM84" s="155"/>
      <c r="NBN84" s="165"/>
      <c r="NBO84" s="153"/>
      <c r="NBP84" s="154"/>
      <c r="NBQ84" s="154"/>
      <c r="NBR84" s="153"/>
      <c r="NBS84" s="153"/>
      <c r="NBT84" s="153"/>
      <c r="NBU84" s="153"/>
      <c r="NBV84" s="153"/>
      <c r="NBW84" s="153"/>
      <c r="NBX84" s="153"/>
      <c r="NBY84" s="153"/>
      <c r="NBZ84" s="155"/>
      <c r="NCA84" s="165"/>
      <c r="NCB84" s="153"/>
      <c r="NCC84" s="154"/>
      <c r="NCD84" s="154"/>
      <c r="NCE84" s="153"/>
      <c r="NCF84" s="153"/>
      <c r="NCG84" s="153"/>
      <c r="NCH84" s="153"/>
      <c r="NCI84" s="153"/>
      <c r="NCJ84" s="153"/>
      <c r="NCK84" s="153"/>
      <c r="NCL84" s="153"/>
      <c r="NCM84" s="155"/>
      <c r="NCN84" s="165"/>
      <c r="NCO84" s="153"/>
      <c r="NCP84" s="154"/>
      <c r="NCQ84" s="154"/>
      <c r="NCR84" s="153"/>
      <c r="NCS84" s="153"/>
      <c r="NCT84" s="153"/>
      <c r="NCU84" s="153"/>
      <c r="NCV84" s="153"/>
      <c r="NCW84" s="153"/>
      <c r="NCX84" s="153"/>
      <c r="NCY84" s="153"/>
      <c r="NCZ84" s="155"/>
      <c r="NDA84" s="165"/>
      <c r="NDB84" s="153"/>
      <c r="NDC84" s="154"/>
      <c r="NDD84" s="154"/>
      <c r="NDE84" s="153"/>
      <c r="NDF84" s="153"/>
      <c r="NDG84" s="153"/>
      <c r="NDH84" s="153"/>
      <c r="NDI84" s="153"/>
      <c r="NDJ84" s="153"/>
      <c r="NDK84" s="153"/>
      <c r="NDL84" s="153"/>
      <c r="NDM84" s="155"/>
      <c r="NDN84" s="165"/>
      <c r="NDO84" s="153"/>
      <c r="NDP84" s="154"/>
      <c r="NDQ84" s="154"/>
      <c r="NDR84" s="153"/>
      <c r="NDS84" s="153"/>
      <c r="NDT84" s="153"/>
      <c r="NDU84" s="153"/>
      <c r="NDV84" s="153"/>
      <c r="NDW84" s="153"/>
      <c r="NDX84" s="153"/>
      <c r="NDY84" s="153"/>
      <c r="NDZ84" s="155"/>
      <c r="NEA84" s="165"/>
      <c r="NEB84" s="153"/>
      <c r="NEC84" s="154"/>
      <c r="NED84" s="154"/>
      <c r="NEE84" s="153"/>
      <c r="NEF84" s="153"/>
      <c r="NEG84" s="153"/>
      <c r="NEH84" s="153"/>
      <c r="NEI84" s="153"/>
      <c r="NEJ84" s="153"/>
      <c r="NEK84" s="153"/>
      <c r="NEL84" s="153"/>
      <c r="NEM84" s="155"/>
      <c r="NEN84" s="165"/>
      <c r="NEO84" s="153"/>
      <c r="NEP84" s="154"/>
      <c r="NEQ84" s="154"/>
      <c r="NER84" s="153"/>
      <c r="NES84" s="153"/>
      <c r="NET84" s="153"/>
      <c r="NEU84" s="153"/>
      <c r="NEV84" s="153"/>
      <c r="NEW84" s="153"/>
      <c r="NEX84" s="153"/>
      <c r="NEY84" s="153"/>
      <c r="NEZ84" s="155"/>
      <c r="NFA84" s="165"/>
      <c r="NFB84" s="153"/>
      <c r="NFC84" s="154"/>
      <c r="NFD84" s="154"/>
      <c r="NFE84" s="153"/>
      <c r="NFF84" s="153"/>
      <c r="NFG84" s="153"/>
      <c r="NFH84" s="153"/>
      <c r="NFI84" s="153"/>
      <c r="NFJ84" s="153"/>
      <c r="NFK84" s="153"/>
      <c r="NFL84" s="153"/>
      <c r="NFM84" s="155"/>
      <c r="NFN84" s="165"/>
      <c r="NFO84" s="153"/>
      <c r="NFP84" s="154"/>
      <c r="NFQ84" s="154"/>
      <c r="NFR84" s="153"/>
      <c r="NFS84" s="153"/>
      <c r="NFT84" s="153"/>
      <c r="NFU84" s="153"/>
      <c r="NFV84" s="153"/>
      <c r="NFW84" s="153"/>
      <c r="NFX84" s="153"/>
      <c r="NFY84" s="153"/>
      <c r="NFZ84" s="155"/>
      <c r="NGA84" s="165"/>
      <c r="NGB84" s="153"/>
      <c r="NGC84" s="154"/>
      <c r="NGD84" s="154"/>
      <c r="NGE84" s="153"/>
      <c r="NGF84" s="153"/>
      <c r="NGG84" s="153"/>
      <c r="NGH84" s="153"/>
      <c r="NGI84" s="153"/>
      <c r="NGJ84" s="153"/>
      <c r="NGK84" s="153"/>
      <c r="NGL84" s="153"/>
      <c r="NGM84" s="155"/>
      <c r="NGN84" s="165"/>
      <c r="NGO84" s="153"/>
      <c r="NGP84" s="154"/>
      <c r="NGQ84" s="154"/>
      <c r="NGR84" s="153"/>
      <c r="NGS84" s="153"/>
      <c r="NGT84" s="153"/>
      <c r="NGU84" s="153"/>
      <c r="NGV84" s="153"/>
      <c r="NGW84" s="153"/>
      <c r="NGX84" s="153"/>
      <c r="NGY84" s="153"/>
      <c r="NGZ84" s="155"/>
      <c r="NHA84" s="165"/>
      <c r="NHB84" s="153"/>
      <c r="NHC84" s="154"/>
      <c r="NHD84" s="154"/>
      <c r="NHE84" s="153"/>
      <c r="NHF84" s="153"/>
      <c r="NHG84" s="153"/>
      <c r="NHH84" s="153"/>
      <c r="NHI84" s="153"/>
      <c r="NHJ84" s="153"/>
      <c r="NHK84" s="153"/>
      <c r="NHL84" s="153"/>
      <c r="NHM84" s="155"/>
      <c r="NHN84" s="165"/>
      <c r="NHO84" s="153"/>
      <c r="NHP84" s="154"/>
      <c r="NHQ84" s="154"/>
      <c r="NHR84" s="153"/>
      <c r="NHS84" s="153"/>
      <c r="NHT84" s="153"/>
      <c r="NHU84" s="153"/>
      <c r="NHV84" s="153"/>
      <c r="NHW84" s="153"/>
      <c r="NHX84" s="153"/>
      <c r="NHY84" s="153"/>
      <c r="NHZ84" s="155"/>
      <c r="NIA84" s="165"/>
      <c r="NIB84" s="153"/>
      <c r="NIC84" s="154"/>
      <c r="NID84" s="154"/>
      <c r="NIE84" s="153"/>
      <c r="NIF84" s="153"/>
      <c r="NIG84" s="153"/>
      <c r="NIH84" s="153"/>
      <c r="NII84" s="153"/>
      <c r="NIJ84" s="153"/>
      <c r="NIK84" s="153"/>
      <c r="NIL84" s="153"/>
      <c r="NIM84" s="155"/>
      <c r="NIN84" s="165"/>
      <c r="NIO84" s="153"/>
      <c r="NIP84" s="154"/>
      <c r="NIQ84" s="154"/>
      <c r="NIR84" s="153"/>
      <c r="NIS84" s="153"/>
      <c r="NIT84" s="153"/>
      <c r="NIU84" s="153"/>
      <c r="NIV84" s="153"/>
      <c r="NIW84" s="153"/>
      <c r="NIX84" s="153"/>
      <c r="NIY84" s="153"/>
      <c r="NIZ84" s="155"/>
      <c r="NJA84" s="165"/>
      <c r="NJB84" s="153"/>
      <c r="NJC84" s="154"/>
      <c r="NJD84" s="154"/>
      <c r="NJE84" s="153"/>
      <c r="NJF84" s="153"/>
      <c r="NJG84" s="153"/>
      <c r="NJH84" s="153"/>
      <c r="NJI84" s="153"/>
      <c r="NJJ84" s="153"/>
      <c r="NJK84" s="153"/>
      <c r="NJL84" s="153"/>
      <c r="NJM84" s="155"/>
      <c r="NJN84" s="165"/>
      <c r="NJO84" s="153"/>
      <c r="NJP84" s="154"/>
      <c r="NJQ84" s="154"/>
      <c r="NJR84" s="153"/>
      <c r="NJS84" s="153"/>
      <c r="NJT84" s="153"/>
      <c r="NJU84" s="153"/>
      <c r="NJV84" s="153"/>
      <c r="NJW84" s="153"/>
      <c r="NJX84" s="153"/>
      <c r="NJY84" s="153"/>
      <c r="NJZ84" s="155"/>
      <c r="NKA84" s="165"/>
      <c r="NKB84" s="153"/>
      <c r="NKC84" s="154"/>
      <c r="NKD84" s="154"/>
      <c r="NKE84" s="153"/>
      <c r="NKF84" s="153"/>
      <c r="NKG84" s="153"/>
      <c r="NKH84" s="153"/>
      <c r="NKI84" s="153"/>
      <c r="NKJ84" s="153"/>
      <c r="NKK84" s="153"/>
      <c r="NKL84" s="153"/>
      <c r="NKM84" s="155"/>
      <c r="NKN84" s="165"/>
      <c r="NKO84" s="153"/>
      <c r="NKP84" s="154"/>
      <c r="NKQ84" s="154"/>
      <c r="NKR84" s="153"/>
      <c r="NKS84" s="153"/>
      <c r="NKT84" s="153"/>
      <c r="NKU84" s="153"/>
      <c r="NKV84" s="153"/>
      <c r="NKW84" s="153"/>
      <c r="NKX84" s="153"/>
      <c r="NKY84" s="153"/>
      <c r="NKZ84" s="155"/>
      <c r="NLA84" s="165"/>
      <c r="NLB84" s="153"/>
      <c r="NLC84" s="154"/>
      <c r="NLD84" s="154"/>
      <c r="NLE84" s="153"/>
      <c r="NLF84" s="153"/>
      <c r="NLG84" s="153"/>
      <c r="NLH84" s="153"/>
      <c r="NLI84" s="153"/>
      <c r="NLJ84" s="153"/>
      <c r="NLK84" s="153"/>
      <c r="NLL84" s="153"/>
      <c r="NLM84" s="155"/>
      <c r="NLN84" s="165"/>
      <c r="NLO84" s="153"/>
      <c r="NLP84" s="154"/>
      <c r="NLQ84" s="154"/>
      <c r="NLR84" s="153"/>
      <c r="NLS84" s="153"/>
      <c r="NLT84" s="153"/>
      <c r="NLU84" s="153"/>
      <c r="NLV84" s="153"/>
      <c r="NLW84" s="153"/>
      <c r="NLX84" s="153"/>
      <c r="NLY84" s="153"/>
      <c r="NLZ84" s="155"/>
      <c r="NMA84" s="165"/>
      <c r="NMB84" s="153"/>
      <c r="NMC84" s="154"/>
      <c r="NMD84" s="154"/>
      <c r="NME84" s="153"/>
      <c r="NMF84" s="153"/>
      <c r="NMG84" s="153"/>
      <c r="NMH84" s="153"/>
      <c r="NMI84" s="153"/>
      <c r="NMJ84" s="153"/>
      <c r="NMK84" s="153"/>
      <c r="NML84" s="153"/>
      <c r="NMM84" s="155"/>
      <c r="NMN84" s="165"/>
      <c r="NMO84" s="153"/>
      <c r="NMP84" s="154"/>
      <c r="NMQ84" s="154"/>
      <c r="NMR84" s="153"/>
      <c r="NMS84" s="153"/>
      <c r="NMT84" s="153"/>
      <c r="NMU84" s="153"/>
      <c r="NMV84" s="153"/>
      <c r="NMW84" s="153"/>
      <c r="NMX84" s="153"/>
      <c r="NMY84" s="153"/>
      <c r="NMZ84" s="155"/>
      <c r="NNA84" s="165"/>
      <c r="NNB84" s="153"/>
      <c r="NNC84" s="154"/>
      <c r="NND84" s="154"/>
      <c r="NNE84" s="153"/>
      <c r="NNF84" s="153"/>
      <c r="NNG84" s="153"/>
      <c r="NNH84" s="153"/>
      <c r="NNI84" s="153"/>
      <c r="NNJ84" s="153"/>
      <c r="NNK84" s="153"/>
      <c r="NNL84" s="153"/>
      <c r="NNM84" s="155"/>
      <c r="NNN84" s="165"/>
      <c r="NNO84" s="153"/>
      <c r="NNP84" s="154"/>
      <c r="NNQ84" s="154"/>
      <c r="NNR84" s="153"/>
      <c r="NNS84" s="153"/>
      <c r="NNT84" s="153"/>
      <c r="NNU84" s="153"/>
      <c r="NNV84" s="153"/>
      <c r="NNW84" s="153"/>
      <c r="NNX84" s="153"/>
      <c r="NNY84" s="153"/>
      <c r="NNZ84" s="155"/>
      <c r="NOA84" s="165"/>
      <c r="NOB84" s="153"/>
      <c r="NOC84" s="154"/>
      <c r="NOD84" s="154"/>
      <c r="NOE84" s="153"/>
      <c r="NOF84" s="153"/>
      <c r="NOG84" s="153"/>
      <c r="NOH84" s="153"/>
      <c r="NOI84" s="153"/>
      <c r="NOJ84" s="153"/>
      <c r="NOK84" s="153"/>
      <c r="NOL84" s="153"/>
      <c r="NOM84" s="155"/>
      <c r="NON84" s="165"/>
      <c r="NOO84" s="153"/>
      <c r="NOP84" s="154"/>
      <c r="NOQ84" s="154"/>
      <c r="NOR84" s="153"/>
      <c r="NOS84" s="153"/>
      <c r="NOT84" s="153"/>
      <c r="NOU84" s="153"/>
      <c r="NOV84" s="153"/>
      <c r="NOW84" s="153"/>
      <c r="NOX84" s="153"/>
      <c r="NOY84" s="153"/>
      <c r="NOZ84" s="155"/>
      <c r="NPA84" s="165"/>
      <c r="NPB84" s="153"/>
      <c r="NPC84" s="154"/>
      <c r="NPD84" s="154"/>
      <c r="NPE84" s="153"/>
      <c r="NPF84" s="153"/>
      <c r="NPG84" s="153"/>
      <c r="NPH84" s="153"/>
      <c r="NPI84" s="153"/>
      <c r="NPJ84" s="153"/>
      <c r="NPK84" s="153"/>
      <c r="NPL84" s="153"/>
      <c r="NPM84" s="155"/>
      <c r="NPN84" s="165"/>
      <c r="NPO84" s="153"/>
      <c r="NPP84" s="154"/>
      <c r="NPQ84" s="154"/>
      <c r="NPR84" s="153"/>
      <c r="NPS84" s="153"/>
      <c r="NPT84" s="153"/>
      <c r="NPU84" s="153"/>
      <c r="NPV84" s="153"/>
      <c r="NPW84" s="153"/>
      <c r="NPX84" s="153"/>
      <c r="NPY84" s="153"/>
      <c r="NPZ84" s="155"/>
      <c r="NQA84" s="165"/>
      <c r="NQB84" s="153"/>
      <c r="NQC84" s="154"/>
      <c r="NQD84" s="154"/>
      <c r="NQE84" s="153"/>
      <c r="NQF84" s="153"/>
      <c r="NQG84" s="153"/>
      <c r="NQH84" s="153"/>
      <c r="NQI84" s="153"/>
      <c r="NQJ84" s="153"/>
      <c r="NQK84" s="153"/>
      <c r="NQL84" s="153"/>
      <c r="NQM84" s="155"/>
      <c r="NQN84" s="165"/>
      <c r="NQO84" s="153"/>
      <c r="NQP84" s="154"/>
      <c r="NQQ84" s="154"/>
      <c r="NQR84" s="153"/>
      <c r="NQS84" s="153"/>
      <c r="NQT84" s="153"/>
      <c r="NQU84" s="153"/>
      <c r="NQV84" s="153"/>
      <c r="NQW84" s="153"/>
      <c r="NQX84" s="153"/>
      <c r="NQY84" s="153"/>
      <c r="NQZ84" s="155"/>
      <c r="NRA84" s="165"/>
      <c r="NRB84" s="153"/>
      <c r="NRC84" s="154"/>
      <c r="NRD84" s="154"/>
      <c r="NRE84" s="153"/>
      <c r="NRF84" s="153"/>
      <c r="NRG84" s="153"/>
      <c r="NRH84" s="153"/>
      <c r="NRI84" s="153"/>
      <c r="NRJ84" s="153"/>
      <c r="NRK84" s="153"/>
      <c r="NRL84" s="153"/>
      <c r="NRM84" s="155"/>
      <c r="NRN84" s="165"/>
      <c r="NRO84" s="153"/>
      <c r="NRP84" s="154"/>
      <c r="NRQ84" s="154"/>
      <c r="NRR84" s="153"/>
      <c r="NRS84" s="153"/>
      <c r="NRT84" s="153"/>
      <c r="NRU84" s="153"/>
      <c r="NRV84" s="153"/>
      <c r="NRW84" s="153"/>
      <c r="NRX84" s="153"/>
      <c r="NRY84" s="153"/>
      <c r="NRZ84" s="155"/>
      <c r="NSA84" s="165"/>
      <c r="NSB84" s="153"/>
      <c r="NSC84" s="154"/>
      <c r="NSD84" s="154"/>
      <c r="NSE84" s="153"/>
      <c r="NSF84" s="153"/>
      <c r="NSG84" s="153"/>
      <c r="NSH84" s="153"/>
      <c r="NSI84" s="153"/>
      <c r="NSJ84" s="153"/>
      <c r="NSK84" s="153"/>
      <c r="NSL84" s="153"/>
      <c r="NSM84" s="155"/>
      <c r="NSN84" s="165"/>
      <c r="NSO84" s="153"/>
      <c r="NSP84" s="154"/>
      <c r="NSQ84" s="154"/>
      <c r="NSR84" s="153"/>
      <c r="NSS84" s="153"/>
      <c r="NST84" s="153"/>
      <c r="NSU84" s="153"/>
      <c r="NSV84" s="153"/>
      <c r="NSW84" s="153"/>
      <c r="NSX84" s="153"/>
      <c r="NSY84" s="153"/>
      <c r="NSZ84" s="155"/>
      <c r="NTA84" s="165"/>
      <c r="NTB84" s="153"/>
      <c r="NTC84" s="154"/>
      <c r="NTD84" s="154"/>
      <c r="NTE84" s="153"/>
      <c r="NTF84" s="153"/>
      <c r="NTG84" s="153"/>
      <c r="NTH84" s="153"/>
      <c r="NTI84" s="153"/>
      <c r="NTJ84" s="153"/>
      <c r="NTK84" s="153"/>
      <c r="NTL84" s="153"/>
      <c r="NTM84" s="155"/>
      <c r="NTN84" s="165"/>
      <c r="NTO84" s="153"/>
      <c r="NTP84" s="154"/>
      <c r="NTQ84" s="154"/>
      <c r="NTR84" s="153"/>
      <c r="NTS84" s="153"/>
      <c r="NTT84" s="153"/>
      <c r="NTU84" s="153"/>
      <c r="NTV84" s="153"/>
      <c r="NTW84" s="153"/>
      <c r="NTX84" s="153"/>
      <c r="NTY84" s="153"/>
      <c r="NTZ84" s="155"/>
      <c r="NUA84" s="165"/>
      <c r="NUB84" s="153"/>
      <c r="NUC84" s="154"/>
      <c r="NUD84" s="154"/>
      <c r="NUE84" s="153"/>
      <c r="NUF84" s="153"/>
      <c r="NUG84" s="153"/>
      <c r="NUH84" s="153"/>
      <c r="NUI84" s="153"/>
      <c r="NUJ84" s="153"/>
      <c r="NUK84" s="153"/>
      <c r="NUL84" s="153"/>
      <c r="NUM84" s="155"/>
      <c r="NUN84" s="165"/>
      <c r="NUO84" s="153"/>
      <c r="NUP84" s="154"/>
      <c r="NUQ84" s="154"/>
      <c r="NUR84" s="153"/>
      <c r="NUS84" s="153"/>
      <c r="NUT84" s="153"/>
      <c r="NUU84" s="153"/>
      <c r="NUV84" s="153"/>
      <c r="NUW84" s="153"/>
      <c r="NUX84" s="153"/>
      <c r="NUY84" s="153"/>
      <c r="NUZ84" s="155"/>
      <c r="NVA84" s="165"/>
      <c r="NVB84" s="153"/>
      <c r="NVC84" s="154"/>
      <c r="NVD84" s="154"/>
      <c r="NVE84" s="153"/>
      <c r="NVF84" s="153"/>
      <c r="NVG84" s="153"/>
      <c r="NVH84" s="153"/>
      <c r="NVI84" s="153"/>
      <c r="NVJ84" s="153"/>
      <c r="NVK84" s="153"/>
      <c r="NVL84" s="153"/>
      <c r="NVM84" s="155"/>
      <c r="NVN84" s="165"/>
      <c r="NVO84" s="153"/>
      <c r="NVP84" s="154"/>
      <c r="NVQ84" s="154"/>
      <c r="NVR84" s="153"/>
      <c r="NVS84" s="153"/>
      <c r="NVT84" s="153"/>
      <c r="NVU84" s="153"/>
      <c r="NVV84" s="153"/>
      <c r="NVW84" s="153"/>
      <c r="NVX84" s="153"/>
      <c r="NVY84" s="153"/>
      <c r="NVZ84" s="155"/>
      <c r="NWA84" s="165"/>
      <c r="NWB84" s="153"/>
      <c r="NWC84" s="154"/>
      <c r="NWD84" s="154"/>
      <c r="NWE84" s="153"/>
      <c r="NWF84" s="153"/>
      <c r="NWG84" s="153"/>
      <c r="NWH84" s="153"/>
      <c r="NWI84" s="153"/>
      <c r="NWJ84" s="153"/>
      <c r="NWK84" s="153"/>
      <c r="NWL84" s="153"/>
      <c r="NWM84" s="155"/>
      <c r="NWN84" s="165"/>
      <c r="NWO84" s="153"/>
      <c r="NWP84" s="154"/>
      <c r="NWQ84" s="154"/>
      <c r="NWR84" s="153"/>
      <c r="NWS84" s="153"/>
      <c r="NWT84" s="153"/>
      <c r="NWU84" s="153"/>
      <c r="NWV84" s="153"/>
      <c r="NWW84" s="153"/>
      <c r="NWX84" s="153"/>
      <c r="NWY84" s="153"/>
      <c r="NWZ84" s="155"/>
      <c r="NXA84" s="165"/>
      <c r="NXB84" s="153"/>
      <c r="NXC84" s="154"/>
      <c r="NXD84" s="154"/>
      <c r="NXE84" s="153"/>
      <c r="NXF84" s="153"/>
      <c r="NXG84" s="153"/>
      <c r="NXH84" s="153"/>
      <c r="NXI84" s="153"/>
      <c r="NXJ84" s="153"/>
      <c r="NXK84" s="153"/>
      <c r="NXL84" s="153"/>
      <c r="NXM84" s="155"/>
      <c r="NXN84" s="165"/>
      <c r="NXO84" s="153"/>
      <c r="NXP84" s="154"/>
      <c r="NXQ84" s="154"/>
      <c r="NXR84" s="153"/>
      <c r="NXS84" s="153"/>
      <c r="NXT84" s="153"/>
      <c r="NXU84" s="153"/>
      <c r="NXV84" s="153"/>
      <c r="NXW84" s="153"/>
      <c r="NXX84" s="153"/>
      <c r="NXY84" s="153"/>
      <c r="NXZ84" s="155"/>
      <c r="NYA84" s="165"/>
      <c r="NYB84" s="153"/>
      <c r="NYC84" s="154"/>
      <c r="NYD84" s="154"/>
      <c r="NYE84" s="153"/>
      <c r="NYF84" s="153"/>
      <c r="NYG84" s="153"/>
      <c r="NYH84" s="153"/>
      <c r="NYI84" s="153"/>
      <c r="NYJ84" s="153"/>
      <c r="NYK84" s="153"/>
      <c r="NYL84" s="153"/>
      <c r="NYM84" s="155"/>
      <c r="NYN84" s="165"/>
      <c r="NYO84" s="153"/>
      <c r="NYP84" s="154"/>
      <c r="NYQ84" s="154"/>
      <c r="NYR84" s="153"/>
      <c r="NYS84" s="153"/>
      <c r="NYT84" s="153"/>
      <c r="NYU84" s="153"/>
      <c r="NYV84" s="153"/>
      <c r="NYW84" s="153"/>
      <c r="NYX84" s="153"/>
      <c r="NYY84" s="153"/>
      <c r="NYZ84" s="155"/>
      <c r="NZA84" s="165"/>
      <c r="NZB84" s="153"/>
      <c r="NZC84" s="154"/>
      <c r="NZD84" s="154"/>
      <c r="NZE84" s="153"/>
      <c r="NZF84" s="153"/>
      <c r="NZG84" s="153"/>
      <c r="NZH84" s="153"/>
      <c r="NZI84" s="153"/>
      <c r="NZJ84" s="153"/>
      <c r="NZK84" s="153"/>
      <c r="NZL84" s="153"/>
      <c r="NZM84" s="155"/>
      <c r="NZN84" s="165"/>
      <c r="NZO84" s="153"/>
      <c r="NZP84" s="154"/>
      <c r="NZQ84" s="154"/>
      <c r="NZR84" s="153"/>
      <c r="NZS84" s="153"/>
      <c r="NZT84" s="153"/>
      <c r="NZU84" s="153"/>
      <c r="NZV84" s="153"/>
      <c r="NZW84" s="153"/>
      <c r="NZX84" s="153"/>
      <c r="NZY84" s="153"/>
      <c r="NZZ84" s="155"/>
      <c r="OAA84" s="165"/>
      <c r="OAB84" s="153"/>
      <c r="OAC84" s="154"/>
      <c r="OAD84" s="154"/>
      <c r="OAE84" s="153"/>
      <c r="OAF84" s="153"/>
      <c r="OAG84" s="153"/>
      <c r="OAH84" s="153"/>
      <c r="OAI84" s="153"/>
      <c r="OAJ84" s="153"/>
      <c r="OAK84" s="153"/>
      <c r="OAL84" s="153"/>
      <c r="OAM84" s="155"/>
      <c r="OAN84" s="165"/>
      <c r="OAO84" s="153"/>
      <c r="OAP84" s="154"/>
      <c r="OAQ84" s="154"/>
      <c r="OAR84" s="153"/>
      <c r="OAS84" s="153"/>
      <c r="OAT84" s="153"/>
      <c r="OAU84" s="153"/>
      <c r="OAV84" s="153"/>
      <c r="OAW84" s="153"/>
      <c r="OAX84" s="153"/>
      <c r="OAY84" s="153"/>
      <c r="OAZ84" s="155"/>
      <c r="OBA84" s="165"/>
      <c r="OBB84" s="153"/>
      <c r="OBC84" s="154"/>
      <c r="OBD84" s="154"/>
      <c r="OBE84" s="153"/>
      <c r="OBF84" s="153"/>
      <c r="OBG84" s="153"/>
      <c r="OBH84" s="153"/>
      <c r="OBI84" s="153"/>
      <c r="OBJ84" s="153"/>
      <c r="OBK84" s="153"/>
      <c r="OBL84" s="153"/>
      <c r="OBM84" s="155"/>
      <c r="OBN84" s="165"/>
      <c r="OBO84" s="153"/>
      <c r="OBP84" s="154"/>
      <c r="OBQ84" s="154"/>
      <c r="OBR84" s="153"/>
      <c r="OBS84" s="153"/>
      <c r="OBT84" s="153"/>
      <c r="OBU84" s="153"/>
      <c r="OBV84" s="153"/>
      <c r="OBW84" s="153"/>
      <c r="OBX84" s="153"/>
      <c r="OBY84" s="153"/>
      <c r="OBZ84" s="155"/>
      <c r="OCA84" s="165"/>
      <c r="OCB84" s="153"/>
      <c r="OCC84" s="154"/>
      <c r="OCD84" s="154"/>
      <c r="OCE84" s="153"/>
      <c r="OCF84" s="153"/>
      <c r="OCG84" s="153"/>
      <c r="OCH84" s="153"/>
      <c r="OCI84" s="153"/>
      <c r="OCJ84" s="153"/>
      <c r="OCK84" s="153"/>
      <c r="OCL84" s="153"/>
      <c r="OCM84" s="155"/>
      <c r="OCN84" s="165"/>
      <c r="OCO84" s="153"/>
      <c r="OCP84" s="154"/>
      <c r="OCQ84" s="154"/>
      <c r="OCR84" s="153"/>
      <c r="OCS84" s="153"/>
      <c r="OCT84" s="153"/>
      <c r="OCU84" s="153"/>
      <c r="OCV84" s="153"/>
      <c r="OCW84" s="153"/>
      <c r="OCX84" s="153"/>
      <c r="OCY84" s="153"/>
      <c r="OCZ84" s="155"/>
      <c r="ODA84" s="165"/>
      <c r="ODB84" s="153"/>
      <c r="ODC84" s="154"/>
      <c r="ODD84" s="154"/>
      <c r="ODE84" s="153"/>
      <c r="ODF84" s="153"/>
      <c r="ODG84" s="153"/>
      <c r="ODH84" s="153"/>
      <c r="ODI84" s="153"/>
      <c r="ODJ84" s="153"/>
      <c r="ODK84" s="153"/>
      <c r="ODL84" s="153"/>
      <c r="ODM84" s="155"/>
      <c r="ODN84" s="165"/>
      <c r="ODO84" s="153"/>
      <c r="ODP84" s="154"/>
      <c r="ODQ84" s="154"/>
      <c r="ODR84" s="153"/>
      <c r="ODS84" s="153"/>
      <c r="ODT84" s="153"/>
      <c r="ODU84" s="153"/>
      <c r="ODV84" s="153"/>
      <c r="ODW84" s="153"/>
      <c r="ODX84" s="153"/>
      <c r="ODY84" s="153"/>
      <c r="ODZ84" s="155"/>
      <c r="OEA84" s="165"/>
      <c r="OEB84" s="153"/>
      <c r="OEC84" s="154"/>
      <c r="OED84" s="154"/>
      <c r="OEE84" s="153"/>
      <c r="OEF84" s="153"/>
      <c r="OEG84" s="153"/>
      <c r="OEH84" s="153"/>
      <c r="OEI84" s="153"/>
      <c r="OEJ84" s="153"/>
      <c r="OEK84" s="153"/>
      <c r="OEL84" s="153"/>
      <c r="OEM84" s="155"/>
      <c r="OEN84" s="165"/>
      <c r="OEO84" s="153"/>
      <c r="OEP84" s="154"/>
      <c r="OEQ84" s="154"/>
      <c r="OER84" s="153"/>
      <c r="OES84" s="153"/>
      <c r="OET84" s="153"/>
      <c r="OEU84" s="153"/>
      <c r="OEV84" s="153"/>
      <c r="OEW84" s="153"/>
      <c r="OEX84" s="153"/>
      <c r="OEY84" s="153"/>
      <c r="OEZ84" s="155"/>
      <c r="OFA84" s="165"/>
      <c r="OFB84" s="153"/>
      <c r="OFC84" s="154"/>
      <c r="OFD84" s="154"/>
      <c r="OFE84" s="153"/>
      <c r="OFF84" s="153"/>
      <c r="OFG84" s="153"/>
      <c r="OFH84" s="153"/>
      <c r="OFI84" s="153"/>
      <c r="OFJ84" s="153"/>
      <c r="OFK84" s="153"/>
      <c r="OFL84" s="153"/>
      <c r="OFM84" s="155"/>
      <c r="OFN84" s="165"/>
      <c r="OFO84" s="153"/>
      <c r="OFP84" s="154"/>
      <c r="OFQ84" s="154"/>
      <c r="OFR84" s="153"/>
      <c r="OFS84" s="153"/>
      <c r="OFT84" s="153"/>
      <c r="OFU84" s="153"/>
      <c r="OFV84" s="153"/>
      <c r="OFW84" s="153"/>
      <c r="OFX84" s="153"/>
      <c r="OFY84" s="153"/>
      <c r="OFZ84" s="155"/>
      <c r="OGA84" s="165"/>
      <c r="OGB84" s="153"/>
      <c r="OGC84" s="154"/>
      <c r="OGD84" s="154"/>
      <c r="OGE84" s="153"/>
      <c r="OGF84" s="153"/>
      <c r="OGG84" s="153"/>
      <c r="OGH84" s="153"/>
      <c r="OGI84" s="153"/>
      <c r="OGJ84" s="153"/>
      <c r="OGK84" s="153"/>
      <c r="OGL84" s="153"/>
      <c r="OGM84" s="155"/>
      <c r="OGN84" s="165"/>
      <c r="OGO84" s="153"/>
      <c r="OGP84" s="154"/>
      <c r="OGQ84" s="154"/>
      <c r="OGR84" s="153"/>
      <c r="OGS84" s="153"/>
      <c r="OGT84" s="153"/>
      <c r="OGU84" s="153"/>
      <c r="OGV84" s="153"/>
      <c r="OGW84" s="153"/>
      <c r="OGX84" s="153"/>
      <c r="OGY84" s="153"/>
      <c r="OGZ84" s="155"/>
      <c r="OHA84" s="165"/>
      <c r="OHB84" s="153"/>
      <c r="OHC84" s="154"/>
      <c r="OHD84" s="154"/>
      <c r="OHE84" s="153"/>
      <c r="OHF84" s="153"/>
      <c r="OHG84" s="153"/>
      <c r="OHH84" s="153"/>
      <c r="OHI84" s="153"/>
      <c r="OHJ84" s="153"/>
      <c r="OHK84" s="153"/>
      <c r="OHL84" s="153"/>
      <c r="OHM84" s="155"/>
      <c r="OHN84" s="165"/>
      <c r="OHO84" s="153"/>
      <c r="OHP84" s="154"/>
      <c r="OHQ84" s="154"/>
      <c r="OHR84" s="153"/>
      <c r="OHS84" s="153"/>
      <c r="OHT84" s="153"/>
      <c r="OHU84" s="153"/>
      <c r="OHV84" s="153"/>
      <c r="OHW84" s="153"/>
      <c r="OHX84" s="153"/>
      <c r="OHY84" s="153"/>
      <c r="OHZ84" s="155"/>
      <c r="OIA84" s="165"/>
      <c r="OIB84" s="153"/>
      <c r="OIC84" s="154"/>
      <c r="OID84" s="154"/>
      <c r="OIE84" s="153"/>
      <c r="OIF84" s="153"/>
      <c r="OIG84" s="153"/>
      <c r="OIH84" s="153"/>
      <c r="OII84" s="153"/>
      <c r="OIJ84" s="153"/>
      <c r="OIK84" s="153"/>
      <c r="OIL84" s="153"/>
      <c r="OIM84" s="155"/>
      <c r="OIN84" s="165"/>
      <c r="OIO84" s="153"/>
      <c r="OIP84" s="154"/>
      <c r="OIQ84" s="154"/>
      <c r="OIR84" s="153"/>
      <c r="OIS84" s="153"/>
      <c r="OIT84" s="153"/>
      <c r="OIU84" s="153"/>
      <c r="OIV84" s="153"/>
      <c r="OIW84" s="153"/>
      <c r="OIX84" s="153"/>
      <c r="OIY84" s="153"/>
      <c r="OIZ84" s="155"/>
      <c r="OJA84" s="165"/>
      <c r="OJB84" s="153"/>
      <c r="OJC84" s="154"/>
      <c r="OJD84" s="154"/>
      <c r="OJE84" s="153"/>
      <c r="OJF84" s="153"/>
      <c r="OJG84" s="153"/>
      <c r="OJH84" s="153"/>
      <c r="OJI84" s="153"/>
      <c r="OJJ84" s="153"/>
      <c r="OJK84" s="153"/>
      <c r="OJL84" s="153"/>
      <c r="OJM84" s="155"/>
      <c r="OJN84" s="165"/>
      <c r="OJO84" s="153"/>
      <c r="OJP84" s="154"/>
      <c r="OJQ84" s="154"/>
      <c r="OJR84" s="153"/>
      <c r="OJS84" s="153"/>
      <c r="OJT84" s="153"/>
      <c r="OJU84" s="153"/>
      <c r="OJV84" s="153"/>
      <c r="OJW84" s="153"/>
      <c r="OJX84" s="153"/>
      <c r="OJY84" s="153"/>
      <c r="OJZ84" s="155"/>
      <c r="OKA84" s="165"/>
      <c r="OKB84" s="153"/>
      <c r="OKC84" s="154"/>
      <c r="OKD84" s="154"/>
      <c r="OKE84" s="153"/>
      <c r="OKF84" s="153"/>
      <c r="OKG84" s="153"/>
      <c r="OKH84" s="153"/>
      <c r="OKI84" s="153"/>
      <c r="OKJ84" s="153"/>
      <c r="OKK84" s="153"/>
      <c r="OKL84" s="153"/>
      <c r="OKM84" s="155"/>
      <c r="OKN84" s="165"/>
      <c r="OKO84" s="153"/>
      <c r="OKP84" s="154"/>
      <c r="OKQ84" s="154"/>
      <c r="OKR84" s="153"/>
      <c r="OKS84" s="153"/>
      <c r="OKT84" s="153"/>
      <c r="OKU84" s="153"/>
      <c r="OKV84" s="153"/>
      <c r="OKW84" s="153"/>
      <c r="OKX84" s="153"/>
      <c r="OKY84" s="153"/>
      <c r="OKZ84" s="155"/>
      <c r="OLA84" s="165"/>
      <c r="OLB84" s="153"/>
      <c r="OLC84" s="154"/>
      <c r="OLD84" s="154"/>
      <c r="OLE84" s="153"/>
      <c r="OLF84" s="153"/>
      <c r="OLG84" s="153"/>
      <c r="OLH84" s="153"/>
      <c r="OLI84" s="153"/>
      <c r="OLJ84" s="153"/>
      <c r="OLK84" s="153"/>
      <c r="OLL84" s="153"/>
      <c r="OLM84" s="155"/>
      <c r="OLN84" s="165"/>
      <c r="OLO84" s="153"/>
      <c r="OLP84" s="154"/>
      <c r="OLQ84" s="154"/>
      <c r="OLR84" s="153"/>
      <c r="OLS84" s="153"/>
      <c r="OLT84" s="153"/>
      <c r="OLU84" s="153"/>
      <c r="OLV84" s="153"/>
      <c r="OLW84" s="153"/>
      <c r="OLX84" s="153"/>
      <c r="OLY84" s="153"/>
      <c r="OLZ84" s="155"/>
      <c r="OMA84" s="165"/>
      <c r="OMB84" s="153"/>
      <c r="OMC84" s="154"/>
      <c r="OMD84" s="154"/>
      <c r="OME84" s="153"/>
      <c r="OMF84" s="153"/>
      <c r="OMG84" s="153"/>
      <c r="OMH84" s="153"/>
      <c r="OMI84" s="153"/>
      <c r="OMJ84" s="153"/>
      <c r="OMK84" s="153"/>
      <c r="OML84" s="153"/>
      <c r="OMM84" s="155"/>
      <c r="OMN84" s="165"/>
      <c r="OMO84" s="153"/>
      <c r="OMP84" s="154"/>
      <c r="OMQ84" s="154"/>
      <c r="OMR84" s="153"/>
      <c r="OMS84" s="153"/>
      <c r="OMT84" s="153"/>
      <c r="OMU84" s="153"/>
      <c r="OMV84" s="153"/>
      <c r="OMW84" s="153"/>
      <c r="OMX84" s="153"/>
      <c r="OMY84" s="153"/>
      <c r="OMZ84" s="155"/>
      <c r="ONA84" s="165"/>
      <c r="ONB84" s="153"/>
      <c r="ONC84" s="154"/>
      <c r="OND84" s="154"/>
      <c r="ONE84" s="153"/>
      <c r="ONF84" s="153"/>
      <c r="ONG84" s="153"/>
      <c r="ONH84" s="153"/>
      <c r="ONI84" s="153"/>
      <c r="ONJ84" s="153"/>
      <c r="ONK84" s="153"/>
      <c r="ONL84" s="153"/>
      <c r="ONM84" s="155"/>
      <c r="ONN84" s="165"/>
      <c r="ONO84" s="153"/>
      <c r="ONP84" s="154"/>
      <c r="ONQ84" s="154"/>
      <c r="ONR84" s="153"/>
      <c r="ONS84" s="153"/>
      <c r="ONT84" s="153"/>
      <c r="ONU84" s="153"/>
      <c r="ONV84" s="153"/>
      <c r="ONW84" s="153"/>
      <c r="ONX84" s="153"/>
      <c r="ONY84" s="153"/>
      <c r="ONZ84" s="155"/>
      <c r="OOA84" s="165"/>
      <c r="OOB84" s="153"/>
      <c r="OOC84" s="154"/>
      <c r="OOD84" s="154"/>
      <c r="OOE84" s="153"/>
      <c r="OOF84" s="153"/>
      <c r="OOG84" s="153"/>
      <c r="OOH84" s="153"/>
      <c r="OOI84" s="153"/>
      <c r="OOJ84" s="153"/>
      <c r="OOK84" s="153"/>
      <c r="OOL84" s="153"/>
      <c r="OOM84" s="155"/>
      <c r="OON84" s="165"/>
      <c r="OOO84" s="153"/>
      <c r="OOP84" s="154"/>
      <c r="OOQ84" s="154"/>
      <c r="OOR84" s="153"/>
      <c r="OOS84" s="153"/>
      <c r="OOT84" s="153"/>
      <c r="OOU84" s="153"/>
      <c r="OOV84" s="153"/>
      <c r="OOW84" s="153"/>
      <c r="OOX84" s="153"/>
      <c r="OOY84" s="153"/>
      <c r="OOZ84" s="155"/>
      <c r="OPA84" s="165"/>
      <c r="OPB84" s="153"/>
      <c r="OPC84" s="154"/>
      <c r="OPD84" s="154"/>
      <c r="OPE84" s="153"/>
      <c r="OPF84" s="153"/>
      <c r="OPG84" s="153"/>
      <c r="OPH84" s="153"/>
      <c r="OPI84" s="153"/>
      <c r="OPJ84" s="153"/>
      <c r="OPK84" s="153"/>
      <c r="OPL84" s="153"/>
      <c r="OPM84" s="155"/>
      <c r="OPN84" s="165"/>
      <c r="OPO84" s="153"/>
      <c r="OPP84" s="154"/>
      <c r="OPQ84" s="154"/>
      <c r="OPR84" s="153"/>
      <c r="OPS84" s="153"/>
      <c r="OPT84" s="153"/>
      <c r="OPU84" s="153"/>
      <c r="OPV84" s="153"/>
      <c r="OPW84" s="153"/>
      <c r="OPX84" s="153"/>
      <c r="OPY84" s="153"/>
      <c r="OPZ84" s="155"/>
      <c r="OQA84" s="165"/>
      <c r="OQB84" s="153"/>
      <c r="OQC84" s="154"/>
      <c r="OQD84" s="154"/>
      <c r="OQE84" s="153"/>
      <c r="OQF84" s="153"/>
      <c r="OQG84" s="153"/>
      <c r="OQH84" s="153"/>
      <c r="OQI84" s="153"/>
      <c r="OQJ84" s="153"/>
      <c r="OQK84" s="153"/>
      <c r="OQL84" s="153"/>
      <c r="OQM84" s="155"/>
      <c r="OQN84" s="165"/>
      <c r="OQO84" s="153"/>
      <c r="OQP84" s="154"/>
      <c r="OQQ84" s="154"/>
      <c r="OQR84" s="153"/>
      <c r="OQS84" s="153"/>
      <c r="OQT84" s="153"/>
      <c r="OQU84" s="153"/>
      <c r="OQV84" s="153"/>
      <c r="OQW84" s="153"/>
      <c r="OQX84" s="153"/>
      <c r="OQY84" s="153"/>
      <c r="OQZ84" s="155"/>
      <c r="ORA84" s="165"/>
      <c r="ORB84" s="153"/>
      <c r="ORC84" s="154"/>
      <c r="ORD84" s="154"/>
      <c r="ORE84" s="153"/>
      <c r="ORF84" s="153"/>
      <c r="ORG84" s="153"/>
      <c r="ORH84" s="153"/>
      <c r="ORI84" s="153"/>
      <c r="ORJ84" s="153"/>
      <c r="ORK84" s="153"/>
      <c r="ORL84" s="153"/>
      <c r="ORM84" s="155"/>
      <c r="ORN84" s="165"/>
      <c r="ORO84" s="153"/>
      <c r="ORP84" s="154"/>
      <c r="ORQ84" s="154"/>
      <c r="ORR84" s="153"/>
      <c r="ORS84" s="153"/>
      <c r="ORT84" s="153"/>
      <c r="ORU84" s="153"/>
      <c r="ORV84" s="153"/>
      <c r="ORW84" s="153"/>
      <c r="ORX84" s="153"/>
      <c r="ORY84" s="153"/>
      <c r="ORZ84" s="155"/>
      <c r="OSA84" s="165"/>
      <c r="OSB84" s="153"/>
      <c r="OSC84" s="154"/>
      <c r="OSD84" s="154"/>
      <c r="OSE84" s="153"/>
      <c r="OSF84" s="153"/>
      <c r="OSG84" s="153"/>
      <c r="OSH84" s="153"/>
      <c r="OSI84" s="153"/>
      <c r="OSJ84" s="153"/>
      <c r="OSK84" s="153"/>
      <c r="OSL84" s="153"/>
      <c r="OSM84" s="155"/>
      <c r="OSN84" s="165"/>
      <c r="OSO84" s="153"/>
      <c r="OSP84" s="154"/>
      <c r="OSQ84" s="154"/>
      <c r="OSR84" s="153"/>
      <c r="OSS84" s="153"/>
      <c r="OST84" s="153"/>
      <c r="OSU84" s="153"/>
      <c r="OSV84" s="153"/>
      <c r="OSW84" s="153"/>
      <c r="OSX84" s="153"/>
      <c r="OSY84" s="153"/>
      <c r="OSZ84" s="155"/>
      <c r="OTA84" s="165"/>
      <c r="OTB84" s="153"/>
      <c r="OTC84" s="154"/>
      <c r="OTD84" s="154"/>
      <c r="OTE84" s="153"/>
      <c r="OTF84" s="153"/>
      <c r="OTG84" s="153"/>
      <c r="OTH84" s="153"/>
      <c r="OTI84" s="153"/>
      <c r="OTJ84" s="153"/>
      <c r="OTK84" s="153"/>
      <c r="OTL84" s="153"/>
      <c r="OTM84" s="155"/>
      <c r="OTN84" s="165"/>
      <c r="OTO84" s="153"/>
      <c r="OTP84" s="154"/>
      <c r="OTQ84" s="154"/>
      <c r="OTR84" s="153"/>
      <c r="OTS84" s="153"/>
      <c r="OTT84" s="153"/>
      <c r="OTU84" s="153"/>
      <c r="OTV84" s="153"/>
      <c r="OTW84" s="153"/>
      <c r="OTX84" s="153"/>
      <c r="OTY84" s="153"/>
      <c r="OTZ84" s="155"/>
      <c r="OUA84" s="165"/>
      <c r="OUB84" s="153"/>
      <c r="OUC84" s="154"/>
      <c r="OUD84" s="154"/>
      <c r="OUE84" s="153"/>
      <c r="OUF84" s="153"/>
      <c r="OUG84" s="153"/>
      <c r="OUH84" s="153"/>
      <c r="OUI84" s="153"/>
      <c r="OUJ84" s="153"/>
      <c r="OUK84" s="153"/>
      <c r="OUL84" s="153"/>
      <c r="OUM84" s="155"/>
      <c r="OUN84" s="165"/>
      <c r="OUO84" s="153"/>
      <c r="OUP84" s="154"/>
      <c r="OUQ84" s="154"/>
      <c r="OUR84" s="153"/>
      <c r="OUS84" s="153"/>
      <c r="OUT84" s="153"/>
      <c r="OUU84" s="153"/>
      <c r="OUV84" s="153"/>
      <c r="OUW84" s="153"/>
      <c r="OUX84" s="153"/>
      <c r="OUY84" s="153"/>
      <c r="OUZ84" s="155"/>
      <c r="OVA84" s="165"/>
      <c r="OVB84" s="153"/>
      <c r="OVC84" s="154"/>
      <c r="OVD84" s="154"/>
      <c r="OVE84" s="153"/>
      <c r="OVF84" s="153"/>
      <c r="OVG84" s="153"/>
      <c r="OVH84" s="153"/>
      <c r="OVI84" s="153"/>
      <c r="OVJ84" s="153"/>
      <c r="OVK84" s="153"/>
      <c r="OVL84" s="153"/>
      <c r="OVM84" s="155"/>
      <c r="OVN84" s="165"/>
      <c r="OVO84" s="153"/>
      <c r="OVP84" s="154"/>
      <c r="OVQ84" s="154"/>
      <c r="OVR84" s="153"/>
      <c r="OVS84" s="153"/>
      <c r="OVT84" s="153"/>
      <c r="OVU84" s="153"/>
      <c r="OVV84" s="153"/>
      <c r="OVW84" s="153"/>
      <c r="OVX84" s="153"/>
      <c r="OVY84" s="153"/>
      <c r="OVZ84" s="155"/>
      <c r="OWA84" s="165"/>
      <c r="OWB84" s="153"/>
      <c r="OWC84" s="154"/>
      <c r="OWD84" s="154"/>
      <c r="OWE84" s="153"/>
      <c r="OWF84" s="153"/>
      <c r="OWG84" s="153"/>
      <c r="OWH84" s="153"/>
      <c r="OWI84" s="153"/>
      <c r="OWJ84" s="153"/>
      <c r="OWK84" s="153"/>
      <c r="OWL84" s="153"/>
      <c r="OWM84" s="155"/>
      <c r="OWN84" s="165"/>
      <c r="OWO84" s="153"/>
      <c r="OWP84" s="154"/>
      <c r="OWQ84" s="154"/>
      <c r="OWR84" s="153"/>
      <c r="OWS84" s="153"/>
      <c r="OWT84" s="153"/>
      <c r="OWU84" s="153"/>
      <c r="OWV84" s="153"/>
      <c r="OWW84" s="153"/>
      <c r="OWX84" s="153"/>
      <c r="OWY84" s="153"/>
      <c r="OWZ84" s="155"/>
      <c r="OXA84" s="165"/>
      <c r="OXB84" s="153"/>
      <c r="OXC84" s="154"/>
      <c r="OXD84" s="154"/>
      <c r="OXE84" s="153"/>
      <c r="OXF84" s="153"/>
      <c r="OXG84" s="153"/>
      <c r="OXH84" s="153"/>
      <c r="OXI84" s="153"/>
      <c r="OXJ84" s="153"/>
      <c r="OXK84" s="153"/>
      <c r="OXL84" s="153"/>
      <c r="OXM84" s="155"/>
      <c r="OXN84" s="165"/>
      <c r="OXO84" s="153"/>
      <c r="OXP84" s="154"/>
      <c r="OXQ84" s="154"/>
      <c r="OXR84" s="153"/>
      <c r="OXS84" s="153"/>
      <c r="OXT84" s="153"/>
      <c r="OXU84" s="153"/>
      <c r="OXV84" s="153"/>
      <c r="OXW84" s="153"/>
      <c r="OXX84" s="153"/>
      <c r="OXY84" s="153"/>
      <c r="OXZ84" s="155"/>
      <c r="OYA84" s="165"/>
      <c r="OYB84" s="153"/>
      <c r="OYC84" s="154"/>
      <c r="OYD84" s="154"/>
      <c r="OYE84" s="153"/>
      <c r="OYF84" s="153"/>
      <c r="OYG84" s="153"/>
      <c r="OYH84" s="153"/>
      <c r="OYI84" s="153"/>
      <c r="OYJ84" s="153"/>
      <c r="OYK84" s="153"/>
      <c r="OYL84" s="153"/>
      <c r="OYM84" s="155"/>
      <c r="OYN84" s="165"/>
      <c r="OYO84" s="153"/>
      <c r="OYP84" s="154"/>
      <c r="OYQ84" s="154"/>
      <c r="OYR84" s="153"/>
      <c r="OYS84" s="153"/>
      <c r="OYT84" s="153"/>
      <c r="OYU84" s="153"/>
      <c r="OYV84" s="153"/>
      <c r="OYW84" s="153"/>
      <c r="OYX84" s="153"/>
      <c r="OYY84" s="153"/>
      <c r="OYZ84" s="155"/>
      <c r="OZA84" s="165"/>
      <c r="OZB84" s="153"/>
      <c r="OZC84" s="154"/>
      <c r="OZD84" s="154"/>
      <c r="OZE84" s="153"/>
      <c r="OZF84" s="153"/>
      <c r="OZG84" s="153"/>
      <c r="OZH84" s="153"/>
      <c r="OZI84" s="153"/>
      <c r="OZJ84" s="153"/>
      <c r="OZK84" s="153"/>
      <c r="OZL84" s="153"/>
      <c r="OZM84" s="155"/>
      <c r="OZN84" s="165"/>
      <c r="OZO84" s="153"/>
      <c r="OZP84" s="154"/>
      <c r="OZQ84" s="154"/>
      <c r="OZR84" s="153"/>
      <c r="OZS84" s="153"/>
      <c r="OZT84" s="153"/>
      <c r="OZU84" s="153"/>
      <c r="OZV84" s="153"/>
      <c r="OZW84" s="153"/>
      <c r="OZX84" s="153"/>
      <c r="OZY84" s="153"/>
      <c r="OZZ84" s="155"/>
      <c r="PAA84" s="165"/>
      <c r="PAB84" s="153"/>
      <c r="PAC84" s="154"/>
      <c r="PAD84" s="154"/>
      <c r="PAE84" s="153"/>
      <c r="PAF84" s="153"/>
      <c r="PAG84" s="153"/>
      <c r="PAH84" s="153"/>
      <c r="PAI84" s="153"/>
      <c r="PAJ84" s="153"/>
      <c r="PAK84" s="153"/>
      <c r="PAL84" s="153"/>
      <c r="PAM84" s="155"/>
      <c r="PAN84" s="165"/>
      <c r="PAO84" s="153"/>
      <c r="PAP84" s="154"/>
      <c r="PAQ84" s="154"/>
      <c r="PAR84" s="153"/>
      <c r="PAS84" s="153"/>
      <c r="PAT84" s="153"/>
      <c r="PAU84" s="153"/>
      <c r="PAV84" s="153"/>
      <c r="PAW84" s="153"/>
      <c r="PAX84" s="153"/>
      <c r="PAY84" s="153"/>
      <c r="PAZ84" s="155"/>
      <c r="PBA84" s="165"/>
      <c r="PBB84" s="153"/>
      <c r="PBC84" s="154"/>
      <c r="PBD84" s="154"/>
      <c r="PBE84" s="153"/>
      <c r="PBF84" s="153"/>
      <c r="PBG84" s="153"/>
      <c r="PBH84" s="153"/>
      <c r="PBI84" s="153"/>
      <c r="PBJ84" s="153"/>
      <c r="PBK84" s="153"/>
      <c r="PBL84" s="153"/>
      <c r="PBM84" s="155"/>
      <c r="PBN84" s="165"/>
      <c r="PBO84" s="153"/>
      <c r="PBP84" s="154"/>
      <c r="PBQ84" s="154"/>
      <c r="PBR84" s="153"/>
      <c r="PBS84" s="153"/>
      <c r="PBT84" s="153"/>
      <c r="PBU84" s="153"/>
      <c r="PBV84" s="153"/>
      <c r="PBW84" s="153"/>
      <c r="PBX84" s="153"/>
      <c r="PBY84" s="153"/>
      <c r="PBZ84" s="155"/>
      <c r="PCA84" s="165"/>
      <c r="PCB84" s="153"/>
      <c r="PCC84" s="154"/>
      <c r="PCD84" s="154"/>
      <c r="PCE84" s="153"/>
      <c r="PCF84" s="153"/>
      <c r="PCG84" s="153"/>
      <c r="PCH84" s="153"/>
      <c r="PCI84" s="153"/>
      <c r="PCJ84" s="153"/>
      <c r="PCK84" s="153"/>
      <c r="PCL84" s="153"/>
      <c r="PCM84" s="155"/>
      <c r="PCN84" s="165"/>
      <c r="PCO84" s="153"/>
      <c r="PCP84" s="154"/>
      <c r="PCQ84" s="154"/>
      <c r="PCR84" s="153"/>
      <c r="PCS84" s="153"/>
      <c r="PCT84" s="153"/>
      <c r="PCU84" s="153"/>
      <c r="PCV84" s="153"/>
      <c r="PCW84" s="153"/>
      <c r="PCX84" s="153"/>
      <c r="PCY84" s="153"/>
      <c r="PCZ84" s="155"/>
      <c r="PDA84" s="165"/>
      <c r="PDB84" s="153"/>
      <c r="PDC84" s="154"/>
      <c r="PDD84" s="154"/>
      <c r="PDE84" s="153"/>
      <c r="PDF84" s="153"/>
      <c r="PDG84" s="153"/>
      <c r="PDH84" s="153"/>
      <c r="PDI84" s="153"/>
      <c r="PDJ84" s="153"/>
      <c r="PDK84" s="153"/>
      <c r="PDL84" s="153"/>
      <c r="PDM84" s="155"/>
      <c r="PDN84" s="165"/>
      <c r="PDO84" s="153"/>
      <c r="PDP84" s="154"/>
      <c r="PDQ84" s="154"/>
      <c r="PDR84" s="153"/>
      <c r="PDS84" s="153"/>
      <c r="PDT84" s="153"/>
      <c r="PDU84" s="153"/>
      <c r="PDV84" s="153"/>
      <c r="PDW84" s="153"/>
      <c r="PDX84" s="153"/>
      <c r="PDY84" s="153"/>
      <c r="PDZ84" s="155"/>
      <c r="PEA84" s="165"/>
      <c r="PEB84" s="153"/>
      <c r="PEC84" s="154"/>
      <c r="PED84" s="154"/>
      <c r="PEE84" s="153"/>
      <c r="PEF84" s="153"/>
      <c r="PEG84" s="153"/>
      <c r="PEH84" s="153"/>
      <c r="PEI84" s="153"/>
      <c r="PEJ84" s="153"/>
      <c r="PEK84" s="153"/>
      <c r="PEL84" s="153"/>
      <c r="PEM84" s="155"/>
      <c r="PEN84" s="165"/>
      <c r="PEO84" s="153"/>
      <c r="PEP84" s="154"/>
      <c r="PEQ84" s="154"/>
      <c r="PER84" s="153"/>
      <c r="PES84" s="153"/>
      <c r="PET84" s="153"/>
      <c r="PEU84" s="153"/>
      <c r="PEV84" s="153"/>
      <c r="PEW84" s="153"/>
      <c r="PEX84" s="153"/>
      <c r="PEY84" s="153"/>
      <c r="PEZ84" s="155"/>
      <c r="PFA84" s="165"/>
      <c r="PFB84" s="153"/>
      <c r="PFC84" s="154"/>
      <c r="PFD84" s="154"/>
      <c r="PFE84" s="153"/>
      <c r="PFF84" s="153"/>
      <c r="PFG84" s="153"/>
      <c r="PFH84" s="153"/>
      <c r="PFI84" s="153"/>
      <c r="PFJ84" s="153"/>
      <c r="PFK84" s="153"/>
      <c r="PFL84" s="153"/>
      <c r="PFM84" s="155"/>
      <c r="PFN84" s="165"/>
      <c r="PFO84" s="153"/>
      <c r="PFP84" s="154"/>
      <c r="PFQ84" s="154"/>
      <c r="PFR84" s="153"/>
      <c r="PFS84" s="153"/>
      <c r="PFT84" s="153"/>
      <c r="PFU84" s="153"/>
      <c r="PFV84" s="153"/>
      <c r="PFW84" s="153"/>
      <c r="PFX84" s="153"/>
      <c r="PFY84" s="153"/>
      <c r="PFZ84" s="155"/>
      <c r="PGA84" s="165"/>
      <c r="PGB84" s="153"/>
      <c r="PGC84" s="154"/>
      <c r="PGD84" s="154"/>
      <c r="PGE84" s="153"/>
      <c r="PGF84" s="153"/>
      <c r="PGG84" s="153"/>
      <c r="PGH84" s="153"/>
      <c r="PGI84" s="153"/>
      <c r="PGJ84" s="153"/>
      <c r="PGK84" s="153"/>
      <c r="PGL84" s="153"/>
      <c r="PGM84" s="155"/>
      <c r="PGN84" s="165"/>
      <c r="PGO84" s="153"/>
      <c r="PGP84" s="154"/>
      <c r="PGQ84" s="154"/>
      <c r="PGR84" s="153"/>
      <c r="PGS84" s="153"/>
      <c r="PGT84" s="153"/>
      <c r="PGU84" s="153"/>
      <c r="PGV84" s="153"/>
      <c r="PGW84" s="153"/>
      <c r="PGX84" s="153"/>
      <c r="PGY84" s="153"/>
      <c r="PGZ84" s="155"/>
      <c r="PHA84" s="165"/>
      <c r="PHB84" s="153"/>
      <c r="PHC84" s="154"/>
      <c r="PHD84" s="154"/>
      <c r="PHE84" s="153"/>
      <c r="PHF84" s="153"/>
      <c r="PHG84" s="153"/>
      <c r="PHH84" s="153"/>
      <c r="PHI84" s="153"/>
      <c r="PHJ84" s="153"/>
      <c r="PHK84" s="153"/>
      <c r="PHL84" s="153"/>
      <c r="PHM84" s="155"/>
      <c r="PHN84" s="165"/>
      <c r="PHO84" s="153"/>
      <c r="PHP84" s="154"/>
      <c r="PHQ84" s="154"/>
      <c r="PHR84" s="153"/>
      <c r="PHS84" s="153"/>
      <c r="PHT84" s="153"/>
      <c r="PHU84" s="153"/>
      <c r="PHV84" s="153"/>
      <c r="PHW84" s="153"/>
      <c r="PHX84" s="153"/>
      <c r="PHY84" s="153"/>
      <c r="PHZ84" s="155"/>
      <c r="PIA84" s="165"/>
      <c r="PIB84" s="153"/>
      <c r="PIC84" s="154"/>
      <c r="PID84" s="154"/>
      <c r="PIE84" s="153"/>
      <c r="PIF84" s="153"/>
      <c r="PIG84" s="153"/>
      <c r="PIH84" s="153"/>
      <c r="PII84" s="153"/>
      <c r="PIJ84" s="153"/>
      <c r="PIK84" s="153"/>
      <c r="PIL84" s="153"/>
      <c r="PIM84" s="155"/>
      <c r="PIN84" s="165"/>
      <c r="PIO84" s="153"/>
      <c r="PIP84" s="154"/>
      <c r="PIQ84" s="154"/>
      <c r="PIR84" s="153"/>
      <c r="PIS84" s="153"/>
      <c r="PIT84" s="153"/>
      <c r="PIU84" s="153"/>
      <c r="PIV84" s="153"/>
      <c r="PIW84" s="153"/>
      <c r="PIX84" s="153"/>
      <c r="PIY84" s="153"/>
      <c r="PIZ84" s="155"/>
      <c r="PJA84" s="165"/>
      <c r="PJB84" s="153"/>
      <c r="PJC84" s="154"/>
      <c r="PJD84" s="154"/>
      <c r="PJE84" s="153"/>
      <c r="PJF84" s="153"/>
      <c r="PJG84" s="153"/>
      <c r="PJH84" s="153"/>
      <c r="PJI84" s="153"/>
      <c r="PJJ84" s="153"/>
      <c r="PJK84" s="153"/>
      <c r="PJL84" s="153"/>
      <c r="PJM84" s="155"/>
      <c r="PJN84" s="165"/>
      <c r="PJO84" s="153"/>
      <c r="PJP84" s="154"/>
      <c r="PJQ84" s="154"/>
      <c r="PJR84" s="153"/>
      <c r="PJS84" s="153"/>
      <c r="PJT84" s="153"/>
      <c r="PJU84" s="153"/>
      <c r="PJV84" s="153"/>
      <c r="PJW84" s="153"/>
      <c r="PJX84" s="153"/>
      <c r="PJY84" s="153"/>
      <c r="PJZ84" s="155"/>
      <c r="PKA84" s="165"/>
      <c r="PKB84" s="153"/>
      <c r="PKC84" s="154"/>
      <c r="PKD84" s="154"/>
      <c r="PKE84" s="153"/>
      <c r="PKF84" s="153"/>
      <c r="PKG84" s="153"/>
      <c r="PKH84" s="153"/>
      <c r="PKI84" s="153"/>
      <c r="PKJ84" s="153"/>
      <c r="PKK84" s="153"/>
      <c r="PKL84" s="153"/>
      <c r="PKM84" s="155"/>
      <c r="PKN84" s="165"/>
      <c r="PKO84" s="153"/>
      <c r="PKP84" s="154"/>
      <c r="PKQ84" s="154"/>
      <c r="PKR84" s="153"/>
      <c r="PKS84" s="153"/>
      <c r="PKT84" s="153"/>
      <c r="PKU84" s="153"/>
      <c r="PKV84" s="153"/>
      <c r="PKW84" s="153"/>
      <c r="PKX84" s="153"/>
      <c r="PKY84" s="153"/>
      <c r="PKZ84" s="155"/>
      <c r="PLA84" s="165"/>
      <c r="PLB84" s="153"/>
      <c r="PLC84" s="154"/>
      <c r="PLD84" s="154"/>
      <c r="PLE84" s="153"/>
      <c r="PLF84" s="153"/>
      <c r="PLG84" s="153"/>
      <c r="PLH84" s="153"/>
      <c r="PLI84" s="153"/>
      <c r="PLJ84" s="153"/>
      <c r="PLK84" s="153"/>
      <c r="PLL84" s="153"/>
      <c r="PLM84" s="155"/>
      <c r="PLN84" s="165"/>
      <c r="PLO84" s="153"/>
      <c r="PLP84" s="154"/>
      <c r="PLQ84" s="154"/>
      <c r="PLR84" s="153"/>
      <c r="PLS84" s="153"/>
      <c r="PLT84" s="153"/>
      <c r="PLU84" s="153"/>
      <c r="PLV84" s="153"/>
      <c r="PLW84" s="153"/>
      <c r="PLX84" s="153"/>
      <c r="PLY84" s="153"/>
      <c r="PLZ84" s="155"/>
      <c r="PMA84" s="165"/>
      <c r="PMB84" s="153"/>
      <c r="PMC84" s="154"/>
      <c r="PMD84" s="154"/>
      <c r="PME84" s="153"/>
      <c r="PMF84" s="153"/>
      <c r="PMG84" s="153"/>
      <c r="PMH84" s="153"/>
      <c r="PMI84" s="153"/>
      <c r="PMJ84" s="153"/>
      <c r="PMK84" s="153"/>
      <c r="PML84" s="153"/>
      <c r="PMM84" s="155"/>
      <c r="PMN84" s="165"/>
      <c r="PMO84" s="153"/>
      <c r="PMP84" s="154"/>
      <c r="PMQ84" s="154"/>
      <c r="PMR84" s="153"/>
      <c r="PMS84" s="153"/>
      <c r="PMT84" s="153"/>
      <c r="PMU84" s="153"/>
      <c r="PMV84" s="153"/>
      <c r="PMW84" s="153"/>
      <c r="PMX84" s="153"/>
      <c r="PMY84" s="153"/>
      <c r="PMZ84" s="155"/>
      <c r="PNA84" s="165"/>
      <c r="PNB84" s="153"/>
      <c r="PNC84" s="154"/>
      <c r="PND84" s="154"/>
      <c r="PNE84" s="153"/>
      <c r="PNF84" s="153"/>
      <c r="PNG84" s="153"/>
      <c r="PNH84" s="153"/>
      <c r="PNI84" s="153"/>
      <c r="PNJ84" s="153"/>
      <c r="PNK84" s="153"/>
      <c r="PNL84" s="153"/>
      <c r="PNM84" s="155"/>
      <c r="PNN84" s="165"/>
      <c r="PNO84" s="153"/>
      <c r="PNP84" s="154"/>
      <c r="PNQ84" s="154"/>
      <c r="PNR84" s="153"/>
      <c r="PNS84" s="153"/>
      <c r="PNT84" s="153"/>
      <c r="PNU84" s="153"/>
      <c r="PNV84" s="153"/>
      <c r="PNW84" s="153"/>
      <c r="PNX84" s="153"/>
      <c r="PNY84" s="153"/>
      <c r="PNZ84" s="155"/>
      <c r="POA84" s="165"/>
      <c r="POB84" s="153"/>
      <c r="POC84" s="154"/>
      <c r="POD84" s="154"/>
      <c r="POE84" s="153"/>
      <c r="POF84" s="153"/>
      <c r="POG84" s="153"/>
      <c r="POH84" s="153"/>
      <c r="POI84" s="153"/>
      <c r="POJ84" s="153"/>
      <c r="POK84" s="153"/>
      <c r="POL84" s="153"/>
      <c r="POM84" s="155"/>
      <c r="PON84" s="165"/>
      <c r="POO84" s="153"/>
      <c r="POP84" s="154"/>
      <c r="POQ84" s="154"/>
      <c r="POR84" s="153"/>
      <c r="POS84" s="153"/>
      <c r="POT84" s="153"/>
      <c r="POU84" s="153"/>
      <c r="POV84" s="153"/>
      <c r="POW84" s="153"/>
      <c r="POX84" s="153"/>
      <c r="POY84" s="153"/>
      <c r="POZ84" s="155"/>
      <c r="PPA84" s="165"/>
      <c r="PPB84" s="153"/>
      <c r="PPC84" s="154"/>
      <c r="PPD84" s="154"/>
      <c r="PPE84" s="153"/>
      <c r="PPF84" s="153"/>
      <c r="PPG84" s="153"/>
      <c r="PPH84" s="153"/>
      <c r="PPI84" s="153"/>
      <c r="PPJ84" s="153"/>
      <c r="PPK84" s="153"/>
      <c r="PPL84" s="153"/>
      <c r="PPM84" s="155"/>
      <c r="PPN84" s="165"/>
      <c r="PPO84" s="153"/>
      <c r="PPP84" s="154"/>
      <c r="PPQ84" s="154"/>
      <c r="PPR84" s="153"/>
      <c r="PPS84" s="153"/>
      <c r="PPT84" s="153"/>
      <c r="PPU84" s="153"/>
      <c r="PPV84" s="153"/>
      <c r="PPW84" s="153"/>
      <c r="PPX84" s="153"/>
      <c r="PPY84" s="153"/>
      <c r="PPZ84" s="155"/>
      <c r="PQA84" s="165"/>
      <c r="PQB84" s="153"/>
      <c r="PQC84" s="154"/>
      <c r="PQD84" s="154"/>
      <c r="PQE84" s="153"/>
      <c r="PQF84" s="153"/>
      <c r="PQG84" s="153"/>
      <c r="PQH84" s="153"/>
      <c r="PQI84" s="153"/>
      <c r="PQJ84" s="153"/>
      <c r="PQK84" s="153"/>
      <c r="PQL84" s="153"/>
      <c r="PQM84" s="155"/>
      <c r="PQN84" s="165"/>
      <c r="PQO84" s="153"/>
      <c r="PQP84" s="154"/>
      <c r="PQQ84" s="154"/>
      <c r="PQR84" s="153"/>
      <c r="PQS84" s="153"/>
      <c r="PQT84" s="153"/>
      <c r="PQU84" s="153"/>
      <c r="PQV84" s="153"/>
      <c r="PQW84" s="153"/>
      <c r="PQX84" s="153"/>
      <c r="PQY84" s="153"/>
      <c r="PQZ84" s="155"/>
      <c r="PRA84" s="165"/>
      <c r="PRB84" s="153"/>
      <c r="PRC84" s="154"/>
      <c r="PRD84" s="154"/>
      <c r="PRE84" s="153"/>
      <c r="PRF84" s="153"/>
      <c r="PRG84" s="153"/>
      <c r="PRH84" s="153"/>
      <c r="PRI84" s="153"/>
      <c r="PRJ84" s="153"/>
      <c r="PRK84" s="153"/>
      <c r="PRL84" s="153"/>
      <c r="PRM84" s="155"/>
      <c r="PRN84" s="165"/>
      <c r="PRO84" s="153"/>
      <c r="PRP84" s="154"/>
      <c r="PRQ84" s="154"/>
      <c r="PRR84" s="153"/>
      <c r="PRS84" s="153"/>
      <c r="PRT84" s="153"/>
      <c r="PRU84" s="153"/>
      <c r="PRV84" s="153"/>
      <c r="PRW84" s="153"/>
      <c r="PRX84" s="153"/>
      <c r="PRY84" s="153"/>
      <c r="PRZ84" s="155"/>
      <c r="PSA84" s="165"/>
      <c r="PSB84" s="153"/>
      <c r="PSC84" s="154"/>
      <c r="PSD84" s="154"/>
      <c r="PSE84" s="153"/>
      <c r="PSF84" s="153"/>
      <c r="PSG84" s="153"/>
      <c r="PSH84" s="153"/>
      <c r="PSI84" s="153"/>
      <c r="PSJ84" s="153"/>
      <c r="PSK84" s="153"/>
      <c r="PSL84" s="153"/>
      <c r="PSM84" s="155"/>
      <c r="PSN84" s="165"/>
      <c r="PSO84" s="153"/>
      <c r="PSP84" s="154"/>
      <c r="PSQ84" s="154"/>
      <c r="PSR84" s="153"/>
      <c r="PSS84" s="153"/>
      <c r="PST84" s="153"/>
      <c r="PSU84" s="153"/>
      <c r="PSV84" s="153"/>
      <c r="PSW84" s="153"/>
      <c r="PSX84" s="153"/>
      <c r="PSY84" s="153"/>
      <c r="PSZ84" s="155"/>
      <c r="PTA84" s="165"/>
      <c r="PTB84" s="153"/>
      <c r="PTC84" s="154"/>
      <c r="PTD84" s="154"/>
      <c r="PTE84" s="153"/>
      <c r="PTF84" s="153"/>
      <c r="PTG84" s="153"/>
      <c r="PTH84" s="153"/>
      <c r="PTI84" s="153"/>
      <c r="PTJ84" s="153"/>
      <c r="PTK84" s="153"/>
      <c r="PTL84" s="153"/>
      <c r="PTM84" s="155"/>
      <c r="PTN84" s="165"/>
      <c r="PTO84" s="153"/>
      <c r="PTP84" s="154"/>
      <c r="PTQ84" s="154"/>
      <c r="PTR84" s="153"/>
      <c r="PTS84" s="153"/>
      <c r="PTT84" s="153"/>
      <c r="PTU84" s="153"/>
      <c r="PTV84" s="153"/>
      <c r="PTW84" s="153"/>
      <c r="PTX84" s="153"/>
      <c r="PTY84" s="153"/>
      <c r="PTZ84" s="155"/>
      <c r="PUA84" s="165"/>
      <c r="PUB84" s="153"/>
      <c r="PUC84" s="154"/>
      <c r="PUD84" s="154"/>
      <c r="PUE84" s="153"/>
      <c r="PUF84" s="153"/>
      <c r="PUG84" s="153"/>
      <c r="PUH84" s="153"/>
      <c r="PUI84" s="153"/>
      <c r="PUJ84" s="153"/>
      <c r="PUK84" s="153"/>
      <c r="PUL84" s="153"/>
      <c r="PUM84" s="155"/>
      <c r="PUN84" s="165"/>
      <c r="PUO84" s="153"/>
      <c r="PUP84" s="154"/>
      <c r="PUQ84" s="154"/>
      <c r="PUR84" s="153"/>
      <c r="PUS84" s="153"/>
      <c r="PUT84" s="153"/>
      <c r="PUU84" s="153"/>
      <c r="PUV84" s="153"/>
      <c r="PUW84" s="153"/>
      <c r="PUX84" s="153"/>
      <c r="PUY84" s="153"/>
      <c r="PUZ84" s="155"/>
      <c r="PVA84" s="165"/>
      <c r="PVB84" s="153"/>
      <c r="PVC84" s="154"/>
      <c r="PVD84" s="154"/>
      <c r="PVE84" s="153"/>
      <c r="PVF84" s="153"/>
      <c r="PVG84" s="153"/>
      <c r="PVH84" s="153"/>
      <c r="PVI84" s="153"/>
      <c r="PVJ84" s="153"/>
      <c r="PVK84" s="153"/>
      <c r="PVL84" s="153"/>
      <c r="PVM84" s="155"/>
      <c r="PVN84" s="165"/>
      <c r="PVO84" s="153"/>
      <c r="PVP84" s="154"/>
      <c r="PVQ84" s="154"/>
      <c r="PVR84" s="153"/>
      <c r="PVS84" s="153"/>
      <c r="PVT84" s="153"/>
      <c r="PVU84" s="153"/>
      <c r="PVV84" s="153"/>
      <c r="PVW84" s="153"/>
      <c r="PVX84" s="153"/>
      <c r="PVY84" s="153"/>
      <c r="PVZ84" s="155"/>
      <c r="PWA84" s="165"/>
      <c r="PWB84" s="153"/>
      <c r="PWC84" s="154"/>
      <c r="PWD84" s="154"/>
      <c r="PWE84" s="153"/>
      <c r="PWF84" s="153"/>
      <c r="PWG84" s="153"/>
      <c r="PWH84" s="153"/>
      <c r="PWI84" s="153"/>
      <c r="PWJ84" s="153"/>
      <c r="PWK84" s="153"/>
      <c r="PWL84" s="153"/>
      <c r="PWM84" s="155"/>
      <c r="PWN84" s="165"/>
      <c r="PWO84" s="153"/>
      <c r="PWP84" s="154"/>
      <c r="PWQ84" s="154"/>
      <c r="PWR84" s="153"/>
      <c r="PWS84" s="153"/>
      <c r="PWT84" s="153"/>
      <c r="PWU84" s="153"/>
      <c r="PWV84" s="153"/>
      <c r="PWW84" s="153"/>
      <c r="PWX84" s="153"/>
      <c r="PWY84" s="153"/>
      <c r="PWZ84" s="155"/>
      <c r="PXA84" s="165"/>
      <c r="PXB84" s="153"/>
      <c r="PXC84" s="154"/>
      <c r="PXD84" s="154"/>
      <c r="PXE84" s="153"/>
      <c r="PXF84" s="153"/>
      <c r="PXG84" s="153"/>
      <c r="PXH84" s="153"/>
      <c r="PXI84" s="153"/>
      <c r="PXJ84" s="153"/>
      <c r="PXK84" s="153"/>
      <c r="PXL84" s="153"/>
      <c r="PXM84" s="155"/>
      <c r="PXN84" s="165"/>
      <c r="PXO84" s="153"/>
      <c r="PXP84" s="154"/>
      <c r="PXQ84" s="154"/>
      <c r="PXR84" s="153"/>
      <c r="PXS84" s="153"/>
      <c r="PXT84" s="153"/>
      <c r="PXU84" s="153"/>
      <c r="PXV84" s="153"/>
      <c r="PXW84" s="153"/>
      <c r="PXX84" s="153"/>
      <c r="PXY84" s="153"/>
      <c r="PXZ84" s="155"/>
      <c r="PYA84" s="165"/>
      <c r="PYB84" s="153"/>
      <c r="PYC84" s="154"/>
      <c r="PYD84" s="154"/>
      <c r="PYE84" s="153"/>
      <c r="PYF84" s="153"/>
      <c r="PYG84" s="153"/>
      <c r="PYH84" s="153"/>
      <c r="PYI84" s="153"/>
      <c r="PYJ84" s="153"/>
      <c r="PYK84" s="153"/>
      <c r="PYL84" s="153"/>
      <c r="PYM84" s="155"/>
      <c r="PYN84" s="165"/>
      <c r="PYO84" s="153"/>
      <c r="PYP84" s="154"/>
      <c r="PYQ84" s="154"/>
      <c r="PYR84" s="153"/>
      <c r="PYS84" s="153"/>
      <c r="PYT84" s="153"/>
      <c r="PYU84" s="153"/>
      <c r="PYV84" s="153"/>
      <c r="PYW84" s="153"/>
      <c r="PYX84" s="153"/>
      <c r="PYY84" s="153"/>
      <c r="PYZ84" s="155"/>
      <c r="PZA84" s="165"/>
      <c r="PZB84" s="153"/>
      <c r="PZC84" s="154"/>
      <c r="PZD84" s="154"/>
      <c r="PZE84" s="153"/>
      <c r="PZF84" s="153"/>
      <c r="PZG84" s="153"/>
      <c r="PZH84" s="153"/>
      <c r="PZI84" s="153"/>
      <c r="PZJ84" s="153"/>
      <c r="PZK84" s="153"/>
      <c r="PZL84" s="153"/>
      <c r="PZM84" s="155"/>
      <c r="PZN84" s="165"/>
      <c r="PZO84" s="153"/>
      <c r="PZP84" s="154"/>
      <c r="PZQ84" s="154"/>
      <c r="PZR84" s="153"/>
      <c r="PZS84" s="153"/>
      <c r="PZT84" s="153"/>
      <c r="PZU84" s="153"/>
      <c r="PZV84" s="153"/>
      <c r="PZW84" s="153"/>
      <c r="PZX84" s="153"/>
      <c r="PZY84" s="153"/>
      <c r="PZZ84" s="155"/>
      <c r="QAA84" s="165"/>
      <c r="QAB84" s="153"/>
      <c r="QAC84" s="154"/>
      <c r="QAD84" s="154"/>
      <c r="QAE84" s="153"/>
      <c r="QAF84" s="153"/>
      <c r="QAG84" s="153"/>
      <c r="QAH84" s="153"/>
      <c r="QAI84" s="153"/>
      <c r="QAJ84" s="153"/>
      <c r="QAK84" s="153"/>
      <c r="QAL84" s="153"/>
      <c r="QAM84" s="155"/>
      <c r="QAN84" s="165"/>
      <c r="QAO84" s="153"/>
      <c r="QAP84" s="154"/>
      <c r="QAQ84" s="154"/>
      <c r="QAR84" s="153"/>
      <c r="QAS84" s="153"/>
      <c r="QAT84" s="153"/>
      <c r="QAU84" s="153"/>
      <c r="QAV84" s="153"/>
      <c r="QAW84" s="153"/>
      <c r="QAX84" s="153"/>
      <c r="QAY84" s="153"/>
      <c r="QAZ84" s="155"/>
      <c r="QBA84" s="165"/>
      <c r="QBB84" s="153"/>
      <c r="QBC84" s="154"/>
      <c r="QBD84" s="154"/>
      <c r="QBE84" s="153"/>
      <c r="QBF84" s="153"/>
      <c r="QBG84" s="153"/>
      <c r="QBH84" s="153"/>
      <c r="QBI84" s="153"/>
      <c r="QBJ84" s="153"/>
      <c r="QBK84" s="153"/>
      <c r="QBL84" s="153"/>
      <c r="QBM84" s="155"/>
      <c r="QBN84" s="165"/>
      <c r="QBO84" s="153"/>
      <c r="QBP84" s="154"/>
      <c r="QBQ84" s="154"/>
      <c r="QBR84" s="153"/>
      <c r="QBS84" s="153"/>
      <c r="QBT84" s="153"/>
      <c r="QBU84" s="153"/>
      <c r="QBV84" s="153"/>
      <c r="QBW84" s="153"/>
      <c r="QBX84" s="153"/>
      <c r="QBY84" s="153"/>
      <c r="QBZ84" s="155"/>
      <c r="QCA84" s="165"/>
      <c r="QCB84" s="153"/>
      <c r="QCC84" s="154"/>
      <c r="QCD84" s="154"/>
      <c r="QCE84" s="153"/>
      <c r="QCF84" s="153"/>
      <c r="QCG84" s="153"/>
      <c r="QCH84" s="153"/>
      <c r="QCI84" s="153"/>
      <c r="QCJ84" s="153"/>
      <c r="QCK84" s="153"/>
      <c r="QCL84" s="153"/>
      <c r="QCM84" s="155"/>
      <c r="QCN84" s="165"/>
      <c r="QCO84" s="153"/>
      <c r="QCP84" s="154"/>
      <c r="QCQ84" s="154"/>
      <c r="QCR84" s="153"/>
      <c r="QCS84" s="153"/>
      <c r="QCT84" s="153"/>
      <c r="QCU84" s="153"/>
      <c r="QCV84" s="153"/>
      <c r="QCW84" s="153"/>
      <c r="QCX84" s="153"/>
      <c r="QCY84" s="153"/>
      <c r="QCZ84" s="155"/>
      <c r="QDA84" s="165"/>
      <c r="QDB84" s="153"/>
      <c r="QDC84" s="154"/>
      <c r="QDD84" s="154"/>
      <c r="QDE84" s="153"/>
      <c r="QDF84" s="153"/>
      <c r="QDG84" s="153"/>
      <c r="QDH84" s="153"/>
      <c r="QDI84" s="153"/>
      <c r="QDJ84" s="153"/>
      <c r="QDK84" s="153"/>
      <c r="QDL84" s="153"/>
      <c r="QDM84" s="155"/>
      <c r="QDN84" s="165"/>
      <c r="QDO84" s="153"/>
      <c r="QDP84" s="154"/>
      <c r="QDQ84" s="154"/>
      <c r="QDR84" s="153"/>
      <c r="QDS84" s="153"/>
      <c r="QDT84" s="153"/>
      <c r="QDU84" s="153"/>
      <c r="QDV84" s="153"/>
      <c r="QDW84" s="153"/>
      <c r="QDX84" s="153"/>
      <c r="QDY84" s="153"/>
      <c r="QDZ84" s="155"/>
      <c r="QEA84" s="165"/>
      <c r="QEB84" s="153"/>
      <c r="QEC84" s="154"/>
      <c r="QED84" s="154"/>
      <c r="QEE84" s="153"/>
      <c r="QEF84" s="153"/>
      <c r="QEG84" s="153"/>
      <c r="QEH84" s="153"/>
      <c r="QEI84" s="153"/>
      <c r="QEJ84" s="153"/>
      <c r="QEK84" s="153"/>
      <c r="QEL84" s="153"/>
      <c r="QEM84" s="155"/>
      <c r="QEN84" s="165"/>
      <c r="QEO84" s="153"/>
      <c r="QEP84" s="154"/>
      <c r="QEQ84" s="154"/>
      <c r="QER84" s="153"/>
      <c r="QES84" s="153"/>
      <c r="QET84" s="153"/>
      <c r="QEU84" s="153"/>
      <c r="QEV84" s="153"/>
      <c r="QEW84" s="153"/>
      <c r="QEX84" s="153"/>
      <c r="QEY84" s="153"/>
      <c r="QEZ84" s="155"/>
      <c r="QFA84" s="165"/>
      <c r="QFB84" s="153"/>
      <c r="QFC84" s="154"/>
      <c r="QFD84" s="154"/>
      <c r="QFE84" s="153"/>
      <c r="QFF84" s="153"/>
      <c r="QFG84" s="153"/>
      <c r="QFH84" s="153"/>
      <c r="QFI84" s="153"/>
      <c r="QFJ84" s="153"/>
      <c r="QFK84" s="153"/>
      <c r="QFL84" s="153"/>
      <c r="QFM84" s="155"/>
      <c r="QFN84" s="165"/>
      <c r="QFO84" s="153"/>
      <c r="QFP84" s="154"/>
      <c r="QFQ84" s="154"/>
      <c r="QFR84" s="153"/>
      <c r="QFS84" s="153"/>
      <c r="QFT84" s="153"/>
      <c r="QFU84" s="153"/>
      <c r="QFV84" s="153"/>
      <c r="QFW84" s="153"/>
      <c r="QFX84" s="153"/>
      <c r="QFY84" s="153"/>
      <c r="QFZ84" s="155"/>
      <c r="QGA84" s="165"/>
      <c r="QGB84" s="153"/>
      <c r="QGC84" s="154"/>
      <c r="QGD84" s="154"/>
      <c r="QGE84" s="153"/>
      <c r="QGF84" s="153"/>
      <c r="QGG84" s="153"/>
      <c r="QGH84" s="153"/>
      <c r="QGI84" s="153"/>
      <c r="QGJ84" s="153"/>
      <c r="QGK84" s="153"/>
      <c r="QGL84" s="153"/>
      <c r="QGM84" s="155"/>
      <c r="QGN84" s="165"/>
      <c r="QGO84" s="153"/>
      <c r="QGP84" s="154"/>
      <c r="QGQ84" s="154"/>
      <c r="QGR84" s="153"/>
      <c r="QGS84" s="153"/>
      <c r="QGT84" s="153"/>
      <c r="QGU84" s="153"/>
      <c r="QGV84" s="153"/>
      <c r="QGW84" s="153"/>
      <c r="QGX84" s="153"/>
      <c r="QGY84" s="153"/>
      <c r="QGZ84" s="155"/>
      <c r="QHA84" s="165"/>
      <c r="QHB84" s="153"/>
      <c r="QHC84" s="154"/>
      <c r="QHD84" s="154"/>
      <c r="QHE84" s="153"/>
      <c r="QHF84" s="153"/>
      <c r="QHG84" s="153"/>
      <c r="QHH84" s="153"/>
      <c r="QHI84" s="153"/>
      <c r="QHJ84" s="153"/>
      <c r="QHK84" s="153"/>
      <c r="QHL84" s="153"/>
      <c r="QHM84" s="155"/>
      <c r="QHN84" s="165"/>
      <c r="QHO84" s="153"/>
      <c r="QHP84" s="154"/>
      <c r="QHQ84" s="154"/>
      <c r="QHR84" s="153"/>
      <c r="QHS84" s="153"/>
      <c r="QHT84" s="153"/>
      <c r="QHU84" s="153"/>
      <c r="QHV84" s="153"/>
      <c r="QHW84" s="153"/>
      <c r="QHX84" s="153"/>
      <c r="QHY84" s="153"/>
      <c r="QHZ84" s="155"/>
      <c r="QIA84" s="165"/>
      <c r="QIB84" s="153"/>
      <c r="QIC84" s="154"/>
      <c r="QID84" s="154"/>
      <c r="QIE84" s="153"/>
      <c r="QIF84" s="153"/>
      <c r="QIG84" s="153"/>
      <c r="QIH84" s="153"/>
      <c r="QII84" s="153"/>
      <c r="QIJ84" s="153"/>
      <c r="QIK84" s="153"/>
      <c r="QIL84" s="153"/>
      <c r="QIM84" s="155"/>
      <c r="QIN84" s="165"/>
      <c r="QIO84" s="153"/>
      <c r="QIP84" s="154"/>
      <c r="QIQ84" s="154"/>
      <c r="QIR84" s="153"/>
      <c r="QIS84" s="153"/>
      <c r="QIT84" s="153"/>
      <c r="QIU84" s="153"/>
      <c r="QIV84" s="153"/>
      <c r="QIW84" s="153"/>
      <c r="QIX84" s="153"/>
      <c r="QIY84" s="153"/>
      <c r="QIZ84" s="155"/>
      <c r="QJA84" s="165"/>
      <c r="QJB84" s="153"/>
      <c r="QJC84" s="154"/>
      <c r="QJD84" s="154"/>
      <c r="QJE84" s="153"/>
      <c r="QJF84" s="153"/>
      <c r="QJG84" s="153"/>
      <c r="QJH84" s="153"/>
      <c r="QJI84" s="153"/>
      <c r="QJJ84" s="153"/>
      <c r="QJK84" s="153"/>
      <c r="QJL84" s="153"/>
      <c r="QJM84" s="155"/>
      <c r="QJN84" s="165"/>
      <c r="QJO84" s="153"/>
      <c r="QJP84" s="154"/>
      <c r="QJQ84" s="154"/>
      <c r="QJR84" s="153"/>
      <c r="QJS84" s="153"/>
      <c r="QJT84" s="153"/>
      <c r="QJU84" s="153"/>
      <c r="QJV84" s="153"/>
      <c r="QJW84" s="153"/>
      <c r="QJX84" s="153"/>
      <c r="QJY84" s="153"/>
      <c r="QJZ84" s="155"/>
      <c r="QKA84" s="165"/>
      <c r="QKB84" s="153"/>
      <c r="QKC84" s="154"/>
      <c r="QKD84" s="154"/>
      <c r="QKE84" s="153"/>
      <c r="QKF84" s="153"/>
      <c r="QKG84" s="153"/>
      <c r="QKH84" s="153"/>
      <c r="QKI84" s="153"/>
      <c r="QKJ84" s="153"/>
      <c r="QKK84" s="153"/>
      <c r="QKL84" s="153"/>
      <c r="QKM84" s="155"/>
      <c r="QKN84" s="165"/>
      <c r="QKO84" s="153"/>
      <c r="QKP84" s="154"/>
      <c r="QKQ84" s="154"/>
      <c r="QKR84" s="153"/>
      <c r="QKS84" s="153"/>
      <c r="QKT84" s="153"/>
      <c r="QKU84" s="153"/>
      <c r="QKV84" s="153"/>
      <c r="QKW84" s="153"/>
      <c r="QKX84" s="153"/>
      <c r="QKY84" s="153"/>
      <c r="QKZ84" s="155"/>
      <c r="QLA84" s="165"/>
      <c r="QLB84" s="153"/>
      <c r="QLC84" s="154"/>
      <c r="QLD84" s="154"/>
      <c r="QLE84" s="153"/>
      <c r="QLF84" s="153"/>
      <c r="QLG84" s="153"/>
      <c r="QLH84" s="153"/>
      <c r="QLI84" s="153"/>
      <c r="QLJ84" s="153"/>
      <c r="QLK84" s="153"/>
      <c r="QLL84" s="153"/>
      <c r="QLM84" s="155"/>
      <c r="QLN84" s="165"/>
      <c r="QLO84" s="153"/>
      <c r="QLP84" s="154"/>
      <c r="QLQ84" s="154"/>
      <c r="QLR84" s="153"/>
      <c r="QLS84" s="153"/>
      <c r="QLT84" s="153"/>
      <c r="QLU84" s="153"/>
      <c r="QLV84" s="153"/>
      <c r="QLW84" s="153"/>
      <c r="QLX84" s="153"/>
      <c r="QLY84" s="153"/>
      <c r="QLZ84" s="155"/>
      <c r="QMA84" s="165"/>
      <c r="QMB84" s="153"/>
      <c r="QMC84" s="154"/>
      <c r="QMD84" s="154"/>
      <c r="QME84" s="153"/>
      <c r="QMF84" s="153"/>
      <c r="QMG84" s="153"/>
      <c r="QMH84" s="153"/>
      <c r="QMI84" s="153"/>
      <c r="QMJ84" s="153"/>
      <c r="QMK84" s="153"/>
      <c r="QML84" s="153"/>
      <c r="QMM84" s="155"/>
      <c r="QMN84" s="165"/>
      <c r="QMO84" s="153"/>
      <c r="QMP84" s="154"/>
      <c r="QMQ84" s="154"/>
      <c r="QMR84" s="153"/>
      <c r="QMS84" s="153"/>
      <c r="QMT84" s="153"/>
      <c r="QMU84" s="153"/>
      <c r="QMV84" s="153"/>
      <c r="QMW84" s="153"/>
      <c r="QMX84" s="153"/>
      <c r="QMY84" s="153"/>
      <c r="QMZ84" s="155"/>
      <c r="QNA84" s="165"/>
      <c r="QNB84" s="153"/>
      <c r="QNC84" s="154"/>
      <c r="QND84" s="154"/>
      <c r="QNE84" s="153"/>
      <c r="QNF84" s="153"/>
      <c r="QNG84" s="153"/>
      <c r="QNH84" s="153"/>
      <c r="QNI84" s="153"/>
      <c r="QNJ84" s="153"/>
      <c r="QNK84" s="153"/>
      <c r="QNL84" s="153"/>
      <c r="QNM84" s="155"/>
      <c r="QNN84" s="165"/>
      <c r="QNO84" s="153"/>
      <c r="QNP84" s="154"/>
      <c r="QNQ84" s="154"/>
      <c r="QNR84" s="153"/>
      <c r="QNS84" s="153"/>
      <c r="QNT84" s="153"/>
      <c r="QNU84" s="153"/>
      <c r="QNV84" s="153"/>
      <c r="QNW84" s="153"/>
      <c r="QNX84" s="153"/>
      <c r="QNY84" s="153"/>
      <c r="QNZ84" s="155"/>
      <c r="QOA84" s="165"/>
      <c r="QOB84" s="153"/>
      <c r="QOC84" s="154"/>
      <c r="QOD84" s="154"/>
      <c r="QOE84" s="153"/>
      <c r="QOF84" s="153"/>
      <c r="QOG84" s="153"/>
      <c r="QOH84" s="153"/>
      <c r="QOI84" s="153"/>
      <c r="QOJ84" s="153"/>
      <c r="QOK84" s="153"/>
      <c r="QOL84" s="153"/>
      <c r="QOM84" s="155"/>
      <c r="QON84" s="165"/>
      <c r="QOO84" s="153"/>
      <c r="QOP84" s="154"/>
      <c r="QOQ84" s="154"/>
      <c r="QOR84" s="153"/>
      <c r="QOS84" s="153"/>
      <c r="QOT84" s="153"/>
      <c r="QOU84" s="153"/>
      <c r="QOV84" s="153"/>
      <c r="QOW84" s="153"/>
      <c r="QOX84" s="153"/>
      <c r="QOY84" s="153"/>
      <c r="QOZ84" s="155"/>
      <c r="QPA84" s="165"/>
      <c r="QPB84" s="153"/>
      <c r="QPC84" s="154"/>
      <c r="QPD84" s="154"/>
      <c r="QPE84" s="153"/>
      <c r="QPF84" s="153"/>
      <c r="QPG84" s="153"/>
      <c r="QPH84" s="153"/>
      <c r="QPI84" s="153"/>
      <c r="QPJ84" s="153"/>
      <c r="QPK84" s="153"/>
      <c r="QPL84" s="153"/>
      <c r="QPM84" s="155"/>
      <c r="QPN84" s="165"/>
      <c r="QPO84" s="153"/>
      <c r="QPP84" s="154"/>
      <c r="QPQ84" s="154"/>
      <c r="QPR84" s="153"/>
      <c r="QPS84" s="153"/>
      <c r="QPT84" s="153"/>
      <c r="QPU84" s="153"/>
      <c r="QPV84" s="153"/>
      <c r="QPW84" s="153"/>
      <c r="QPX84" s="153"/>
      <c r="QPY84" s="153"/>
      <c r="QPZ84" s="155"/>
      <c r="QQA84" s="165"/>
      <c r="QQB84" s="153"/>
      <c r="QQC84" s="154"/>
      <c r="QQD84" s="154"/>
      <c r="QQE84" s="153"/>
      <c r="QQF84" s="153"/>
      <c r="QQG84" s="153"/>
      <c r="QQH84" s="153"/>
      <c r="QQI84" s="153"/>
      <c r="QQJ84" s="153"/>
      <c r="QQK84" s="153"/>
      <c r="QQL84" s="153"/>
      <c r="QQM84" s="155"/>
      <c r="QQN84" s="165"/>
      <c r="QQO84" s="153"/>
      <c r="QQP84" s="154"/>
      <c r="QQQ84" s="154"/>
      <c r="QQR84" s="153"/>
      <c r="QQS84" s="153"/>
      <c r="QQT84" s="153"/>
      <c r="QQU84" s="153"/>
      <c r="QQV84" s="153"/>
      <c r="QQW84" s="153"/>
      <c r="QQX84" s="153"/>
      <c r="QQY84" s="153"/>
      <c r="QQZ84" s="155"/>
      <c r="QRA84" s="165"/>
      <c r="QRB84" s="153"/>
      <c r="QRC84" s="154"/>
      <c r="QRD84" s="154"/>
      <c r="QRE84" s="153"/>
      <c r="QRF84" s="153"/>
      <c r="QRG84" s="153"/>
      <c r="QRH84" s="153"/>
      <c r="QRI84" s="153"/>
      <c r="QRJ84" s="153"/>
      <c r="QRK84" s="153"/>
      <c r="QRL84" s="153"/>
      <c r="QRM84" s="155"/>
      <c r="QRN84" s="165"/>
      <c r="QRO84" s="153"/>
      <c r="QRP84" s="154"/>
      <c r="QRQ84" s="154"/>
      <c r="QRR84" s="153"/>
      <c r="QRS84" s="153"/>
      <c r="QRT84" s="153"/>
      <c r="QRU84" s="153"/>
      <c r="QRV84" s="153"/>
      <c r="QRW84" s="153"/>
      <c r="QRX84" s="153"/>
      <c r="QRY84" s="153"/>
      <c r="QRZ84" s="155"/>
      <c r="QSA84" s="165"/>
      <c r="QSB84" s="153"/>
      <c r="QSC84" s="154"/>
      <c r="QSD84" s="154"/>
      <c r="QSE84" s="153"/>
      <c r="QSF84" s="153"/>
      <c r="QSG84" s="153"/>
      <c r="QSH84" s="153"/>
      <c r="QSI84" s="153"/>
      <c r="QSJ84" s="153"/>
      <c r="QSK84" s="153"/>
      <c r="QSL84" s="153"/>
      <c r="QSM84" s="155"/>
      <c r="QSN84" s="165"/>
      <c r="QSO84" s="153"/>
      <c r="QSP84" s="154"/>
      <c r="QSQ84" s="154"/>
      <c r="QSR84" s="153"/>
      <c r="QSS84" s="153"/>
      <c r="QST84" s="153"/>
      <c r="QSU84" s="153"/>
      <c r="QSV84" s="153"/>
      <c r="QSW84" s="153"/>
      <c r="QSX84" s="153"/>
      <c r="QSY84" s="153"/>
      <c r="QSZ84" s="155"/>
      <c r="QTA84" s="165"/>
      <c r="QTB84" s="153"/>
      <c r="QTC84" s="154"/>
      <c r="QTD84" s="154"/>
      <c r="QTE84" s="153"/>
      <c r="QTF84" s="153"/>
      <c r="QTG84" s="153"/>
      <c r="QTH84" s="153"/>
      <c r="QTI84" s="153"/>
      <c r="QTJ84" s="153"/>
      <c r="QTK84" s="153"/>
      <c r="QTL84" s="153"/>
      <c r="QTM84" s="155"/>
      <c r="QTN84" s="165"/>
      <c r="QTO84" s="153"/>
      <c r="QTP84" s="154"/>
      <c r="QTQ84" s="154"/>
      <c r="QTR84" s="153"/>
      <c r="QTS84" s="153"/>
      <c r="QTT84" s="153"/>
      <c r="QTU84" s="153"/>
      <c r="QTV84" s="153"/>
      <c r="QTW84" s="153"/>
      <c r="QTX84" s="153"/>
      <c r="QTY84" s="153"/>
      <c r="QTZ84" s="155"/>
      <c r="QUA84" s="165"/>
      <c r="QUB84" s="153"/>
      <c r="QUC84" s="154"/>
      <c r="QUD84" s="154"/>
      <c r="QUE84" s="153"/>
      <c r="QUF84" s="153"/>
      <c r="QUG84" s="153"/>
      <c r="QUH84" s="153"/>
      <c r="QUI84" s="153"/>
      <c r="QUJ84" s="153"/>
      <c r="QUK84" s="153"/>
      <c r="QUL84" s="153"/>
      <c r="QUM84" s="155"/>
      <c r="QUN84" s="165"/>
      <c r="QUO84" s="153"/>
      <c r="QUP84" s="154"/>
      <c r="QUQ84" s="154"/>
      <c r="QUR84" s="153"/>
      <c r="QUS84" s="153"/>
      <c r="QUT84" s="153"/>
      <c r="QUU84" s="153"/>
      <c r="QUV84" s="153"/>
      <c r="QUW84" s="153"/>
      <c r="QUX84" s="153"/>
      <c r="QUY84" s="153"/>
      <c r="QUZ84" s="155"/>
      <c r="QVA84" s="165"/>
      <c r="QVB84" s="153"/>
      <c r="QVC84" s="154"/>
      <c r="QVD84" s="154"/>
      <c r="QVE84" s="153"/>
      <c r="QVF84" s="153"/>
      <c r="QVG84" s="153"/>
      <c r="QVH84" s="153"/>
      <c r="QVI84" s="153"/>
      <c r="QVJ84" s="153"/>
      <c r="QVK84" s="153"/>
      <c r="QVL84" s="153"/>
      <c r="QVM84" s="155"/>
      <c r="QVN84" s="165"/>
      <c r="QVO84" s="153"/>
      <c r="QVP84" s="154"/>
      <c r="QVQ84" s="154"/>
      <c r="QVR84" s="153"/>
      <c r="QVS84" s="153"/>
      <c r="QVT84" s="153"/>
      <c r="QVU84" s="153"/>
      <c r="QVV84" s="153"/>
      <c r="QVW84" s="153"/>
      <c r="QVX84" s="153"/>
      <c r="QVY84" s="153"/>
      <c r="QVZ84" s="155"/>
      <c r="QWA84" s="165"/>
      <c r="QWB84" s="153"/>
      <c r="QWC84" s="154"/>
      <c r="QWD84" s="154"/>
      <c r="QWE84" s="153"/>
      <c r="QWF84" s="153"/>
      <c r="QWG84" s="153"/>
      <c r="QWH84" s="153"/>
      <c r="QWI84" s="153"/>
      <c r="QWJ84" s="153"/>
      <c r="QWK84" s="153"/>
      <c r="QWL84" s="153"/>
      <c r="QWM84" s="155"/>
      <c r="QWN84" s="165"/>
      <c r="QWO84" s="153"/>
      <c r="QWP84" s="154"/>
      <c r="QWQ84" s="154"/>
      <c r="QWR84" s="153"/>
      <c r="QWS84" s="153"/>
      <c r="QWT84" s="153"/>
      <c r="QWU84" s="153"/>
      <c r="QWV84" s="153"/>
      <c r="QWW84" s="153"/>
      <c r="QWX84" s="153"/>
      <c r="QWY84" s="153"/>
      <c r="QWZ84" s="155"/>
      <c r="QXA84" s="165"/>
      <c r="QXB84" s="153"/>
      <c r="QXC84" s="154"/>
      <c r="QXD84" s="154"/>
      <c r="QXE84" s="153"/>
      <c r="QXF84" s="153"/>
      <c r="QXG84" s="153"/>
      <c r="QXH84" s="153"/>
      <c r="QXI84" s="153"/>
      <c r="QXJ84" s="153"/>
      <c r="QXK84" s="153"/>
      <c r="QXL84" s="153"/>
      <c r="QXM84" s="155"/>
      <c r="QXN84" s="165"/>
      <c r="QXO84" s="153"/>
      <c r="QXP84" s="154"/>
      <c r="QXQ84" s="154"/>
      <c r="QXR84" s="153"/>
      <c r="QXS84" s="153"/>
      <c r="QXT84" s="153"/>
      <c r="QXU84" s="153"/>
      <c r="QXV84" s="153"/>
      <c r="QXW84" s="153"/>
      <c r="QXX84" s="153"/>
      <c r="QXY84" s="153"/>
      <c r="QXZ84" s="155"/>
      <c r="QYA84" s="165"/>
      <c r="QYB84" s="153"/>
      <c r="QYC84" s="154"/>
      <c r="QYD84" s="154"/>
      <c r="QYE84" s="153"/>
      <c r="QYF84" s="153"/>
      <c r="QYG84" s="153"/>
      <c r="QYH84" s="153"/>
      <c r="QYI84" s="153"/>
      <c r="QYJ84" s="153"/>
      <c r="QYK84" s="153"/>
      <c r="QYL84" s="153"/>
      <c r="QYM84" s="155"/>
      <c r="QYN84" s="165"/>
      <c r="QYO84" s="153"/>
      <c r="QYP84" s="154"/>
      <c r="QYQ84" s="154"/>
      <c r="QYR84" s="153"/>
      <c r="QYS84" s="153"/>
      <c r="QYT84" s="153"/>
      <c r="QYU84" s="153"/>
      <c r="QYV84" s="153"/>
      <c r="QYW84" s="153"/>
      <c r="QYX84" s="153"/>
      <c r="QYY84" s="153"/>
      <c r="QYZ84" s="155"/>
      <c r="QZA84" s="165"/>
      <c r="QZB84" s="153"/>
      <c r="QZC84" s="154"/>
      <c r="QZD84" s="154"/>
      <c r="QZE84" s="153"/>
      <c r="QZF84" s="153"/>
      <c r="QZG84" s="153"/>
      <c r="QZH84" s="153"/>
      <c r="QZI84" s="153"/>
      <c r="QZJ84" s="153"/>
      <c r="QZK84" s="153"/>
      <c r="QZL84" s="153"/>
      <c r="QZM84" s="155"/>
      <c r="QZN84" s="165"/>
      <c r="QZO84" s="153"/>
      <c r="QZP84" s="154"/>
      <c r="QZQ84" s="154"/>
      <c r="QZR84" s="153"/>
      <c r="QZS84" s="153"/>
      <c r="QZT84" s="153"/>
      <c r="QZU84" s="153"/>
      <c r="QZV84" s="153"/>
      <c r="QZW84" s="153"/>
      <c r="QZX84" s="153"/>
      <c r="QZY84" s="153"/>
      <c r="QZZ84" s="155"/>
      <c r="RAA84" s="165"/>
      <c r="RAB84" s="153"/>
      <c r="RAC84" s="154"/>
      <c r="RAD84" s="154"/>
      <c r="RAE84" s="153"/>
      <c r="RAF84" s="153"/>
      <c r="RAG84" s="153"/>
      <c r="RAH84" s="153"/>
      <c r="RAI84" s="153"/>
      <c r="RAJ84" s="153"/>
      <c r="RAK84" s="153"/>
      <c r="RAL84" s="153"/>
      <c r="RAM84" s="155"/>
      <c r="RAN84" s="165"/>
      <c r="RAO84" s="153"/>
      <c r="RAP84" s="154"/>
      <c r="RAQ84" s="154"/>
      <c r="RAR84" s="153"/>
      <c r="RAS84" s="153"/>
      <c r="RAT84" s="153"/>
      <c r="RAU84" s="153"/>
      <c r="RAV84" s="153"/>
      <c r="RAW84" s="153"/>
      <c r="RAX84" s="153"/>
      <c r="RAY84" s="153"/>
      <c r="RAZ84" s="155"/>
      <c r="RBA84" s="165"/>
      <c r="RBB84" s="153"/>
      <c r="RBC84" s="154"/>
      <c r="RBD84" s="154"/>
      <c r="RBE84" s="153"/>
      <c r="RBF84" s="153"/>
      <c r="RBG84" s="153"/>
      <c r="RBH84" s="153"/>
      <c r="RBI84" s="153"/>
      <c r="RBJ84" s="153"/>
      <c r="RBK84" s="153"/>
      <c r="RBL84" s="153"/>
      <c r="RBM84" s="155"/>
      <c r="RBN84" s="165"/>
      <c r="RBO84" s="153"/>
      <c r="RBP84" s="154"/>
      <c r="RBQ84" s="154"/>
      <c r="RBR84" s="153"/>
      <c r="RBS84" s="153"/>
      <c r="RBT84" s="153"/>
      <c r="RBU84" s="153"/>
      <c r="RBV84" s="153"/>
      <c r="RBW84" s="153"/>
      <c r="RBX84" s="153"/>
      <c r="RBY84" s="153"/>
      <c r="RBZ84" s="155"/>
      <c r="RCA84" s="165"/>
      <c r="RCB84" s="153"/>
      <c r="RCC84" s="154"/>
      <c r="RCD84" s="154"/>
      <c r="RCE84" s="153"/>
      <c r="RCF84" s="153"/>
      <c r="RCG84" s="153"/>
      <c r="RCH84" s="153"/>
      <c r="RCI84" s="153"/>
      <c r="RCJ84" s="153"/>
      <c r="RCK84" s="153"/>
      <c r="RCL84" s="153"/>
      <c r="RCM84" s="155"/>
      <c r="RCN84" s="165"/>
      <c r="RCO84" s="153"/>
      <c r="RCP84" s="154"/>
      <c r="RCQ84" s="154"/>
      <c r="RCR84" s="153"/>
      <c r="RCS84" s="153"/>
      <c r="RCT84" s="153"/>
      <c r="RCU84" s="153"/>
      <c r="RCV84" s="153"/>
      <c r="RCW84" s="153"/>
      <c r="RCX84" s="153"/>
      <c r="RCY84" s="153"/>
      <c r="RCZ84" s="155"/>
      <c r="RDA84" s="165"/>
      <c r="RDB84" s="153"/>
      <c r="RDC84" s="154"/>
      <c r="RDD84" s="154"/>
      <c r="RDE84" s="153"/>
      <c r="RDF84" s="153"/>
      <c r="RDG84" s="153"/>
      <c r="RDH84" s="153"/>
      <c r="RDI84" s="153"/>
      <c r="RDJ84" s="153"/>
      <c r="RDK84" s="153"/>
      <c r="RDL84" s="153"/>
      <c r="RDM84" s="155"/>
      <c r="RDN84" s="165"/>
      <c r="RDO84" s="153"/>
      <c r="RDP84" s="154"/>
      <c r="RDQ84" s="154"/>
      <c r="RDR84" s="153"/>
      <c r="RDS84" s="153"/>
      <c r="RDT84" s="153"/>
      <c r="RDU84" s="153"/>
      <c r="RDV84" s="153"/>
      <c r="RDW84" s="153"/>
      <c r="RDX84" s="153"/>
      <c r="RDY84" s="153"/>
      <c r="RDZ84" s="155"/>
      <c r="REA84" s="165"/>
      <c r="REB84" s="153"/>
      <c r="REC84" s="154"/>
      <c r="RED84" s="154"/>
      <c r="REE84" s="153"/>
      <c r="REF84" s="153"/>
      <c r="REG84" s="153"/>
      <c r="REH84" s="153"/>
      <c r="REI84" s="153"/>
      <c r="REJ84" s="153"/>
      <c r="REK84" s="153"/>
      <c r="REL84" s="153"/>
      <c r="REM84" s="155"/>
      <c r="REN84" s="165"/>
      <c r="REO84" s="153"/>
      <c r="REP84" s="154"/>
      <c r="REQ84" s="154"/>
      <c r="RER84" s="153"/>
      <c r="RES84" s="153"/>
      <c r="RET84" s="153"/>
      <c r="REU84" s="153"/>
      <c r="REV84" s="153"/>
      <c r="REW84" s="153"/>
      <c r="REX84" s="153"/>
      <c r="REY84" s="153"/>
      <c r="REZ84" s="155"/>
      <c r="RFA84" s="165"/>
      <c r="RFB84" s="153"/>
      <c r="RFC84" s="154"/>
      <c r="RFD84" s="154"/>
      <c r="RFE84" s="153"/>
      <c r="RFF84" s="153"/>
      <c r="RFG84" s="153"/>
      <c r="RFH84" s="153"/>
      <c r="RFI84" s="153"/>
      <c r="RFJ84" s="153"/>
      <c r="RFK84" s="153"/>
      <c r="RFL84" s="153"/>
      <c r="RFM84" s="155"/>
      <c r="RFN84" s="165"/>
      <c r="RFO84" s="153"/>
      <c r="RFP84" s="154"/>
      <c r="RFQ84" s="154"/>
      <c r="RFR84" s="153"/>
      <c r="RFS84" s="153"/>
      <c r="RFT84" s="153"/>
      <c r="RFU84" s="153"/>
      <c r="RFV84" s="153"/>
      <c r="RFW84" s="153"/>
      <c r="RFX84" s="153"/>
      <c r="RFY84" s="153"/>
      <c r="RFZ84" s="155"/>
      <c r="RGA84" s="165"/>
      <c r="RGB84" s="153"/>
      <c r="RGC84" s="154"/>
      <c r="RGD84" s="154"/>
      <c r="RGE84" s="153"/>
      <c r="RGF84" s="153"/>
      <c r="RGG84" s="153"/>
      <c r="RGH84" s="153"/>
      <c r="RGI84" s="153"/>
      <c r="RGJ84" s="153"/>
      <c r="RGK84" s="153"/>
      <c r="RGL84" s="153"/>
      <c r="RGM84" s="155"/>
      <c r="RGN84" s="165"/>
      <c r="RGO84" s="153"/>
      <c r="RGP84" s="154"/>
      <c r="RGQ84" s="154"/>
      <c r="RGR84" s="153"/>
      <c r="RGS84" s="153"/>
      <c r="RGT84" s="153"/>
      <c r="RGU84" s="153"/>
      <c r="RGV84" s="153"/>
      <c r="RGW84" s="153"/>
      <c r="RGX84" s="153"/>
      <c r="RGY84" s="153"/>
      <c r="RGZ84" s="155"/>
      <c r="RHA84" s="165"/>
      <c r="RHB84" s="153"/>
      <c r="RHC84" s="154"/>
      <c r="RHD84" s="154"/>
      <c r="RHE84" s="153"/>
      <c r="RHF84" s="153"/>
      <c r="RHG84" s="153"/>
      <c r="RHH84" s="153"/>
      <c r="RHI84" s="153"/>
      <c r="RHJ84" s="153"/>
      <c r="RHK84" s="153"/>
      <c r="RHL84" s="153"/>
      <c r="RHM84" s="155"/>
      <c r="RHN84" s="165"/>
      <c r="RHO84" s="153"/>
      <c r="RHP84" s="154"/>
      <c r="RHQ84" s="154"/>
      <c r="RHR84" s="153"/>
      <c r="RHS84" s="153"/>
      <c r="RHT84" s="153"/>
      <c r="RHU84" s="153"/>
      <c r="RHV84" s="153"/>
      <c r="RHW84" s="153"/>
      <c r="RHX84" s="153"/>
      <c r="RHY84" s="153"/>
      <c r="RHZ84" s="155"/>
      <c r="RIA84" s="165"/>
      <c r="RIB84" s="153"/>
      <c r="RIC84" s="154"/>
      <c r="RID84" s="154"/>
      <c r="RIE84" s="153"/>
      <c r="RIF84" s="153"/>
      <c r="RIG84" s="153"/>
      <c r="RIH84" s="153"/>
      <c r="RII84" s="153"/>
      <c r="RIJ84" s="153"/>
      <c r="RIK84" s="153"/>
      <c r="RIL84" s="153"/>
      <c r="RIM84" s="155"/>
      <c r="RIN84" s="165"/>
      <c r="RIO84" s="153"/>
      <c r="RIP84" s="154"/>
      <c r="RIQ84" s="154"/>
      <c r="RIR84" s="153"/>
      <c r="RIS84" s="153"/>
      <c r="RIT84" s="153"/>
      <c r="RIU84" s="153"/>
      <c r="RIV84" s="153"/>
      <c r="RIW84" s="153"/>
      <c r="RIX84" s="153"/>
      <c r="RIY84" s="153"/>
      <c r="RIZ84" s="155"/>
      <c r="RJA84" s="165"/>
      <c r="RJB84" s="153"/>
      <c r="RJC84" s="154"/>
      <c r="RJD84" s="154"/>
      <c r="RJE84" s="153"/>
      <c r="RJF84" s="153"/>
      <c r="RJG84" s="153"/>
      <c r="RJH84" s="153"/>
      <c r="RJI84" s="153"/>
      <c r="RJJ84" s="153"/>
      <c r="RJK84" s="153"/>
      <c r="RJL84" s="153"/>
      <c r="RJM84" s="155"/>
      <c r="RJN84" s="165"/>
      <c r="RJO84" s="153"/>
      <c r="RJP84" s="154"/>
      <c r="RJQ84" s="154"/>
      <c r="RJR84" s="153"/>
      <c r="RJS84" s="153"/>
      <c r="RJT84" s="153"/>
      <c r="RJU84" s="153"/>
      <c r="RJV84" s="153"/>
      <c r="RJW84" s="153"/>
      <c r="RJX84" s="153"/>
      <c r="RJY84" s="153"/>
      <c r="RJZ84" s="155"/>
      <c r="RKA84" s="165"/>
      <c r="RKB84" s="153"/>
      <c r="RKC84" s="154"/>
      <c r="RKD84" s="154"/>
      <c r="RKE84" s="153"/>
      <c r="RKF84" s="153"/>
      <c r="RKG84" s="153"/>
      <c r="RKH84" s="153"/>
      <c r="RKI84" s="153"/>
      <c r="RKJ84" s="153"/>
      <c r="RKK84" s="153"/>
      <c r="RKL84" s="153"/>
      <c r="RKM84" s="155"/>
      <c r="RKN84" s="165"/>
      <c r="RKO84" s="153"/>
      <c r="RKP84" s="154"/>
      <c r="RKQ84" s="154"/>
      <c r="RKR84" s="153"/>
      <c r="RKS84" s="153"/>
      <c r="RKT84" s="153"/>
      <c r="RKU84" s="153"/>
      <c r="RKV84" s="153"/>
      <c r="RKW84" s="153"/>
      <c r="RKX84" s="153"/>
      <c r="RKY84" s="153"/>
      <c r="RKZ84" s="155"/>
      <c r="RLA84" s="165"/>
      <c r="RLB84" s="153"/>
      <c r="RLC84" s="154"/>
      <c r="RLD84" s="154"/>
      <c r="RLE84" s="153"/>
      <c r="RLF84" s="153"/>
      <c r="RLG84" s="153"/>
      <c r="RLH84" s="153"/>
      <c r="RLI84" s="153"/>
      <c r="RLJ84" s="153"/>
      <c r="RLK84" s="153"/>
      <c r="RLL84" s="153"/>
      <c r="RLM84" s="155"/>
      <c r="RLN84" s="165"/>
      <c r="RLO84" s="153"/>
      <c r="RLP84" s="154"/>
      <c r="RLQ84" s="154"/>
      <c r="RLR84" s="153"/>
      <c r="RLS84" s="153"/>
      <c r="RLT84" s="153"/>
      <c r="RLU84" s="153"/>
      <c r="RLV84" s="153"/>
      <c r="RLW84" s="153"/>
      <c r="RLX84" s="153"/>
      <c r="RLY84" s="153"/>
      <c r="RLZ84" s="155"/>
      <c r="RMA84" s="165"/>
      <c r="RMB84" s="153"/>
      <c r="RMC84" s="154"/>
      <c r="RMD84" s="154"/>
      <c r="RME84" s="153"/>
      <c r="RMF84" s="153"/>
      <c r="RMG84" s="153"/>
      <c r="RMH84" s="153"/>
      <c r="RMI84" s="153"/>
      <c r="RMJ84" s="153"/>
      <c r="RMK84" s="153"/>
      <c r="RML84" s="153"/>
      <c r="RMM84" s="155"/>
      <c r="RMN84" s="165"/>
      <c r="RMO84" s="153"/>
      <c r="RMP84" s="154"/>
      <c r="RMQ84" s="154"/>
      <c r="RMR84" s="153"/>
      <c r="RMS84" s="153"/>
      <c r="RMT84" s="153"/>
      <c r="RMU84" s="153"/>
      <c r="RMV84" s="153"/>
      <c r="RMW84" s="153"/>
      <c r="RMX84" s="153"/>
      <c r="RMY84" s="153"/>
      <c r="RMZ84" s="155"/>
      <c r="RNA84" s="165"/>
      <c r="RNB84" s="153"/>
      <c r="RNC84" s="154"/>
      <c r="RND84" s="154"/>
      <c r="RNE84" s="153"/>
      <c r="RNF84" s="153"/>
      <c r="RNG84" s="153"/>
      <c r="RNH84" s="153"/>
      <c r="RNI84" s="153"/>
      <c r="RNJ84" s="153"/>
      <c r="RNK84" s="153"/>
      <c r="RNL84" s="153"/>
      <c r="RNM84" s="155"/>
      <c r="RNN84" s="165"/>
      <c r="RNO84" s="153"/>
      <c r="RNP84" s="154"/>
      <c r="RNQ84" s="154"/>
      <c r="RNR84" s="153"/>
      <c r="RNS84" s="153"/>
      <c r="RNT84" s="153"/>
      <c r="RNU84" s="153"/>
      <c r="RNV84" s="153"/>
      <c r="RNW84" s="153"/>
      <c r="RNX84" s="153"/>
      <c r="RNY84" s="153"/>
      <c r="RNZ84" s="155"/>
      <c r="ROA84" s="165"/>
      <c r="ROB84" s="153"/>
      <c r="ROC84" s="154"/>
      <c r="ROD84" s="154"/>
      <c r="ROE84" s="153"/>
      <c r="ROF84" s="153"/>
      <c r="ROG84" s="153"/>
      <c r="ROH84" s="153"/>
      <c r="ROI84" s="153"/>
      <c r="ROJ84" s="153"/>
      <c r="ROK84" s="153"/>
      <c r="ROL84" s="153"/>
      <c r="ROM84" s="155"/>
      <c r="RON84" s="165"/>
      <c r="ROO84" s="153"/>
      <c r="ROP84" s="154"/>
      <c r="ROQ84" s="154"/>
      <c r="ROR84" s="153"/>
      <c r="ROS84" s="153"/>
      <c r="ROT84" s="153"/>
      <c r="ROU84" s="153"/>
      <c r="ROV84" s="153"/>
      <c r="ROW84" s="153"/>
      <c r="ROX84" s="153"/>
      <c r="ROY84" s="153"/>
      <c r="ROZ84" s="155"/>
      <c r="RPA84" s="165"/>
      <c r="RPB84" s="153"/>
      <c r="RPC84" s="154"/>
      <c r="RPD84" s="154"/>
      <c r="RPE84" s="153"/>
      <c r="RPF84" s="153"/>
      <c r="RPG84" s="153"/>
      <c r="RPH84" s="153"/>
      <c r="RPI84" s="153"/>
      <c r="RPJ84" s="153"/>
      <c r="RPK84" s="153"/>
      <c r="RPL84" s="153"/>
      <c r="RPM84" s="155"/>
      <c r="RPN84" s="165"/>
      <c r="RPO84" s="153"/>
      <c r="RPP84" s="154"/>
      <c r="RPQ84" s="154"/>
      <c r="RPR84" s="153"/>
      <c r="RPS84" s="153"/>
      <c r="RPT84" s="153"/>
      <c r="RPU84" s="153"/>
      <c r="RPV84" s="153"/>
      <c r="RPW84" s="153"/>
      <c r="RPX84" s="153"/>
      <c r="RPY84" s="153"/>
      <c r="RPZ84" s="155"/>
      <c r="RQA84" s="165"/>
      <c r="RQB84" s="153"/>
      <c r="RQC84" s="154"/>
      <c r="RQD84" s="154"/>
      <c r="RQE84" s="153"/>
      <c r="RQF84" s="153"/>
      <c r="RQG84" s="153"/>
      <c r="RQH84" s="153"/>
      <c r="RQI84" s="153"/>
      <c r="RQJ84" s="153"/>
      <c r="RQK84" s="153"/>
      <c r="RQL84" s="153"/>
      <c r="RQM84" s="155"/>
      <c r="RQN84" s="165"/>
      <c r="RQO84" s="153"/>
      <c r="RQP84" s="154"/>
      <c r="RQQ84" s="154"/>
      <c r="RQR84" s="153"/>
      <c r="RQS84" s="153"/>
      <c r="RQT84" s="153"/>
      <c r="RQU84" s="153"/>
      <c r="RQV84" s="153"/>
      <c r="RQW84" s="153"/>
      <c r="RQX84" s="153"/>
      <c r="RQY84" s="153"/>
      <c r="RQZ84" s="155"/>
      <c r="RRA84" s="165"/>
      <c r="RRB84" s="153"/>
      <c r="RRC84" s="154"/>
      <c r="RRD84" s="154"/>
      <c r="RRE84" s="153"/>
      <c r="RRF84" s="153"/>
      <c r="RRG84" s="153"/>
      <c r="RRH84" s="153"/>
      <c r="RRI84" s="153"/>
      <c r="RRJ84" s="153"/>
      <c r="RRK84" s="153"/>
      <c r="RRL84" s="153"/>
      <c r="RRM84" s="155"/>
      <c r="RRN84" s="165"/>
      <c r="RRO84" s="153"/>
      <c r="RRP84" s="154"/>
      <c r="RRQ84" s="154"/>
      <c r="RRR84" s="153"/>
      <c r="RRS84" s="153"/>
      <c r="RRT84" s="153"/>
      <c r="RRU84" s="153"/>
      <c r="RRV84" s="153"/>
      <c r="RRW84" s="153"/>
      <c r="RRX84" s="153"/>
      <c r="RRY84" s="153"/>
      <c r="RRZ84" s="155"/>
      <c r="RSA84" s="165"/>
      <c r="RSB84" s="153"/>
      <c r="RSC84" s="154"/>
      <c r="RSD84" s="154"/>
      <c r="RSE84" s="153"/>
      <c r="RSF84" s="153"/>
      <c r="RSG84" s="153"/>
      <c r="RSH84" s="153"/>
      <c r="RSI84" s="153"/>
      <c r="RSJ84" s="153"/>
      <c r="RSK84" s="153"/>
      <c r="RSL84" s="153"/>
      <c r="RSM84" s="155"/>
      <c r="RSN84" s="165"/>
      <c r="RSO84" s="153"/>
      <c r="RSP84" s="154"/>
      <c r="RSQ84" s="154"/>
      <c r="RSR84" s="153"/>
      <c r="RSS84" s="153"/>
      <c r="RST84" s="153"/>
      <c r="RSU84" s="153"/>
      <c r="RSV84" s="153"/>
      <c r="RSW84" s="153"/>
      <c r="RSX84" s="153"/>
      <c r="RSY84" s="153"/>
      <c r="RSZ84" s="155"/>
      <c r="RTA84" s="165"/>
      <c r="RTB84" s="153"/>
      <c r="RTC84" s="154"/>
      <c r="RTD84" s="154"/>
      <c r="RTE84" s="153"/>
      <c r="RTF84" s="153"/>
      <c r="RTG84" s="153"/>
      <c r="RTH84" s="153"/>
      <c r="RTI84" s="153"/>
      <c r="RTJ84" s="153"/>
      <c r="RTK84" s="153"/>
      <c r="RTL84" s="153"/>
      <c r="RTM84" s="155"/>
      <c r="RTN84" s="165"/>
      <c r="RTO84" s="153"/>
      <c r="RTP84" s="154"/>
      <c r="RTQ84" s="154"/>
      <c r="RTR84" s="153"/>
      <c r="RTS84" s="153"/>
      <c r="RTT84" s="153"/>
      <c r="RTU84" s="153"/>
      <c r="RTV84" s="153"/>
      <c r="RTW84" s="153"/>
      <c r="RTX84" s="153"/>
      <c r="RTY84" s="153"/>
      <c r="RTZ84" s="155"/>
      <c r="RUA84" s="165"/>
      <c r="RUB84" s="153"/>
      <c r="RUC84" s="154"/>
      <c r="RUD84" s="154"/>
      <c r="RUE84" s="153"/>
      <c r="RUF84" s="153"/>
      <c r="RUG84" s="153"/>
      <c r="RUH84" s="153"/>
      <c r="RUI84" s="153"/>
      <c r="RUJ84" s="153"/>
      <c r="RUK84" s="153"/>
      <c r="RUL84" s="153"/>
      <c r="RUM84" s="155"/>
      <c r="RUN84" s="165"/>
      <c r="RUO84" s="153"/>
      <c r="RUP84" s="154"/>
      <c r="RUQ84" s="154"/>
      <c r="RUR84" s="153"/>
      <c r="RUS84" s="153"/>
      <c r="RUT84" s="153"/>
      <c r="RUU84" s="153"/>
      <c r="RUV84" s="153"/>
      <c r="RUW84" s="153"/>
      <c r="RUX84" s="153"/>
      <c r="RUY84" s="153"/>
      <c r="RUZ84" s="155"/>
      <c r="RVA84" s="165"/>
      <c r="RVB84" s="153"/>
      <c r="RVC84" s="154"/>
      <c r="RVD84" s="154"/>
      <c r="RVE84" s="153"/>
      <c r="RVF84" s="153"/>
      <c r="RVG84" s="153"/>
      <c r="RVH84" s="153"/>
      <c r="RVI84" s="153"/>
      <c r="RVJ84" s="153"/>
      <c r="RVK84" s="153"/>
      <c r="RVL84" s="153"/>
      <c r="RVM84" s="155"/>
      <c r="RVN84" s="165"/>
      <c r="RVO84" s="153"/>
      <c r="RVP84" s="154"/>
      <c r="RVQ84" s="154"/>
      <c r="RVR84" s="153"/>
      <c r="RVS84" s="153"/>
      <c r="RVT84" s="153"/>
      <c r="RVU84" s="153"/>
      <c r="RVV84" s="153"/>
      <c r="RVW84" s="153"/>
      <c r="RVX84" s="153"/>
      <c r="RVY84" s="153"/>
      <c r="RVZ84" s="155"/>
      <c r="RWA84" s="165"/>
      <c r="RWB84" s="153"/>
      <c r="RWC84" s="154"/>
      <c r="RWD84" s="154"/>
      <c r="RWE84" s="153"/>
      <c r="RWF84" s="153"/>
      <c r="RWG84" s="153"/>
      <c r="RWH84" s="153"/>
      <c r="RWI84" s="153"/>
      <c r="RWJ84" s="153"/>
      <c r="RWK84" s="153"/>
      <c r="RWL84" s="153"/>
      <c r="RWM84" s="155"/>
      <c r="RWN84" s="165"/>
      <c r="RWO84" s="153"/>
      <c r="RWP84" s="154"/>
      <c r="RWQ84" s="154"/>
      <c r="RWR84" s="153"/>
      <c r="RWS84" s="153"/>
      <c r="RWT84" s="153"/>
      <c r="RWU84" s="153"/>
      <c r="RWV84" s="153"/>
      <c r="RWW84" s="153"/>
      <c r="RWX84" s="153"/>
      <c r="RWY84" s="153"/>
      <c r="RWZ84" s="155"/>
      <c r="RXA84" s="165"/>
      <c r="RXB84" s="153"/>
      <c r="RXC84" s="154"/>
      <c r="RXD84" s="154"/>
      <c r="RXE84" s="153"/>
      <c r="RXF84" s="153"/>
      <c r="RXG84" s="153"/>
      <c r="RXH84" s="153"/>
      <c r="RXI84" s="153"/>
      <c r="RXJ84" s="153"/>
      <c r="RXK84" s="153"/>
      <c r="RXL84" s="153"/>
      <c r="RXM84" s="155"/>
      <c r="RXN84" s="165"/>
      <c r="RXO84" s="153"/>
      <c r="RXP84" s="154"/>
      <c r="RXQ84" s="154"/>
      <c r="RXR84" s="153"/>
      <c r="RXS84" s="153"/>
      <c r="RXT84" s="153"/>
      <c r="RXU84" s="153"/>
      <c r="RXV84" s="153"/>
      <c r="RXW84" s="153"/>
      <c r="RXX84" s="153"/>
      <c r="RXY84" s="153"/>
      <c r="RXZ84" s="155"/>
      <c r="RYA84" s="165"/>
      <c r="RYB84" s="153"/>
      <c r="RYC84" s="154"/>
      <c r="RYD84" s="154"/>
      <c r="RYE84" s="153"/>
      <c r="RYF84" s="153"/>
      <c r="RYG84" s="153"/>
      <c r="RYH84" s="153"/>
      <c r="RYI84" s="153"/>
      <c r="RYJ84" s="153"/>
      <c r="RYK84" s="153"/>
      <c r="RYL84" s="153"/>
      <c r="RYM84" s="155"/>
      <c r="RYN84" s="165"/>
      <c r="RYO84" s="153"/>
      <c r="RYP84" s="154"/>
      <c r="RYQ84" s="154"/>
      <c r="RYR84" s="153"/>
      <c r="RYS84" s="153"/>
      <c r="RYT84" s="153"/>
      <c r="RYU84" s="153"/>
      <c r="RYV84" s="153"/>
      <c r="RYW84" s="153"/>
      <c r="RYX84" s="153"/>
      <c r="RYY84" s="153"/>
      <c r="RYZ84" s="155"/>
      <c r="RZA84" s="165"/>
      <c r="RZB84" s="153"/>
      <c r="RZC84" s="154"/>
      <c r="RZD84" s="154"/>
      <c r="RZE84" s="153"/>
      <c r="RZF84" s="153"/>
      <c r="RZG84" s="153"/>
      <c r="RZH84" s="153"/>
      <c r="RZI84" s="153"/>
      <c r="RZJ84" s="153"/>
      <c r="RZK84" s="153"/>
      <c r="RZL84" s="153"/>
      <c r="RZM84" s="155"/>
      <c r="RZN84" s="165"/>
      <c r="RZO84" s="153"/>
      <c r="RZP84" s="154"/>
      <c r="RZQ84" s="154"/>
      <c r="RZR84" s="153"/>
      <c r="RZS84" s="153"/>
      <c r="RZT84" s="153"/>
      <c r="RZU84" s="153"/>
      <c r="RZV84" s="153"/>
      <c r="RZW84" s="153"/>
      <c r="RZX84" s="153"/>
      <c r="RZY84" s="153"/>
      <c r="RZZ84" s="155"/>
      <c r="SAA84" s="165"/>
      <c r="SAB84" s="153"/>
      <c r="SAC84" s="154"/>
      <c r="SAD84" s="154"/>
      <c r="SAE84" s="153"/>
      <c r="SAF84" s="153"/>
      <c r="SAG84" s="153"/>
      <c r="SAH84" s="153"/>
      <c r="SAI84" s="153"/>
      <c r="SAJ84" s="153"/>
      <c r="SAK84" s="153"/>
      <c r="SAL84" s="153"/>
      <c r="SAM84" s="155"/>
      <c r="SAN84" s="165"/>
      <c r="SAO84" s="153"/>
      <c r="SAP84" s="154"/>
      <c r="SAQ84" s="154"/>
      <c r="SAR84" s="153"/>
      <c r="SAS84" s="153"/>
      <c r="SAT84" s="153"/>
      <c r="SAU84" s="153"/>
      <c r="SAV84" s="153"/>
      <c r="SAW84" s="153"/>
      <c r="SAX84" s="153"/>
      <c r="SAY84" s="153"/>
      <c r="SAZ84" s="155"/>
      <c r="SBA84" s="165"/>
      <c r="SBB84" s="153"/>
      <c r="SBC84" s="154"/>
      <c r="SBD84" s="154"/>
      <c r="SBE84" s="153"/>
      <c r="SBF84" s="153"/>
      <c r="SBG84" s="153"/>
      <c r="SBH84" s="153"/>
      <c r="SBI84" s="153"/>
      <c r="SBJ84" s="153"/>
      <c r="SBK84" s="153"/>
      <c r="SBL84" s="153"/>
      <c r="SBM84" s="155"/>
      <c r="SBN84" s="165"/>
      <c r="SBO84" s="153"/>
      <c r="SBP84" s="154"/>
      <c r="SBQ84" s="154"/>
      <c r="SBR84" s="153"/>
      <c r="SBS84" s="153"/>
      <c r="SBT84" s="153"/>
      <c r="SBU84" s="153"/>
      <c r="SBV84" s="153"/>
      <c r="SBW84" s="153"/>
      <c r="SBX84" s="153"/>
      <c r="SBY84" s="153"/>
      <c r="SBZ84" s="155"/>
      <c r="SCA84" s="165"/>
      <c r="SCB84" s="153"/>
      <c r="SCC84" s="154"/>
      <c r="SCD84" s="154"/>
      <c r="SCE84" s="153"/>
      <c r="SCF84" s="153"/>
      <c r="SCG84" s="153"/>
      <c r="SCH84" s="153"/>
      <c r="SCI84" s="153"/>
      <c r="SCJ84" s="153"/>
      <c r="SCK84" s="153"/>
      <c r="SCL84" s="153"/>
      <c r="SCM84" s="155"/>
      <c r="SCN84" s="165"/>
      <c r="SCO84" s="153"/>
      <c r="SCP84" s="154"/>
      <c r="SCQ84" s="154"/>
      <c r="SCR84" s="153"/>
      <c r="SCS84" s="153"/>
      <c r="SCT84" s="153"/>
      <c r="SCU84" s="153"/>
      <c r="SCV84" s="153"/>
      <c r="SCW84" s="153"/>
      <c r="SCX84" s="153"/>
      <c r="SCY84" s="153"/>
      <c r="SCZ84" s="155"/>
      <c r="SDA84" s="165"/>
      <c r="SDB84" s="153"/>
      <c r="SDC84" s="154"/>
      <c r="SDD84" s="154"/>
      <c r="SDE84" s="153"/>
      <c r="SDF84" s="153"/>
      <c r="SDG84" s="153"/>
      <c r="SDH84" s="153"/>
      <c r="SDI84" s="153"/>
      <c r="SDJ84" s="153"/>
      <c r="SDK84" s="153"/>
      <c r="SDL84" s="153"/>
      <c r="SDM84" s="155"/>
      <c r="SDN84" s="165"/>
      <c r="SDO84" s="153"/>
      <c r="SDP84" s="154"/>
      <c r="SDQ84" s="154"/>
      <c r="SDR84" s="153"/>
      <c r="SDS84" s="153"/>
      <c r="SDT84" s="153"/>
      <c r="SDU84" s="153"/>
      <c r="SDV84" s="153"/>
      <c r="SDW84" s="153"/>
      <c r="SDX84" s="153"/>
      <c r="SDY84" s="153"/>
      <c r="SDZ84" s="155"/>
      <c r="SEA84" s="165"/>
      <c r="SEB84" s="153"/>
      <c r="SEC84" s="154"/>
      <c r="SED84" s="154"/>
      <c r="SEE84" s="153"/>
      <c r="SEF84" s="153"/>
      <c r="SEG84" s="153"/>
      <c r="SEH84" s="153"/>
      <c r="SEI84" s="153"/>
      <c r="SEJ84" s="153"/>
      <c r="SEK84" s="153"/>
      <c r="SEL84" s="153"/>
      <c r="SEM84" s="155"/>
      <c r="SEN84" s="165"/>
      <c r="SEO84" s="153"/>
      <c r="SEP84" s="154"/>
      <c r="SEQ84" s="154"/>
      <c r="SER84" s="153"/>
      <c r="SES84" s="153"/>
      <c r="SET84" s="153"/>
      <c r="SEU84" s="153"/>
      <c r="SEV84" s="153"/>
      <c r="SEW84" s="153"/>
      <c r="SEX84" s="153"/>
      <c r="SEY84" s="153"/>
      <c r="SEZ84" s="155"/>
      <c r="SFA84" s="165"/>
      <c r="SFB84" s="153"/>
      <c r="SFC84" s="154"/>
      <c r="SFD84" s="154"/>
      <c r="SFE84" s="153"/>
      <c r="SFF84" s="153"/>
      <c r="SFG84" s="153"/>
      <c r="SFH84" s="153"/>
      <c r="SFI84" s="153"/>
      <c r="SFJ84" s="153"/>
      <c r="SFK84" s="153"/>
      <c r="SFL84" s="153"/>
      <c r="SFM84" s="155"/>
      <c r="SFN84" s="165"/>
      <c r="SFO84" s="153"/>
      <c r="SFP84" s="154"/>
      <c r="SFQ84" s="154"/>
      <c r="SFR84" s="153"/>
      <c r="SFS84" s="153"/>
      <c r="SFT84" s="153"/>
      <c r="SFU84" s="153"/>
      <c r="SFV84" s="153"/>
      <c r="SFW84" s="153"/>
      <c r="SFX84" s="153"/>
      <c r="SFY84" s="153"/>
      <c r="SFZ84" s="155"/>
      <c r="SGA84" s="165"/>
      <c r="SGB84" s="153"/>
      <c r="SGC84" s="154"/>
      <c r="SGD84" s="154"/>
      <c r="SGE84" s="153"/>
      <c r="SGF84" s="153"/>
      <c r="SGG84" s="153"/>
      <c r="SGH84" s="153"/>
      <c r="SGI84" s="153"/>
      <c r="SGJ84" s="153"/>
      <c r="SGK84" s="153"/>
      <c r="SGL84" s="153"/>
      <c r="SGM84" s="155"/>
      <c r="SGN84" s="165"/>
      <c r="SGO84" s="153"/>
      <c r="SGP84" s="154"/>
      <c r="SGQ84" s="154"/>
      <c r="SGR84" s="153"/>
      <c r="SGS84" s="153"/>
      <c r="SGT84" s="153"/>
      <c r="SGU84" s="153"/>
      <c r="SGV84" s="153"/>
      <c r="SGW84" s="153"/>
      <c r="SGX84" s="153"/>
      <c r="SGY84" s="153"/>
      <c r="SGZ84" s="155"/>
      <c r="SHA84" s="165"/>
      <c r="SHB84" s="153"/>
      <c r="SHC84" s="154"/>
      <c r="SHD84" s="154"/>
      <c r="SHE84" s="153"/>
      <c r="SHF84" s="153"/>
      <c r="SHG84" s="153"/>
      <c r="SHH84" s="153"/>
      <c r="SHI84" s="153"/>
      <c r="SHJ84" s="153"/>
      <c r="SHK84" s="153"/>
      <c r="SHL84" s="153"/>
      <c r="SHM84" s="155"/>
      <c r="SHN84" s="165"/>
      <c r="SHO84" s="153"/>
      <c r="SHP84" s="154"/>
      <c r="SHQ84" s="154"/>
      <c r="SHR84" s="153"/>
      <c r="SHS84" s="153"/>
      <c r="SHT84" s="153"/>
      <c r="SHU84" s="153"/>
      <c r="SHV84" s="153"/>
      <c r="SHW84" s="153"/>
      <c r="SHX84" s="153"/>
      <c r="SHY84" s="153"/>
      <c r="SHZ84" s="155"/>
      <c r="SIA84" s="165"/>
      <c r="SIB84" s="153"/>
      <c r="SIC84" s="154"/>
      <c r="SID84" s="154"/>
      <c r="SIE84" s="153"/>
      <c r="SIF84" s="153"/>
      <c r="SIG84" s="153"/>
      <c r="SIH84" s="153"/>
      <c r="SII84" s="153"/>
      <c r="SIJ84" s="153"/>
      <c r="SIK84" s="153"/>
      <c r="SIL84" s="153"/>
      <c r="SIM84" s="155"/>
      <c r="SIN84" s="165"/>
      <c r="SIO84" s="153"/>
      <c r="SIP84" s="154"/>
      <c r="SIQ84" s="154"/>
      <c r="SIR84" s="153"/>
      <c r="SIS84" s="153"/>
      <c r="SIT84" s="153"/>
      <c r="SIU84" s="153"/>
      <c r="SIV84" s="153"/>
      <c r="SIW84" s="153"/>
      <c r="SIX84" s="153"/>
      <c r="SIY84" s="153"/>
      <c r="SIZ84" s="155"/>
      <c r="SJA84" s="165"/>
      <c r="SJB84" s="153"/>
      <c r="SJC84" s="154"/>
      <c r="SJD84" s="154"/>
      <c r="SJE84" s="153"/>
      <c r="SJF84" s="153"/>
      <c r="SJG84" s="153"/>
      <c r="SJH84" s="153"/>
      <c r="SJI84" s="153"/>
      <c r="SJJ84" s="153"/>
      <c r="SJK84" s="153"/>
      <c r="SJL84" s="153"/>
      <c r="SJM84" s="155"/>
      <c r="SJN84" s="165"/>
      <c r="SJO84" s="153"/>
      <c r="SJP84" s="154"/>
      <c r="SJQ84" s="154"/>
      <c r="SJR84" s="153"/>
      <c r="SJS84" s="153"/>
      <c r="SJT84" s="153"/>
      <c r="SJU84" s="153"/>
      <c r="SJV84" s="153"/>
      <c r="SJW84" s="153"/>
      <c r="SJX84" s="153"/>
      <c r="SJY84" s="153"/>
      <c r="SJZ84" s="155"/>
      <c r="SKA84" s="165"/>
      <c r="SKB84" s="153"/>
      <c r="SKC84" s="154"/>
      <c r="SKD84" s="154"/>
      <c r="SKE84" s="153"/>
      <c r="SKF84" s="153"/>
      <c r="SKG84" s="153"/>
      <c r="SKH84" s="153"/>
      <c r="SKI84" s="153"/>
      <c r="SKJ84" s="153"/>
      <c r="SKK84" s="153"/>
      <c r="SKL84" s="153"/>
      <c r="SKM84" s="155"/>
      <c r="SKN84" s="165"/>
      <c r="SKO84" s="153"/>
      <c r="SKP84" s="154"/>
      <c r="SKQ84" s="154"/>
      <c r="SKR84" s="153"/>
      <c r="SKS84" s="153"/>
      <c r="SKT84" s="153"/>
      <c r="SKU84" s="153"/>
      <c r="SKV84" s="153"/>
      <c r="SKW84" s="153"/>
      <c r="SKX84" s="153"/>
      <c r="SKY84" s="153"/>
      <c r="SKZ84" s="155"/>
      <c r="SLA84" s="165"/>
      <c r="SLB84" s="153"/>
      <c r="SLC84" s="154"/>
      <c r="SLD84" s="154"/>
      <c r="SLE84" s="153"/>
      <c r="SLF84" s="153"/>
      <c r="SLG84" s="153"/>
      <c r="SLH84" s="153"/>
      <c r="SLI84" s="153"/>
      <c r="SLJ84" s="153"/>
      <c r="SLK84" s="153"/>
      <c r="SLL84" s="153"/>
      <c r="SLM84" s="155"/>
      <c r="SLN84" s="165"/>
      <c r="SLO84" s="153"/>
      <c r="SLP84" s="154"/>
      <c r="SLQ84" s="154"/>
      <c r="SLR84" s="153"/>
      <c r="SLS84" s="153"/>
      <c r="SLT84" s="153"/>
      <c r="SLU84" s="153"/>
      <c r="SLV84" s="153"/>
      <c r="SLW84" s="153"/>
      <c r="SLX84" s="153"/>
      <c r="SLY84" s="153"/>
      <c r="SLZ84" s="155"/>
      <c r="SMA84" s="165"/>
      <c r="SMB84" s="153"/>
      <c r="SMC84" s="154"/>
      <c r="SMD84" s="154"/>
      <c r="SME84" s="153"/>
      <c r="SMF84" s="153"/>
      <c r="SMG84" s="153"/>
      <c r="SMH84" s="153"/>
      <c r="SMI84" s="153"/>
      <c r="SMJ84" s="153"/>
      <c r="SMK84" s="153"/>
      <c r="SML84" s="153"/>
      <c r="SMM84" s="155"/>
      <c r="SMN84" s="165"/>
      <c r="SMO84" s="153"/>
      <c r="SMP84" s="154"/>
      <c r="SMQ84" s="154"/>
      <c r="SMR84" s="153"/>
      <c r="SMS84" s="153"/>
      <c r="SMT84" s="153"/>
      <c r="SMU84" s="153"/>
      <c r="SMV84" s="153"/>
      <c r="SMW84" s="153"/>
      <c r="SMX84" s="153"/>
      <c r="SMY84" s="153"/>
      <c r="SMZ84" s="155"/>
      <c r="SNA84" s="165"/>
      <c r="SNB84" s="153"/>
      <c r="SNC84" s="154"/>
      <c r="SND84" s="154"/>
      <c r="SNE84" s="153"/>
      <c r="SNF84" s="153"/>
      <c r="SNG84" s="153"/>
      <c r="SNH84" s="153"/>
      <c r="SNI84" s="153"/>
      <c r="SNJ84" s="153"/>
      <c r="SNK84" s="153"/>
      <c r="SNL84" s="153"/>
      <c r="SNM84" s="155"/>
      <c r="SNN84" s="165"/>
      <c r="SNO84" s="153"/>
      <c r="SNP84" s="154"/>
      <c r="SNQ84" s="154"/>
      <c r="SNR84" s="153"/>
      <c r="SNS84" s="153"/>
      <c r="SNT84" s="153"/>
      <c r="SNU84" s="153"/>
      <c r="SNV84" s="153"/>
      <c r="SNW84" s="153"/>
      <c r="SNX84" s="153"/>
      <c r="SNY84" s="153"/>
      <c r="SNZ84" s="155"/>
      <c r="SOA84" s="165"/>
      <c r="SOB84" s="153"/>
      <c r="SOC84" s="154"/>
      <c r="SOD84" s="154"/>
      <c r="SOE84" s="153"/>
      <c r="SOF84" s="153"/>
      <c r="SOG84" s="153"/>
      <c r="SOH84" s="153"/>
      <c r="SOI84" s="153"/>
      <c r="SOJ84" s="153"/>
      <c r="SOK84" s="153"/>
      <c r="SOL84" s="153"/>
      <c r="SOM84" s="155"/>
      <c r="SON84" s="165"/>
      <c r="SOO84" s="153"/>
      <c r="SOP84" s="154"/>
      <c r="SOQ84" s="154"/>
      <c r="SOR84" s="153"/>
      <c r="SOS84" s="153"/>
      <c r="SOT84" s="153"/>
      <c r="SOU84" s="153"/>
      <c r="SOV84" s="153"/>
      <c r="SOW84" s="153"/>
      <c r="SOX84" s="153"/>
      <c r="SOY84" s="153"/>
      <c r="SOZ84" s="155"/>
      <c r="SPA84" s="165"/>
      <c r="SPB84" s="153"/>
      <c r="SPC84" s="154"/>
      <c r="SPD84" s="154"/>
      <c r="SPE84" s="153"/>
      <c r="SPF84" s="153"/>
      <c r="SPG84" s="153"/>
      <c r="SPH84" s="153"/>
      <c r="SPI84" s="153"/>
      <c r="SPJ84" s="153"/>
      <c r="SPK84" s="153"/>
      <c r="SPL84" s="153"/>
      <c r="SPM84" s="155"/>
      <c r="SPN84" s="165"/>
      <c r="SPO84" s="153"/>
      <c r="SPP84" s="154"/>
      <c r="SPQ84" s="154"/>
      <c r="SPR84" s="153"/>
      <c r="SPS84" s="153"/>
      <c r="SPT84" s="153"/>
      <c r="SPU84" s="153"/>
      <c r="SPV84" s="153"/>
      <c r="SPW84" s="153"/>
      <c r="SPX84" s="153"/>
      <c r="SPY84" s="153"/>
      <c r="SPZ84" s="155"/>
      <c r="SQA84" s="165"/>
      <c r="SQB84" s="153"/>
      <c r="SQC84" s="154"/>
      <c r="SQD84" s="154"/>
      <c r="SQE84" s="153"/>
      <c r="SQF84" s="153"/>
      <c r="SQG84" s="153"/>
      <c r="SQH84" s="153"/>
      <c r="SQI84" s="153"/>
      <c r="SQJ84" s="153"/>
      <c r="SQK84" s="153"/>
      <c r="SQL84" s="153"/>
      <c r="SQM84" s="155"/>
      <c r="SQN84" s="165"/>
      <c r="SQO84" s="153"/>
      <c r="SQP84" s="154"/>
      <c r="SQQ84" s="154"/>
      <c r="SQR84" s="153"/>
      <c r="SQS84" s="153"/>
      <c r="SQT84" s="153"/>
      <c r="SQU84" s="153"/>
      <c r="SQV84" s="153"/>
      <c r="SQW84" s="153"/>
      <c r="SQX84" s="153"/>
      <c r="SQY84" s="153"/>
      <c r="SQZ84" s="155"/>
      <c r="SRA84" s="165"/>
      <c r="SRB84" s="153"/>
      <c r="SRC84" s="154"/>
      <c r="SRD84" s="154"/>
      <c r="SRE84" s="153"/>
      <c r="SRF84" s="153"/>
      <c r="SRG84" s="153"/>
      <c r="SRH84" s="153"/>
      <c r="SRI84" s="153"/>
      <c r="SRJ84" s="153"/>
      <c r="SRK84" s="153"/>
      <c r="SRL84" s="153"/>
      <c r="SRM84" s="155"/>
      <c r="SRN84" s="165"/>
      <c r="SRO84" s="153"/>
      <c r="SRP84" s="154"/>
      <c r="SRQ84" s="154"/>
      <c r="SRR84" s="153"/>
      <c r="SRS84" s="153"/>
      <c r="SRT84" s="153"/>
      <c r="SRU84" s="153"/>
      <c r="SRV84" s="153"/>
      <c r="SRW84" s="153"/>
      <c r="SRX84" s="153"/>
      <c r="SRY84" s="153"/>
      <c r="SRZ84" s="155"/>
      <c r="SSA84" s="165"/>
      <c r="SSB84" s="153"/>
      <c r="SSC84" s="154"/>
      <c r="SSD84" s="154"/>
      <c r="SSE84" s="153"/>
      <c r="SSF84" s="153"/>
      <c r="SSG84" s="153"/>
      <c r="SSH84" s="153"/>
      <c r="SSI84" s="153"/>
      <c r="SSJ84" s="153"/>
      <c r="SSK84" s="153"/>
      <c r="SSL84" s="153"/>
      <c r="SSM84" s="155"/>
      <c r="SSN84" s="165"/>
      <c r="SSO84" s="153"/>
      <c r="SSP84" s="154"/>
      <c r="SSQ84" s="154"/>
      <c r="SSR84" s="153"/>
      <c r="SSS84" s="153"/>
      <c r="SST84" s="153"/>
      <c r="SSU84" s="153"/>
      <c r="SSV84" s="153"/>
      <c r="SSW84" s="153"/>
      <c r="SSX84" s="153"/>
      <c r="SSY84" s="153"/>
      <c r="SSZ84" s="155"/>
      <c r="STA84" s="165"/>
      <c r="STB84" s="153"/>
      <c r="STC84" s="154"/>
      <c r="STD84" s="154"/>
      <c r="STE84" s="153"/>
      <c r="STF84" s="153"/>
      <c r="STG84" s="153"/>
      <c r="STH84" s="153"/>
      <c r="STI84" s="153"/>
      <c r="STJ84" s="153"/>
      <c r="STK84" s="153"/>
      <c r="STL84" s="153"/>
      <c r="STM84" s="155"/>
      <c r="STN84" s="165"/>
      <c r="STO84" s="153"/>
      <c r="STP84" s="154"/>
      <c r="STQ84" s="154"/>
      <c r="STR84" s="153"/>
      <c r="STS84" s="153"/>
      <c r="STT84" s="153"/>
      <c r="STU84" s="153"/>
      <c r="STV84" s="153"/>
      <c r="STW84" s="153"/>
      <c r="STX84" s="153"/>
      <c r="STY84" s="153"/>
      <c r="STZ84" s="155"/>
      <c r="SUA84" s="165"/>
      <c r="SUB84" s="153"/>
      <c r="SUC84" s="154"/>
      <c r="SUD84" s="154"/>
      <c r="SUE84" s="153"/>
      <c r="SUF84" s="153"/>
      <c r="SUG84" s="153"/>
      <c r="SUH84" s="153"/>
      <c r="SUI84" s="153"/>
      <c r="SUJ84" s="153"/>
      <c r="SUK84" s="153"/>
      <c r="SUL84" s="153"/>
      <c r="SUM84" s="155"/>
      <c r="SUN84" s="165"/>
      <c r="SUO84" s="153"/>
      <c r="SUP84" s="154"/>
      <c r="SUQ84" s="154"/>
      <c r="SUR84" s="153"/>
      <c r="SUS84" s="153"/>
      <c r="SUT84" s="153"/>
      <c r="SUU84" s="153"/>
      <c r="SUV84" s="153"/>
      <c r="SUW84" s="153"/>
      <c r="SUX84" s="153"/>
      <c r="SUY84" s="153"/>
      <c r="SUZ84" s="155"/>
      <c r="SVA84" s="165"/>
      <c r="SVB84" s="153"/>
      <c r="SVC84" s="154"/>
      <c r="SVD84" s="154"/>
      <c r="SVE84" s="153"/>
      <c r="SVF84" s="153"/>
      <c r="SVG84" s="153"/>
      <c r="SVH84" s="153"/>
      <c r="SVI84" s="153"/>
      <c r="SVJ84" s="153"/>
      <c r="SVK84" s="153"/>
      <c r="SVL84" s="153"/>
      <c r="SVM84" s="155"/>
      <c r="SVN84" s="165"/>
      <c r="SVO84" s="153"/>
      <c r="SVP84" s="154"/>
      <c r="SVQ84" s="154"/>
      <c r="SVR84" s="153"/>
      <c r="SVS84" s="153"/>
      <c r="SVT84" s="153"/>
      <c r="SVU84" s="153"/>
      <c r="SVV84" s="153"/>
      <c r="SVW84" s="153"/>
      <c r="SVX84" s="153"/>
      <c r="SVY84" s="153"/>
      <c r="SVZ84" s="155"/>
      <c r="SWA84" s="165"/>
      <c r="SWB84" s="153"/>
      <c r="SWC84" s="154"/>
      <c r="SWD84" s="154"/>
      <c r="SWE84" s="153"/>
      <c r="SWF84" s="153"/>
      <c r="SWG84" s="153"/>
      <c r="SWH84" s="153"/>
      <c r="SWI84" s="153"/>
      <c r="SWJ84" s="153"/>
      <c r="SWK84" s="153"/>
      <c r="SWL84" s="153"/>
      <c r="SWM84" s="155"/>
      <c r="SWN84" s="165"/>
      <c r="SWO84" s="153"/>
      <c r="SWP84" s="154"/>
      <c r="SWQ84" s="154"/>
      <c r="SWR84" s="153"/>
      <c r="SWS84" s="153"/>
      <c r="SWT84" s="153"/>
      <c r="SWU84" s="153"/>
      <c r="SWV84" s="153"/>
      <c r="SWW84" s="153"/>
      <c r="SWX84" s="153"/>
      <c r="SWY84" s="153"/>
      <c r="SWZ84" s="155"/>
      <c r="SXA84" s="165"/>
      <c r="SXB84" s="153"/>
      <c r="SXC84" s="154"/>
      <c r="SXD84" s="154"/>
      <c r="SXE84" s="153"/>
      <c r="SXF84" s="153"/>
      <c r="SXG84" s="153"/>
      <c r="SXH84" s="153"/>
      <c r="SXI84" s="153"/>
      <c r="SXJ84" s="153"/>
      <c r="SXK84" s="153"/>
      <c r="SXL84" s="153"/>
      <c r="SXM84" s="155"/>
      <c r="SXN84" s="165"/>
      <c r="SXO84" s="153"/>
      <c r="SXP84" s="154"/>
      <c r="SXQ84" s="154"/>
      <c r="SXR84" s="153"/>
      <c r="SXS84" s="153"/>
      <c r="SXT84" s="153"/>
      <c r="SXU84" s="153"/>
      <c r="SXV84" s="153"/>
      <c r="SXW84" s="153"/>
      <c r="SXX84" s="153"/>
      <c r="SXY84" s="153"/>
      <c r="SXZ84" s="155"/>
      <c r="SYA84" s="165"/>
      <c r="SYB84" s="153"/>
      <c r="SYC84" s="154"/>
      <c r="SYD84" s="154"/>
      <c r="SYE84" s="153"/>
      <c r="SYF84" s="153"/>
      <c r="SYG84" s="153"/>
      <c r="SYH84" s="153"/>
      <c r="SYI84" s="153"/>
      <c r="SYJ84" s="153"/>
      <c r="SYK84" s="153"/>
      <c r="SYL84" s="153"/>
      <c r="SYM84" s="155"/>
      <c r="SYN84" s="165"/>
      <c r="SYO84" s="153"/>
      <c r="SYP84" s="154"/>
      <c r="SYQ84" s="154"/>
      <c r="SYR84" s="153"/>
      <c r="SYS84" s="153"/>
      <c r="SYT84" s="153"/>
      <c r="SYU84" s="153"/>
      <c r="SYV84" s="153"/>
      <c r="SYW84" s="153"/>
      <c r="SYX84" s="153"/>
      <c r="SYY84" s="153"/>
      <c r="SYZ84" s="155"/>
      <c r="SZA84" s="165"/>
      <c r="SZB84" s="153"/>
      <c r="SZC84" s="154"/>
      <c r="SZD84" s="154"/>
      <c r="SZE84" s="153"/>
      <c r="SZF84" s="153"/>
      <c r="SZG84" s="153"/>
      <c r="SZH84" s="153"/>
      <c r="SZI84" s="153"/>
      <c r="SZJ84" s="153"/>
      <c r="SZK84" s="153"/>
      <c r="SZL84" s="153"/>
      <c r="SZM84" s="155"/>
      <c r="SZN84" s="165"/>
      <c r="SZO84" s="153"/>
      <c r="SZP84" s="154"/>
      <c r="SZQ84" s="154"/>
      <c r="SZR84" s="153"/>
      <c r="SZS84" s="153"/>
      <c r="SZT84" s="153"/>
      <c r="SZU84" s="153"/>
      <c r="SZV84" s="153"/>
      <c r="SZW84" s="153"/>
      <c r="SZX84" s="153"/>
      <c r="SZY84" s="153"/>
      <c r="SZZ84" s="155"/>
      <c r="TAA84" s="165"/>
      <c r="TAB84" s="153"/>
      <c r="TAC84" s="154"/>
      <c r="TAD84" s="154"/>
      <c r="TAE84" s="153"/>
      <c r="TAF84" s="153"/>
      <c r="TAG84" s="153"/>
      <c r="TAH84" s="153"/>
      <c r="TAI84" s="153"/>
      <c r="TAJ84" s="153"/>
      <c r="TAK84" s="153"/>
      <c r="TAL84" s="153"/>
      <c r="TAM84" s="155"/>
      <c r="TAN84" s="165"/>
      <c r="TAO84" s="153"/>
      <c r="TAP84" s="154"/>
      <c r="TAQ84" s="154"/>
      <c r="TAR84" s="153"/>
      <c r="TAS84" s="153"/>
      <c r="TAT84" s="153"/>
      <c r="TAU84" s="153"/>
      <c r="TAV84" s="153"/>
      <c r="TAW84" s="153"/>
      <c r="TAX84" s="153"/>
      <c r="TAY84" s="153"/>
      <c r="TAZ84" s="155"/>
      <c r="TBA84" s="165"/>
      <c r="TBB84" s="153"/>
      <c r="TBC84" s="154"/>
      <c r="TBD84" s="154"/>
      <c r="TBE84" s="153"/>
      <c r="TBF84" s="153"/>
      <c r="TBG84" s="153"/>
      <c r="TBH84" s="153"/>
      <c r="TBI84" s="153"/>
      <c r="TBJ84" s="153"/>
      <c r="TBK84" s="153"/>
      <c r="TBL84" s="153"/>
      <c r="TBM84" s="155"/>
      <c r="TBN84" s="165"/>
      <c r="TBO84" s="153"/>
      <c r="TBP84" s="154"/>
      <c r="TBQ84" s="154"/>
      <c r="TBR84" s="153"/>
      <c r="TBS84" s="153"/>
      <c r="TBT84" s="153"/>
      <c r="TBU84" s="153"/>
      <c r="TBV84" s="153"/>
      <c r="TBW84" s="153"/>
      <c r="TBX84" s="153"/>
      <c r="TBY84" s="153"/>
      <c r="TBZ84" s="155"/>
      <c r="TCA84" s="165"/>
      <c r="TCB84" s="153"/>
      <c r="TCC84" s="154"/>
      <c r="TCD84" s="154"/>
      <c r="TCE84" s="153"/>
      <c r="TCF84" s="153"/>
      <c r="TCG84" s="153"/>
      <c r="TCH84" s="153"/>
      <c r="TCI84" s="153"/>
      <c r="TCJ84" s="153"/>
      <c r="TCK84" s="153"/>
      <c r="TCL84" s="153"/>
      <c r="TCM84" s="155"/>
      <c r="TCN84" s="165"/>
      <c r="TCO84" s="153"/>
      <c r="TCP84" s="154"/>
      <c r="TCQ84" s="154"/>
      <c r="TCR84" s="153"/>
      <c r="TCS84" s="153"/>
      <c r="TCT84" s="153"/>
      <c r="TCU84" s="153"/>
      <c r="TCV84" s="153"/>
      <c r="TCW84" s="153"/>
      <c r="TCX84" s="153"/>
      <c r="TCY84" s="153"/>
      <c r="TCZ84" s="155"/>
      <c r="TDA84" s="165"/>
      <c r="TDB84" s="153"/>
      <c r="TDC84" s="154"/>
      <c r="TDD84" s="154"/>
      <c r="TDE84" s="153"/>
      <c r="TDF84" s="153"/>
      <c r="TDG84" s="153"/>
      <c r="TDH84" s="153"/>
      <c r="TDI84" s="153"/>
      <c r="TDJ84" s="153"/>
      <c r="TDK84" s="153"/>
      <c r="TDL84" s="153"/>
      <c r="TDM84" s="155"/>
      <c r="TDN84" s="165"/>
      <c r="TDO84" s="153"/>
      <c r="TDP84" s="154"/>
      <c r="TDQ84" s="154"/>
      <c r="TDR84" s="153"/>
      <c r="TDS84" s="153"/>
      <c r="TDT84" s="153"/>
      <c r="TDU84" s="153"/>
      <c r="TDV84" s="153"/>
      <c r="TDW84" s="153"/>
      <c r="TDX84" s="153"/>
      <c r="TDY84" s="153"/>
      <c r="TDZ84" s="155"/>
      <c r="TEA84" s="165"/>
      <c r="TEB84" s="153"/>
      <c r="TEC84" s="154"/>
      <c r="TED84" s="154"/>
      <c r="TEE84" s="153"/>
      <c r="TEF84" s="153"/>
      <c r="TEG84" s="153"/>
      <c r="TEH84" s="153"/>
      <c r="TEI84" s="153"/>
      <c r="TEJ84" s="153"/>
      <c r="TEK84" s="153"/>
      <c r="TEL84" s="153"/>
      <c r="TEM84" s="155"/>
      <c r="TEN84" s="165"/>
      <c r="TEO84" s="153"/>
      <c r="TEP84" s="154"/>
      <c r="TEQ84" s="154"/>
      <c r="TER84" s="153"/>
      <c r="TES84" s="153"/>
      <c r="TET84" s="153"/>
      <c r="TEU84" s="153"/>
      <c r="TEV84" s="153"/>
      <c r="TEW84" s="153"/>
      <c r="TEX84" s="153"/>
      <c r="TEY84" s="153"/>
      <c r="TEZ84" s="155"/>
      <c r="TFA84" s="165"/>
      <c r="TFB84" s="153"/>
      <c r="TFC84" s="154"/>
      <c r="TFD84" s="154"/>
      <c r="TFE84" s="153"/>
      <c r="TFF84" s="153"/>
      <c r="TFG84" s="153"/>
      <c r="TFH84" s="153"/>
      <c r="TFI84" s="153"/>
      <c r="TFJ84" s="153"/>
      <c r="TFK84" s="153"/>
      <c r="TFL84" s="153"/>
      <c r="TFM84" s="155"/>
      <c r="TFN84" s="165"/>
      <c r="TFO84" s="153"/>
      <c r="TFP84" s="154"/>
      <c r="TFQ84" s="154"/>
      <c r="TFR84" s="153"/>
      <c r="TFS84" s="153"/>
      <c r="TFT84" s="153"/>
      <c r="TFU84" s="153"/>
      <c r="TFV84" s="153"/>
      <c r="TFW84" s="153"/>
      <c r="TFX84" s="153"/>
      <c r="TFY84" s="153"/>
      <c r="TFZ84" s="155"/>
      <c r="TGA84" s="165"/>
      <c r="TGB84" s="153"/>
      <c r="TGC84" s="154"/>
      <c r="TGD84" s="154"/>
      <c r="TGE84" s="153"/>
      <c r="TGF84" s="153"/>
      <c r="TGG84" s="153"/>
      <c r="TGH84" s="153"/>
      <c r="TGI84" s="153"/>
      <c r="TGJ84" s="153"/>
      <c r="TGK84" s="153"/>
      <c r="TGL84" s="153"/>
      <c r="TGM84" s="155"/>
      <c r="TGN84" s="165"/>
      <c r="TGO84" s="153"/>
      <c r="TGP84" s="154"/>
      <c r="TGQ84" s="154"/>
      <c r="TGR84" s="153"/>
      <c r="TGS84" s="153"/>
      <c r="TGT84" s="153"/>
      <c r="TGU84" s="153"/>
      <c r="TGV84" s="153"/>
      <c r="TGW84" s="153"/>
      <c r="TGX84" s="153"/>
      <c r="TGY84" s="153"/>
      <c r="TGZ84" s="155"/>
      <c r="THA84" s="165"/>
      <c r="THB84" s="153"/>
      <c r="THC84" s="154"/>
      <c r="THD84" s="154"/>
      <c r="THE84" s="153"/>
      <c r="THF84" s="153"/>
      <c r="THG84" s="153"/>
      <c r="THH84" s="153"/>
      <c r="THI84" s="153"/>
      <c r="THJ84" s="153"/>
      <c r="THK84" s="153"/>
      <c r="THL84" s="153"/>
      <c r="THM84" s="155"/>
      <c r="THN84" s="165"/>
      <c r="THO84" s="153"/>
      <c r="THP84" s="154"/>
      <c r="THQ84" s="154"/>
      <c r="THR84" s="153"/>
      <c r="THS84" s="153"/>
      <c r="THT84" s="153"/>
      <c r="THU84" s="153"/>
      <c r="THV84" s="153"/>
      <c r="THW84" s="153"/>
      <c r="THX84" s="153"/>
      <c r="THY84" s="153"/>
      <c r="THZ84" s="155"/>
      <c r="TIA84" s="165"/>
      <c r="TIB84" s="153"/>
      <c r="TIC84" s="154"/>
      <c r="TID84" s="154"/>
      <c r="TIE84" s="153"/>
      <c r="TIF84" s="153"/>
      <c r="TIG84" s="153"/>
      <c r="TIH84" s="153"/>
      <c r="TII84" s="153"/>
      <c r="TIJ84" s="153"/>
      <c r="TIK84" s="153"/>
      <c r="TIL84" s="153"/>
      <c r="TIM84" s="155"/>
      <c r="TIN84" s="165"/>
      <c r="TIO84" s="153"/>
      <c r="TIP84" s="154"/>
      <c r="TIQ84" s="154"/>
      <c r="TIR84" s="153"/>
      <c r="TIS84" s="153"/>
      <c r="TIT84" s="153"/>
      <c r="TIU84" s="153"/>
      <c r="TIV84" s="153"/>
      <c r="TIW84" s="153"/>
      <c r="TIX84" s="153"/>
      <c r="TIY84" s="153"/>
      <c r="TIZ84" s="155"/>
      <c r="TJA84" s="165"/>
      <c r="TJB84" s="153"/>
      <c r="TJC84" s="154"/>
      <c r="TJD84" s="154"/>
      <c r="TJE84" s="153"/>
      <c r="TJF84" s="153"/>
      <c r="TJG84" s="153"/>
      <c r="TJH84" s="153"/>
      <c r="TJI84" s="153"/>
      <c r="TJJ84" s="153"/>
      <c r="TJK84" s="153"/>
      <c r="TJL84" s="153"/>
      <c r="TJM84" s="155"/>
      <c r="TJN84" s="165"/>
      <c r="TJO84" s="153"/>
      <c r="TJP84" s="154"/>
      <c r="TJQ84" s="154"/>
      <c r="TJR84" s="153"/>
      <c r="TJS84" s="153"/>
      <c r="TJT84" s="153"/>
      <c r="TJU84" s="153"/>
      <c r="TJV84" s="153"/>
      <c r="TJW84" s="153"/>
      <c r="TJX84" s="153"/>
      <c r="TJY84" s="153"/>
      <c r="TJZ84" s="155"/>
      <c r="TKA84" s="165"/>
      <c r="TKB84" s="153"/>
      <c r="TKC84" s="154"/>
      <c r="TKD84" s="154"/>
      <c r="TKE84" s="153"/>
      <c r="TKF84" s="153"/>
      <c r="TKG84" s="153"/>
      <c r="TKH84" s="153"/>
      <c r="TKI84" s="153"/>
      <c r="TKJ84" s="153"/>
      <c r="TKK84" s="153"/>
      <c r="TKL84" s="153"/>
      <c r="TKM84" s="155"/>
      <c r="TKN84" s="165"/>
      <c r="TKO84" s="153"/>
      <c r="TKP84" s="154"/>
      <c r="TKQ84" s="154"/>
      <c r="TKR84" s="153"/>
      <c r="TKS84" s="153"/>
      <c r="TKT84" s="153"/>
      <c r="TKU84" s="153"/>
      <c r="TKV84" s="153"/>
      <c r="TKW84" s="153"/>
      <c r="TKX84" s="153"/>
      <c r="TKY84" s="153"/>
      <c r="TKZ84" s="155"/>
      <c r="TLA84" s="165"/>
      <c r="TLB84" s="153"/>
      <c r="TLC84" s="154"/>
      <c r="TLD84" s="154"/>
      <c r="TLE84" s="153"/>
      <c r="TLF84" s="153"/>
      <c r="TLG84" s="153"/>
      <c r="TLH84" s="153"/>
      <c r="TLI84" s="153"/>
      <c r="TLJ84" s="153"/>
      <c r="TLK84" s="153"/>
      <c r="TLL84" s="153"/>
      <c r="TLM84" s="155"/>
      <c r="TLN84" s="165"/>
      <c r="TLO84" s="153"/>
      <c r="TLP84" s="154"/>
      <c r="TLQ84" s="154"/>
      <c r="TLR84" s="153"/>
      <c r="TLS84" s="153"/>
      <c r="TLT84" s="153"/>
      <c r="TLU84" s="153"/>
      <c r="TLV84" s="153"/>
      <c r="TLW84" s="153"/>
      <c r="TLX84" s="153"/>
      <c r="TLY84" s="153"/>
      <c r="TLZ84" s="155"/>
      <c r="TMA84" s="165"/>
      <c r="TMB84" s="153"/>
      <c r="TMC84" s="154"/>
      <c r="TMD84" s="154"/>
      <c r="TME84" s="153"/>
      <c r="TMF84" s="153"/>
      <c r="TMG84" s="153"/>
      <c r="TMH84" s="153"/>
      <c r="TMI84" s="153"/>
      <c r="TMJ84" s="153"/>
      <c r="TMK84" s="153"/>
      <c r="TML84" s="153"/>
      <c r="TMM84" s="155"/>
      <c r="TMN84" s="165"/>
      <c r="TMO84" s="153"/>
      <c r="TMP84" s="154"/>
      <c r="TMQ84" s="154"/>
      <c r="TMR84" s="153"/>
      <c r="TMS84" s="153"/>
      <c r="TMT84" s="153"/>
      <c r="TMU84" s="153"/>
      <c r="TMV84" s="153"/>
      <c r="TMW84" s="153"/>
      <c r="TMX84" s="153"/>
      <c r="TMY84" s="153"/>
      <c r="TMZ84" s="155"/>
      <c r="TNA84" s="165"/>
      <c r="TNB84" s="153"/>
      <c r="TNC84" s="154"/>
      <c r="TND84" s="154"/>
      <c r="TNE84" s="153"/>
      <c r="TNF84" s="153"/>
      <c r="TNG84" s="153"/>
      <c r="TNH84" s="153"/>
      <c r="TNI84" s="153"/>
      <c r="TNJ84" s="153"/>
      <c r="TNK84" s="153"/>
      <c r="TNL84" s="153"/>
      <c r="TNM84" s="155"/>
      <c r="TNN84" s="165"/>
      <c r="TNO84" s="153"/>
      <c r="TNP84" s="154"/>
      <c r="TNQ84" s="154"/>
      <c r="TNR84" s="153"/>
      <c r="TNS84" s="153"/>
      <c r="TNT84" s="153"/>
      <c r="TNU84" s="153"/>
      <c r="TNV84" s="153"/>
      <c r="TNW84" s="153"/>
      <c r="TNX84" s="153"/>
      <c r="TNY84" s="153"/>
      <c r="TNZ84" s="155"/>
      <c r="TOA84" s="165"/>
      <c r="TOB84" s="153"/>
      <c r="TOC84" s="154"/>
      <c r="TOD84" s="154"/>
      <c r="TOE84" s="153"/>
      <c r="TOF84" s="153"/>
      <c r="TOG84" s="153"/>
      <c r="TOH84" s="153"/>
      <c r="TOI84" s="153"/>
      <c r="TOJ84" s="153"/>
      <c r="TOK84" s="153"/>
      <c r="TOL84" s="153"/>
      <c r="TOM84" s="155"/>
      <c r="TON84" s="165"/>
      <c r="TOO84" s="153"/>
      <c r="TOP84" s="154"/>
      <c r="TOQ84" s="154"/>
      <c r="TOR84" s="153"/>
      <c r="TOS84" s="153"/>
      <c r="TOT84" s="153"/>
      <c r="TOU84" s="153"/>
      <c r="TOV84" s="153"/>
      <c r="TOW84" s="153"/>
      <c r="TOX84" s="153"/>
      <c r="TOY84" s="153"/>
      <c r="TOZ84" s="155"/>
      <c r="TPA84" s="165"/>
      <c r="TPB84" s="153"/>
      <c r="TPC84" s="154"/>
      <c r="TPD84" s="154"/>
      <c r="TPE84" s="153"/>
      <c r="TPF84" s="153"/>
      <c r="TPG84" s="153"/>
      <c r="TPH84" s="153"/>
      <c r="TPI84" s="153"/>
      <c r="TPJ84" s="153"/>
      <c r="TPK84" s="153"/>
      <c r="TPL84" s="153"/>
      <c r="TPM84" s="155"/>
      <c r="TPN84" s="165"/>
      <c r="TPO84" s="153"/>
      <c r="TPP84" s="154"/>
      <c r="TPQ84" s="154"/>
      <c r="TPR84" s="153"/>
      <c r="TPS84" s="153"/>
      <c r="TPT84" s="153"/>
      <c r="TPU84" s="153"/>
      <c r="TPV84" s="153"/>
      <c r="TPW84" s="153"/>
      <c r="TPX84" s="153"/>
      <c r="TPY84" s="153"/>
      <c r="TPZ84" s="155"/>
      <c r="TQA84" s="165"/>
      <c r="TQB84" s="153"/>
      <c r="TQC84" s="154"/>
      <c r="TQD84" s="154"/>
      <c r="TQE84" s="153"/>
      <c r="TQF84" s="153"/>
      <c r="TQG84" s="153"/>
      <c r="TQH84" s="153"/>
      <c r="TQI84" s="153"/>
      <c r="TQJ84" s="153"/>
      <c r="TQK84" s="153"/>
      <c r="TQL84" s="153"/>
      <c r="TQM84" s="155"/>
      <c r="TQN84" s="165"/>
      <c r="TQO84" s="153"/>
      <c r="TQP84" s="154"/>
      <c r="TQQ84" s="154"/>
      <c r="TQR84" s="153"/>
      <c r="TQS84" s="153"/>
      <c r="TQT84" s="153"/>
      <c r="TQU84" s="153"/>
      <c r="TQV84" s="153"/>
      <c r="TQW84" s="153"/>
      <c r="TQX84" s="153"/>
      <c r="TQY84" s="153"/>
      <c r="TQZ84" s="155"/>
      <c r="TRA84" s="165"/>
      <c r="TRB84" s="153"/>
      <c r="TRC84" s="154"/>
      <c r="TRD84" s="154"/>
      <c r="TRE84" s="153"/>
      <c r="TRF84" s="153"/>
      <c r="TRG84" s="153"/>
      <c r="TRH84" s="153"/>
      <c r="TRI84" s="153"/>
      <c r="TRJ84" s="153"/>
      <c r="TRK84" s="153"/>
      <c r="TRL84" s="153"/>
      <c r="TRM84" s="155"/>
      <c r="TRN84" s="165"/>
      <c r="TRO84" s="153"/>
      <c r="TRP84" s="154"/>
      <c r="TRQ84" s="154"/>
      <c r="TRR84" s="153"/>
      <c r="TRS84" s="153"/>
      <c r="TRT84" s="153"/>
      <c r="TRU84" s="153"/>
      <c r="TRV84" s="153"/>
      <c r="TRW84" s="153"/>
      <c r="TRX84" s="153"/>
      <c r="TRY84" s="153"/>
      <c r="TRZ84" s="155"/>
      <c r="TSA84" s="165"/>
      <c r="TSB84" s="153"/>
      <c r="TSC84" s="154"/>
      <c r="TSD84" s="154"/>
      <c r="TSE84" s="153"/>
      <c r="TSF84" s="153"/>
      <c r="TSG84" s="153"/>
      <c r="TSH84" s="153"/>
      <c r="TSI84" s="153"/>
      <c r="TSJ84" s="153"/>
      <c r="TSK84" s="153"/>
      <c r="TSL84" s="153"/>
      <c r="TSM84" s="155"/>
      <c r="TSN84" s="165"/>
      <c r="TSO84" s="153"/>
      <c r="TSP84" s="154"/>
      <c r="TSQ84" s="154"/>
      <c r="TSR84" s="153"/>
      <c r="TSS84" s="153"/>
      <c r="TST84" s="153"/>
      <c r="TSU84" s="153"/>
      <c r="TSV84" s="153"/>
      <c r="TSW84" s="153"/>
      <c r="TSX84" s="153"/>
      <c r="TSY84" s="153"/>
      <c r="TSZ84" s="155"/>
      <c r="TTA84" s="165"/>
      <c r="TTB84" s="153"/>
      <c r="TTC84" s="154"/>
      <c r="TTD84" s="154"/>
      <c r="TTE84" s="153"/>
      <c r="TTF84" s="153"/>
      <c r="TTG84" s="153"/>
      <c r="TTH84" s="153"/>
      <c r="TTI84" s="153"/>
      <c r="TTJ84" s="153"/>
      <c r="TTK84" s="153"/>
      <c r="TTL84" s="153"/>
      <c r="TTM84" s="155"/>
      <c r="TTN84" s="165"/>
      <c r="TTO84" s="153"/>
      <c r="TTP84" s="154"/>
      <c r="TTQ84" s="154"/>
      <c r="TTR84" s="153"/>
      <c r="TTS84" s="153"/>
      <c r="TTT84" s="153"/>
      <c r="TTU84" s="153"/>
      <c r="TTV84" s="153"/>
      <c r="TTW84" s="153"/>
      <c r="TTX84" s="153"/>
      <c r="TTY84" s="153"/>
      <c r="TTZ84" s="155"/>
      <c r="TUA84" s="165"/>
      <c r="TUB84" s="153"/>
      <c r="TUC84" s="154"/>
      <c r="TUD84" s="154"/>
      <c r="TUE84" s="153"/>
      <c r="TUF84" s="153"/>
      <c r="TUG84" s="153"/>
      <c r="TUH84" s="153"/>
      <c r="TUI84" s="153"/>
      <c r="TUJ84" s="153"/>
      <c r="TUK84" s="153"/>
      <c r="TUL84" s="153"/>
      <c r="TUM84" s="155"/>
      <c r="TUN84" s="165"/>
      <c r="TUO84" s="153"/>
      <c r="TUP84" s="154"/>
      <c r="TUQ84" s="154"/>
      <c r="TUR84" s="153"/>
      <c r="TUS84" s="153"/>
      <c r="TUT84" s="153"/>
      <c r="TUU84" s="153"/>
      <c r="TUV84" s="153"/>
      <c r="TUW84" s="153"/>
      <c r="TUX84" s="153"/>
      <c r="TUY84" s="153"/>
      <c r="TUZ84" s="155"/>
      <c r="TVA84" s="165"/>
      <c r="TVB84" s="153"/>
      <c r="TVC84" s="154"/>
      <c r="TVD84" s="154"/>
      <c r="TVE84" s="153"/>
      <c r="TVF84" s="153"/>
      <c r="TVG84" s="153"/>
      <c r="TVH84" s="153"/>
      <c r="TVI84" s="153"/>
      <c r="TVJ84" s="153"/>
      <c r="TVK84" s="153"/>
      <c r="TVL84" s="153"/>
      <c r="TVM84" s="155"/>
      <c r="TVN84" s="165"/>
      <c r="TVO84" s="153"/>
      <c r="TVP84" s="154"/>
      <c r="TVQ84" s="154"/>
      <c r="TVR84" s="153"/>
      <c r="TVS84" s="153"/>
      <c r="TVT84" s="153"/>
      <c r="TVU84" s="153"/>
      <c r="TVV84" s="153"/>
      <c r="TVW84" s="153"/>
      <c r="TVX84" s="153"/>
      <c r="TVY84" s="153"/>
      <c r="TVZ84" s="155"/>
      <c r="TWA84" s="165"/>
      <c r="TWB84" s="153"/>
      <c r="TWC84" s="154"/>
      <c r="TWD84" s="154"/>
      <c r="TWE84" s="153"/>
      <c r="TWF84" s="153"/>
      <c r="TWG84" s="153"/>
      <c r="TWH84" s="153"/>
      <c r="TWI84" s="153"/>
      <c r="TWJ84" s="153"/>
      <c r="TWK84" s="153"/>
      <c r="TWL84" s="153"/>
      <c r="TWM84" s="155"/>
      <c r="TWN84" s="165"/>
      <c r="TWO84" s="153"/>
      <c r="TWP84" s="154"/>
      <c r="TWQ84" s="154"/>
      <c r="TWR84" s="153"/>
      <c r="TWS84" s="153"/>
      <c r="TWT84" s="153"/>
      <c r="TWU84" s="153"/>
      <c r="TWV84" s="153"/>
      <c r="TWW84" s="153"/>
      <c r="TWX84" s="153"/>
      <c r="TWY84" s="153"/>
      <c r="TWZ84" s="155"/>
      <c r="TXA84" s="165"/>
      <c r="TXB84" s="153"/>
      <c r="TXC84" s="154"/>
      <c r="TXD84" s="154"/>
      <c r="TXE84" s="153"/>
      <c r="TXF84" s="153"/>
      <c r="TXG84" s="153"/>
      <c r="TXH84" s="153"/>
      <c r="TXI84" s="153"/>
      <c r="TXJ84" s="153"/>
      <c r="TXK84" s="153"/>
      <c r="TXL84" s="153"/>
      <c r="TXM84" s="155"/>
      <c r="TXN84" s="165"/>
      <c r="TXO84" s="153"/>
      <c r="TXP84" s="154"/>
      <c r="TXQ84" s="154"/>
      <c r="TXR84" s="153"/>
      <c r="TXS84" s="153"/>
      <c r="TXT84" s="153"/>
      <c r="TXU84" s="153"/>
      <c r="TXV84" s="153"/>
      <c r="TXW84" s="153"/>
      <c r="TXX84" s="153"/>
      <c r="TXY84" s="153"/>
      <c r="TXZ84" s="155"/>
      <c r="TYA84" s="165"/>
      <c r="TYB84" s="153"/>
      <c r="TYC84" s="154"/>
      <c r="TYD84" s="154"/>
      <c r="TYE84" s="153"/>
      <c r="TYF84" s="153"/>
      <c r="TYG84" s="153"/>
      <c r="TYH84" s="153"/>
      <c r="TYI84" s="153"/>
      <c r="TYJ84" s="153"/>
      <c r="TYK84" s="153"/>
      <c r="TYL84" s="153"/>
      <c r="TYM84" s="155"/>
      <c r="TYN84" s="165"/>
      <c r="TYO84" s="153"/>
      <c r="TYP84" s="154"/>
      <c r="TYQ84" s="154"/>
      <c r="TYR84" s="153"/>
      <c r="TYS84" s="153"/>
      <c r="TYT84" s="153"/>
      <c r="TYU84" s="153"/>
      <c r="TYV84" s="153"/>
      <c r="TYW84" s="153"/>
      <c r="TYX84" s="153"/>
      <c r="TYY84" s="153"/>
      <c r="TYZ84" s="155"/>
      <c r="TZA84" s="165"/>
      <c r="TZB84" s="153"/>
      <c r="TZC84" s="154"/>
      <c r="TZD84" s="154"/>
      <c r="TZE84" s="153"/>
      <c r="TZF84" s="153"/>
      <c r="TZG84" s="153"/>
      <c r="TZH84" s="153"/>
      <c r="TZI84" s="153"/>
      <c r="TZJ84" s="153"/>
      <c r="TZK84" s="153"/>
      <c r="TZL84" s="153"/>
      <c r="TZM84" s="155"/>
      <c r="TZN84" s="165"/>
      <c r="TZO84" s="153"/>
      <c r="TZP84" s="154"/>
      <c r="TZQ84" s="154"/>
      <c r="TZR84" s="153"/>
      <c r="TZS84" s="153"/>
      <c r="TZT84" s="153"/>
      <c r="TZU84" s="153"/>
      <c r="TZV84" s="153"/>
      <c r="TZW84" s="153"/>
      <c r="TZX84" s="153"/>
      <c r="TZY84" s="153"/>
      <c r="TZZ84" s="155"/>
      <c r="UAA84" s="165"/>
      <c r="UAB84" s="153"/>
      <c r="UAC84" s="154"/>
      <c r="UAD84" s="154"/>
      <c r="UAE84" s="153"/>
      <c r="UAF84" s="153"/>
      <c r="UAG84" s="153"/>
      <c r="UAH84" s="153"/>
      <c r="UAI84" s="153"/>
      <c r="UAJ84" s="153"/>
      <c r="UAK84" s="153"/>
      <c r="UAL84" s="153"/>
      <c r="UAM84" s="155"/>
      <c r="UAN84" s="165"/>
      <c r="UAO84" s="153"/>
      <c r="UAP84" s="154"/>
      <c r="UAQ84" s="154"/>
      <c r="UAR84" s="153"/>
      <c r="UAS84" s="153"/>
      <c r="UAT84" s="153"/>
      <c r="UAU84" s="153"/>
      <c r="UAV84" s="153"/>
      <c r="UAW84" s="153"/>
      <c r="UAX84" s="153"/>
      <c r="UAY84" s="153"/>
      <c r="UAZ84" s="155"/>
      <c r="UBA84" s="165"/>
      <c r="UBB84" s="153"/>
      <c r="UBC84" s="154"/>
      <c r="UBD84" s="154"/>
      <c r="UBE84" s="153"/>
      <c r="UBF84" s="153"/>
      <c r="UBG84" s="153"/>
      <c r="UBH84" s="153"/>
      <c r="UBI84" s="153"/>
      <c r="UBJ84" s="153"/>
      <c r="UBK84" s="153"/>
      <c r="UBL84" s="153"/>
      <c r="UBM84" s="155"/>
      <c r="UBN84" s="165"/>
      <c r="UBO84" s="153"/>
      <c r="UBP84" s="154"/>
      <c r="UBQ84" s="154"/>
      <c r="UBR84" s="153"/>
      <c r="UBS84" s="153"/>
      <c r="UBT84" s="153"/>
      <c r="UBU84" s="153"/>
      <c r="UBV84" s="153"/>
      <c r="UBW84" s="153"/>
      <c r="UBX84" s="153"/>
      <c r="UBY84" s="153"/>
      <c r="UBZ84" s="155"/>
      <c r="UCA84" s="165"/>
      <c r="UCB84" s="153"/>
      <c r="UCC84" s="154"/>
      <c r="UCD84" s="154"/>
      <c r="UCE84" s="153"/>
      <c r="UCF84" s="153"/>
      <c r="UCG84" s="153"/>
      <c r="UCH84" s="153"/>
      <c r="UCI84" s="153"/>
      <c r="UCJ84" s="153"/>
      <c r="UCK84" s="153"/>
      <c r="UCL84" s="153"/>
      <c r="UCM84" s="155"/>
      <c r="UCN84" s="165"/>
      <c r="UCO84" s="153"/>
      <c r="UCP84" s="154"/>
      <c r="UCQ84" s="154"/>
      <c r="UCR84" s="153"/>
      <c r="UCS84" s="153"/>
      <c r="UCT84" s="153"/>
      <c r="UCU84" s="153"/>
      <c r="UCV84" s="153"/>
      <c r="UCW84" s="153"/>
      <c r="UCX84" s="153"/>
      <c r="UCY84" s="153"/>
      <c r="UCZ84" s="155"/>
      <c r="UDA84" s="165"/>
      <c r="UDB84" s="153"/>
      <c r="UDC84" s="154"/>
      <c r="UDD84" s="154"/>
      <c r="UDE84" s="153"/>
      <c r="UDF84" s="153"/>
      <c r="UDG84" s="153"/>
      <c r="UDH84" s="153"/>
      <c r="UDI84" s="153"/>
      <c r="UDJ84" s="153"/>
      <c r="UDK84" s="153"/>
      <c r="UDL84" s="153"/>
      <c r="UDM84" s="155"/>
      <c r="UDN84" s="165"/>
      <c r="UDO84" s="153"/>
      <c r="UDP84" s="154"/>
      <c r="UDQ84" s="154"/>
      <c r="UDR84" s="153"/>
      <c r="UDS84" s="153"/>
      <c r="UDT84" s="153"/>
      <c r="UDU84" s="153"/>
      <c r="UDV84" s="153"/>
      <c r="UDW84" s="153"/>
      <c r="UDX84" s="153"/>
      <c r="UDY84" s="153"/>
      <c r="UDZ84" s="155"/>
      <c r="UEA84" s="165"/>
      <c r="UEB84" s="153"/>
      <c r="UEC84" s="154"/>
      <c r="UED84" s="154"/>
      <c r="UEE84" s="153"/>
      <c r="UEF84" s="153"/>
      <c r="UEG84" s="153"/>
      <c r="UEH84" s="153"/>
      <c r="UEI84" s="153"/>
      <c r="UEJ84" s="153"/>
      <c r="UEK84" s="153"/>
      <c r="UEL84" s="153"/>
      <c r="UEM84" s="155"/>
      <c r="UEN84" s="165"/>
      <c r="UEO84" s="153"/>
      <c r="UEP84" s="154"/>
      <c r="UEQ84" s="154"/>
      <c r="UER84" s="153"/>
      <c r="UES84" s="153"/>
      <c r="UET84" s="153"/>
      <c r="UEU84" s="153"/>
      <c r="UEV84" s="153"/>
      <c r="UEW84" s="153"/>
      <c r="UEX84" s="153"/>
      <c r="UEY84" s="153"/>
      <c r="UEZ84" s="155"/>
      <c r="UFA84" s="165"/>
      <c r="UFB84" s="153"/>
      <c r="UFC84" s="154"/>
      <c r="UFD84" s="154"/>
      <c r="UFE84" s="153"/>
      <c r="UFF84" s="153"/>
      <c r="UFG84" s="153"/>
      <c r="UFH84" s="153"/>
      <c r="UFI84" s="153"/>
      <c r="UFJ84" s="153"/>
      <c r="UFK84" s="153"/>
      <c r="UFL84" s="153"/>
      <c r="UFM84" s="155"/>
      <c r="UFN84" s="165"/>
      <c r="UFO84" s="153"/>
      <c r="UFP84" s="154"/>
      <c r="UFQ84" s="154"/>
      <c r="UFR84" s="153"/>
      <c r="UFS84" s="153"/>
      <c r="UFT84" s="153"/>
      <c r="UFU84" s="153"/>
      <c r="UFV84" s="153"/>
      <c r="UFW84" s="153"/>
      <c r="UFX84" s="153"/>
      <c r="UFY84" s="153"/>
      <c r="UFZ84" s="155"/>
      <c r="UGA84" s="165"/>
      <c r="UGB84" s="153"/>
      <c r="UGC84" s="154"/>
      <c r="UGD84" s="154"/>
      <c r="UGE84" s="153"/>
      <c r="UGF84" s="153"/>
      <c r="UGG84" s="153"/>
      <c r="UGH84" s="153"/>
      <c r="UGI84" s="153"/>
      <c r="UGJ84" s="153"/>
      <c r="UGK84" s="153"/>
      <c r="UGL84" s="153"/>
      <c r="UGM84" s="155"/>
      <c r="UGN84" s="165"/>
      <c r="UGO84" s="153"/>
      <c r="UGP84" s="154"/>
      <c r="UGQ84" s="154"/>
      <c r="UGR84" s="153"/>
      <c r="UGS84" s="153"/>
      <c r="UGT84" s="153"/>
      <c r="UGU84" s="153"/>
      <c r="UGV84" s="153"/>
      <c r="UGW84" s="153"/>
      <c r="UGX84" s="153"/>
      <c r="UGY84" s="153"/>
      <c r="UGZ84" s="155"/>
      <c r="UHA84" s="165"/>
      <c r="UHB84" s="153"/>
      <c r="UHC84" s="154"/>
      <c r="UHD84" s="154"/>
      <c r="UHE84" s="153"/>
      <c r="UHF84" s="153"/>
      <c r="UHG84" s="153"/>
      <c r="UHH84" s="153"/>
      <c r="UHI84" s="153"/>
      <c r="UHJ84" s="153"/>
      <c r="UHK84" s="153"/>
      <c r="UHL84" s="153"/>
      <c r="UHM84" s="155"/>
      <c r="UHN84" s="165"/>
      <c r="UHO84" s="153"/>
      <c r="UHP84" s="154"/>
      <c r="UHQ84" s="154"/>
      <c r="UHR84" s="153"/>
      <c r="UHS84" s="153"/>
      <c r="UHT84" s="153"/>
      <c r="UHU84" s="153"/>
      <c r="UHV84" s="153"/>
      <c r="UHW84" s="153"/>
      <c r="UHX84" s="153"/>
      <c r="UHY84" s="153"/>
      <c r="UHZ84" s="155"/>
      <c r="UIA84" s="165"/>
      <c r="UIB84" s="153"/>
      <c r="UIC84" s="154"/>
      <c r="UID84" s="154"/>
      <c r="UIE84" s="153"/>
      <c r="UIF84" s="153"/>
      <c r="UIG84" s="153"/>
      <c r="UIH84" s="153"/>
      <c r="UII84" s="153"/>
      <c r="UIJ84" s="153"/>
      <c r="UIK84" s="153"/>
      <c r="UIL84" s="153"/>
      <c r="UIM84" s="155"/>
      <c r="UIN84" s="165"/>
      <c r="UIO84" s="153"/>
      <c r="UIP84" s="154"/>
      <c r="UIQ84" s="154"/>
      <c r="UIR84" s="153"/>
      <c r="UIS84" s="153"/>
      <c r="UIT84" s="153"/>
      <c r="UIU84" s="153"/>
      <c r="UIV84" s="153"/>
      <c r="UIW84" s="153"/>
      <c r="UIX84" s="153"/>
      <c r="UIY84" s="153"/>
      <c r="UIZ84" s="155"/>
      <c r="UJA84" s="165"/>
      <c r="UJB84" s="153"/>
      <c r="UJC84" s="154"/>
      <c r="UJD84" s="154"/>
      <c r="UJE84" s="153"/>
      <c r="UJF84" s="153"/>
      <c r="UJG84" s="153"/>
      <c r="UJH84" s="153"/>
      <c r="UJI84" s="153"/>
      <c r="UJJ84" s="153"/>
      <c r="UJK84" s="153"/>
      <c r="UJL84" s="153"/>
      <c r="UJM84" s="155"/>
      <c r="UJN84" s="165"/>
      <c r="UJO84" s="153"/>
      <c r="UJP84" s="154"/>
      <c r="UJQ84" s="154"/>
      <c r="UJR84" s="153"/>
      <c r="UJS84" s="153"/>
      <c r="UJT84" s="153"/>
      <c r="UJU84" s="153"/>
      <c r="UJV84" s="153"/>
      <c r="UJW84" s="153"/>
      <c r="UJX84" s="153"/>
      <c r="UJY84" s="153"/>
      <c r="UJZ84" s="155"/>
      <c r="UKA84" s="165"/>
      <c r="UKB84" s="153"/>
      <c r="UKC84" s="154"/>
      <c r="UKD84" s="154"/>
      <c r="UKE84" s="153"/>
      <c r="UKF84" s="153"/>
      <c r="UKG84" s="153"/>
      <c r="UKH84" s="153"/>
      <c r="UKI84" s="153"/>
      <c r="UKJ84" s="153"/>
      <c r="UKK84" s="153"/>
      <c r="UKL84" s="153"/>
      <c r="UKM84" s="155"/>
      <c r="UKN84" s="165"/>
      <c r="UKO84" s="153"/>
      <c r="UKP84" s="154"/>
      <c r="UKQ84" s="154"/>
      <c r="UKR84" s="153"/>
      <c r="UKS84" s="153"/>
      <c r="UKT84" s="153"/>
      <c r="UKU84" s="153"/>
      <c r="UKV84" s="153"/>
      <c r="UKW84" s="153"/>
      <c r="UKX84" s="153"/>
      <c r="UKY84" s="153"/>
      <c r="UKZ84" s="155"/>
      <c r="ULA84" s="165"/>
      <c r="ULB84" s="153"/>
      <c r="ULC84" s="154"/>
      <c r="ULD84" s="154"/>
      <c r="ULE84" s="153"/>
      <c r="ULF84" s="153"/>
      <c r="ULG84" s="153"/>
      <c r="ULH84" s="153"/>
      <c r="ULI84" s="153"/>
      <c r="ULJ84" s="153"/>
      <c r="ULK84" s="153"/>
      <c r="ULL84" s="153"/>
      <c r="ULM84" s="155"/>
      <c r="ULN84" s="165"/>
      <c r="ULO84" s="153"/>
      <c r="ULP84" s="154"/>
      <c r="ULQ84" s="154"/>
      <c r="ULR84" s="153"/>
      <c r="ULS84" s="153"/>
      <c r="ULT84" s="153"/>
      <c r="ULU84" s="153"/>
      <c r="ULV84" s="153"/>
      <c r="ULW84" s="153"/>
      <c r="ULX84" s="153"/>
      <c r="ULY84" s="153"/>
      <c r="ULZ84" s="155"/>
      <c r="UMA84" s="165"/>
      <c r="UMB84" s="153"/>
      <c r="UMC84" s="154"/>
      <c r="UMD84" s="154"/>
      <c r="UME84" s="153"/>
      <c r="UMF84" s="153"/>
      <c r="UMG84" s="153"/>
      <c r="UMH84" s="153"/>
      <c r="UMI84" s="153"/>
      <c r="UMJ84" s="153"/>
      <c r="UMK84" s="153"/>
      <c r="UML84" s="153"/>
      <c r="UMM84" s="155"/>
      <c r="UMN84" s="165"/>
      <c r="UMO84" s="153"/>
      <c r="UMP84" s="154"/>
      <c r="UMQ84" s="154"/>
      <c r="UMR84" s="153"/>
      <c r="UMS84" s="153"/>
      <c r="UMT84" s="153"/>
      <c r="UMU84" s="153"/>
      <c r="UMV84" s="153"/>
      <c r="UMW84" s="153"/>
      <c r="UMX84" s="153"/>
      <c r="UMY84" s="153"/>
      <c r="UMZ84" s="155"/>
      <c r="UNA84" s="165"/>
      <c r="UNB84" s="153"/>
      <c r="UNC84" s="154"/>
      <c r="UND84" s="154"/>
      <c r="UNE84" s="153"/>
      <c r="UNF84" s="153"/>
      <c r="UNG84" s="153"/>
      <c r="UNH84" s="153"/>
      <c r="UNI84" s="153"/>
      <c r="UNJ84" s="153"/>
      <c r="UNK84" s="153"/>
      <c r="UNL84" s="153"/>
      <c r="UNM84" s="155"/>
      <c r="UNN84" s="165"/>
      <c r="UNO84" s="153"/>
      <c r="UNP84" s="154"/>
      <c r="UNQ84" s="154"/>
      <c r="UNR84" s="153"/>
      <c r="UNS84" s="153"/>
      <c r="UNT84" s="153"/>
      <c r="UNU84" s="153"/>
      <c r="UNV84" s="153"/>
      <c r="UNW84" s="153"/>
      <c r="UNX84" s="153"/>
      <c r="UNY84" s="153"/>
      <c r="UNZ84" s="155"/>
      <c r="UOA84" s="165"/>
      <c r="UOB84" s="153"/>
      <c r="UOC84" s="154"/>
      <c r="UOD84" s="154"/>
      <c r="UOE84" s="153"/>
      <c r="UOF84" s="153"/>
      <c r="UOG84" s="153"/>
      <c r="UOH84" s="153"/>
      <c r="UOI84" s="153"/>
      <c r="UOJ84" s="153"/>
      <c r="UOK84" s="153"/>
      <c r="UOL84" s="153"/>
      <c r="UOM84" s="155"/>
      <c r="UON84" s="165"/>
      <c r="UOO84" s="153"/>
      <c r="UOP84" s="154"/>
      <c r="UOQ84" s="154"/>
      <c r="UOR84" s="153"/>
      <c r="UOS84" s="153"/>
      <c r="UOT84" s="153"/>
      <c r="UOU84" s="153"/>
      <c r="UOV84" s="153"/>
      <c r="UOW84" s="153"/>
      <c r="UOX84" s="153"/>
      <c r="UOY84" s="153"/>
      <c r="UOZ84" s="155"/>
      <c r="UPA84" s="165"/>
      <c r="UPB84" s="153"/>
      <c r="UPC84" s="154"/>
      <c r="UPD84" s="154"/>
      <c r="UPE84" s="153"/>
      <c r="UPF84" s="153"/>
      <c r="UPG84" s="153"/>
      <c r="UPH84" s="153"/>
      <c r="UPI84" s="153"/>
      <c r="UPJ84" s="153"/>
      <c r="UPK84" s="153"/>
      <c r="UPL84" s="153"/>
      <c r="UPM84" s="155"/>
      <c r="UPN84" s="165"/>
      <c r="UPO84" s="153"/>
      <c r="UPP84" s="154"/>
      <c r="UPQ84" s="154"/>
      <c r="UPR84" s="153"/>
      <c r="UPS84" s="153"/>
      <c r="UPT84" s="153"/>
      <c r="UPU84" s="153"/>
      <c r="UPV84" s="153"/>
      <c r="UPW84" s="153"/>
      <c r="UPX84" s="153"/>
      <c r="UPY84" s="153"/>
      <c r="UPZ84" s="155"/>
      <c r="UQA84" s="165"/>
      <c r="UQB84" s="153"/>
      <c r="UQC84" s="154"/>
      <c r="UQD84" s="154"/>
      <c r="UQE84" s="153"/>
      <c r="UQF84" s="153"/>
      <c r="UQG84" s="153"/>
      <c r="UQH84" s="153"/>
      <c r="UQI84" s="153"/>
      <c r="UQJ84" s="153"/>
      <c r="UQK84" s="153"/>
      <c r="UQL84" s="153"/>
      <c r="UQM84" s="155"/>
      <c r="UQN84" s="165"/>
      <c r="UQO84" s="153"/>
      <c r="UQP84" s="154"/>
      <c r="UQQ84" s="154"/>
      <c r="UQR84" s="153"/>
      <c r="UQS84" s="153"/>
      <c r="UQT84" s="153"/>
      <c r="UQU84" s="153"/>
      <c r="UQV84" s="153"/>
      <c r="UQW84" s="153"/>
      <c r="UQX84" s="153"/>
      <c r="UQY84" s="153"/>
      <c r="UQZ84" s="155"/>
      <c r="URA84" s="165"/>
      <c r="URB84" s="153"/>
      <c r="URC84" s="154"/>
      <c r="URD84" s="154"/>
      <c r="URE84" s="153"/>
      <c r="URF84" s="153"/>
      <c r="URG84" s="153"/>
      <c r="URH84" s="153"/>
      <c r="URI84" s="153"/>
      <c r="URJ84" s="153"/>
      <c r="URK84" s="153"/>
      <c r="URL84" s="153"/>
      <c r="URM84" s="155"/>
      <c r="URN84" s="165"/>
      <c r="URO84" s="153"/>
      <c r="URP84" s="154"/>
      <c r="URQ84" s="154"/>
      <c r="URR84" s="153"/>
      <c r="URS84" s="153"/>
      <c r="URT84" s="153"/>
      <c r="URU84" s="153"/>
      <c r="URV84" s="153"/>
      <c r="URW84" s="153"/>
      <c r="URX84" s="153"/>
      <c r="URY84" s="153"/>
      <c r="URZ84" s="155"/>
      <c r="USA84" s="165"/>
      <c r="USB84" s="153"/>
      <c r="USC84" s="154"/>
      <c r="USD84" s="154"/>
      <c r="USE84" s="153"/>
      <c r="USF84" s="153"/>
      <c r="USG84" s="153"/>
      <c r="USH84" s="153"/>
      <c r="USI84" s="153"/>
      <c r="USJ84" s="153"/>
      <c r="USK84" s="153"/>
      <c r="USL84" s="153"/>
      <c r="USM84" s="155"/>
      <c r="USN84" s="165"/>
      <c r="USO84" s="153"/>
      <c r="USP84" s="154"/>
      <c r="USQ84" s="154"/>
      <c r="USR84" s="153"/>
      <c r="USS84" s="153"/>
      <c r="UST84" s="153"/>
      <c r="USU84" s="153"/>
      <c r="USV84" s="153"/>
      <c r="USW84" s="153"/>
      <c r="USX84" s="153"/>
      <c r="USY84" s="153"/>
      <c r="USZ84" s="155"/>
      <c r="UTA84" s="165"/>
      <c r="UTB84" s="153"/>
      <c r="UTC84" s="154"/>
      <c r="UTD84" s="154"/>
      <c r="UTE84" s="153"/>
      <c r="UTF84" s="153"/>
      <c r="UTG84" s="153"/>
      <c r="UTH84" s="153"/>
      <c r="UTI84" s="153"/>
      <c r="UTJ84" s="153"/>
      <c r="UTK84" s="153"/>
      <c r="UTL84" s="153"/>
      <c r="UTM84" s="155"/>
      <c r="UTN84" s="165"/>
      <c r="UTO84" s="153"/>
      <c r="UTP84" s="154"/>
      <c r="UTQ84" s="154"/>
      <c r="UTR84" s="153"/>
      <c r="UTS84" s="153"/>
      <c r="UTT84" s="153"/>
      <c r="UTU84" s="153"/>
      <c r="UTV84" s="153"/>
      <c r="UTW84" s="153"/>
      <c r="UTX84" s="153"/>
      <c r="UTY84" s="153"/>
      <c r="UTZ84" s="155"/>
      <c r="UUA84" s="165"/>
      <c r="UUB84" s="153"/>
      <c r="UUC84" s="154"/>
      <c r="UUD84" s="154"/>
      <c r="UUE84" s="153"/>
      <c r="UUF84" s="153"/>
      <c r="UUG84" s="153"/>
      <c r="UUH84" s="153"/>
      <c r="UUI84" s="153"/>
      <c r="UUJ84" s="153"/>
      <c r="UUK84" s="153"/>
      <c r="UUL84" s="153"/>
      <c r="UUM84" s="155"/>
      <c r="UUN84" s="165"/>
      <c r="UUO84" s="153"/>
      <c r="UUP84" s="154"/>
      <c r="UUQ84" s="154"/>
      <c r="UUR84" s="153"/>
      <c r="UUS84" s="153"/>
      <c r="UUT84" s="153"/>
      <c r="UUU84" s="153"/>
      <c r="UUV84" s="153"/>
      <c r="UUW84" s="153"/>
      <c r="UUX84" s="153"/>
      <c r="UUY84" s="153"/>
      <c r="UUZ84" s="155"/>
      <c r="UVA84" s="165"/>
      <c r="UVB84" s="153"/>
      <c r="UVC84" s="154"/>
      <c r="UVD84" s="154"/>
      <c r="UVE84" s="153"/>
      <c r="UVF84" s="153"/>
      <c r="UVG84" s="153"/>
      <c r="UVH84" s="153"/>
      <c r="UVI84" s="153"/>
      <c r="UVJ84" s="153"/>
      <c r="UVK84" s="153"/>
      <c r="UVL84" s="153"/>
      <c r="UVM84" s="155"/>
      <c r="UVN84" s="165"/>
      <c r="UVO84" s="153"/>
      <c r="UVP84" s="154"/>
      <c r="UVQ84" s="154"/>
      <c r="UVR84" s="153"/>
      <c r="UVS84" s="153"/>
      <c r="UVT84" s="153"/>
      <c r="UVU84" s="153"/>
      <c r="UVV84" s="153"/>
      <c r="UVW84" s="153"/>
      <c r="UVX84" s="153"/>
      <c r="UVY84" s="153"/>
      <c r="UVZ84" s="155"/>
      <c r="UWA84" s="165"/>
      <c r="UWB84" s="153"/>
      <c r="UWC84" s="154"/>
      <c r="UWD84" s="154"/>
      <c r="UWE84" s="153"/>
      <c r="UWF84" s="153"/>
      <c r="UWG84" s="153"/>
      <c r="UWH84" s="153"/>
      <c r="UWI84" s="153"/>
      <c r="UWJ84" s="153"/>
      <c r="UWK84" s="153"/>
      <c r="UWL84" s="153"/>
      <c r="UWM84" s="155"/>
      <c r="UWN84" s="165"/>
      <c r="UWO84" s="153"/>
      <c r="UWP84" s="154"/>
      <c r="UWQ84" s="154"/>
      <c r="UWR84" s="153"/>
      <c r="UWS84" s="153"/>
      <c r="UWT84" s="153"/>
      <c r="UWU84" s="153"/>
      <c r="UWV84" s="153"/>
      <c r="UWW84" s="153"/>
      <c r="UWX84" s="153"/>
      <c r="UWY84" s="153"/>
      <c r="UWZ84" s="155"/>
      <c r="UXA84" s="165"/>
      <c r="UXB84" s="153"/>
      <c r="UXC84" s="154"/>
      <c r="UXD84" s="154"/>
      <c r="UXE84" s="153"/>
      <c r="UXF84" s="153"/>
      <c r="UXG84" s="153"/>
      <c r="UXH84" s="153"/>
      <c r="UXI84" s="153"/>
      <c r="UXJ84" s="153"/>
      <c r="UXK84" s="153"/>
      <c r="UXL84" s="153"/>
      <c r="UXM84" s="155"/>
      <c r="UXN84" s="165"/>
      <c r="UXO84" s="153"/>
      <c r="UXP84" s="154"/>
      <c r="UXQ84" s="154"/>
      <c r="UXR84" s="153"/>
      <c r="UXS84" s="153"/>
      <c r="UXT84" s="153"/>
      <c r="UXU84" s="153"/>
      <c r="UXV84" s="153"/>
      <c r="UXW84" s="153"/>
      <c r="UXX84" s="153"/>
      <c r="UXY84" s="153"/>
      <c r="UXZ84" s="155"/>
      <c r="UYA84" s="165"/>
      <c r="UYB84" s="153"/>
      <c r="UYC84" s="154"/>
      <c r="UYD84" s="154"/>
      <c r="UYE84" s="153"/>
      <c r="UYF84" s="153"/>
      <c r="UYG84" s="153"/>
      <c r="UYH84" s="153"/>
      <c r="UYI84" s="153"/>
      <c r="UYJ84" s="153"/>
      <c r="UYK84" s="153"/>
      <c r="UYL84" s="153"/>
      <c r="UYM84" s="155"/>
      <c r="UYN84" s="165"/>
      <c r="UYO84" s="153"/>
      <c r="UYP84" s="154"/>
      <c r="UYQ84" s="154"/>
      <c r="UYR84" s="153"/>
      <c r="UYS84" s="153"/>
      <c r="UYT84" s="153"/>
      <c r="UYU84" s="153"/>
      <c r="UYV84" s="153"/>
      <c r="UYW84" s="153"/>
      <c r="UYX84" s="153"/>
      <c r="UYY84" s="153"/>
      <c r="UYZ84" s="155"/>
      <c r="UZA84" s="165"/>
      <c r="UZB84" s="153"/>
      <c r="UZC84" s="154"/>
      <c r="UZD84" s="154"/>
      <c r="UZE84" s="153"/>
      <c r="UZF84" s="153"/>
      <c r="UZG84" s="153"/>
      <c r="UZH84" s="153"/>
      <c r="UZI84" s="153"/>
      <c r="UZJ84" s="153"/>
      <c r="UZK84" s="153"/>
      <c r="UZL84" s="153"/>
      <c r="UZM84" s="155"/>
      <c r="UZN84" s="165"/>
      <c r="UZO84" s="153"/>
      <c r="UZP84" s="154"/>
      <c r="UZQ84" s="154"/>
      <c r="UZR84" s="153"/>
      <c r="UZS84" s="153"/>
      <c r="UZT84" s="153"/>
      <c r="UZU84" s="153"/>
      <c r="UZV84" s="153"/>
      <c r="UZW84" s="153"/>
      <c r="UZX84" s="153"/>
      <c r="UZY84" s="153"/>
      <c r="UZZ84" s="155"/>
      <c r="VAA84" s="165"/>
      <c r="VAB84" s="153"/>
      <c r="VAC84" s="154"/>
      <c r="VAD84" s="154"/>
      <c r="VAE84" s="153"/>
      <c r="VAF84" s="153"/>
      <c r="VAG84" s="153"/>
      <c r="VAH84" s="153"/>
      <c r="VAI84" s="153"/>
      <c r="VAJ84" s="153"/>
      <c r="VAK84" s="153"/>
      <c r="VAL84" s="153"/>
      <c r="VAM84" s="155"/>
      <c r="VAN84" s="165"/>
      <c r="VAO84" s="153"/>
      <c r="VAP84" s="154"/>
      <c r="VAQ84" s="154"/>
      <c r="VAR84" s="153"/>
      <c r="VAS84" s="153"/>
      <c r="VAT84" s="153"/>
      <c r="VAU84" s="153"/>
      <c r="VAV84" s="153"/>
      <c r="VAW84" s="153"/>
      <c r="VAX84" s="153"/>
      <c r="VAY84" s="153"/>
      <c r="VAZ84" s="155"/>
      <c r="VBA84" s="165"/>
      <c r="VBB84" s="153"/>
      <c r="VBC84" s="154"/>
      <c r="VBD84" s="154"/>
      <c r="VBE84" s="153"/>
      <c r="VBF84" s="153"/>
      <c r="VBG84" s="153"/>
      <c r="VBH84" s="153"/>
      <c r="VBI84" s="153"/>
      <c r="VBJ84" s="153"/>
      <c r="VBK84" s="153"/>
      <c r="VBL84" s="153"/>
      <c r="VBM84" s="155"/>
      <c r="VBN84" s="165"/>
      <c r="VBO84" s="153"/>
      <c r="VBP84" s="154"/>
      <c r="VBQ84" s="154"/>
      <c r="VBR84" s="153"/>
      <c r="VBS84" s="153"/>
      <c r="VBT84" s="153"/>
      <c r="VBU84" s="153"/>
      <c r="VBV84" s="153"/>
      <c r="VBW84" s="153"/>
      <c r="VBX84" s="153"/>
      <c r="VBY84" s="153"/>
      <c r="VBZ84" s="155"/>
      <c r="VCA84" s="165"/>
      <c r="VCB84" s="153"/>
      <c r="VCC84" s="154"/>
      <c r="VCD84" s="154"/>
      <c r="VCE84" s="153"/>
      <c r="VCF84" s="153"/>
      <c r="VCG84" s="153"/>
      <c r="VCH84" s="153"/>
      <c r="VCI84" s="153"/>
      <c r="VCJ84" s="153"/>
      <c r="VCK84" s="153"/>
      <c r="VCL84" s="153"/>
      <c r="VCM84" s="155"/>
      <c r="VCN84" s="165"/>
      <c r="VCO84" s="153"/>
      <c r="VCP84" s="154"/>
      <c r="VCQ84" s="154"/>
      <c r="VCR84" s="153"/>
      <c r="VCS84" s="153"/>
      <c r="VCT84" s="153"/>
      <c r="VCU84" s="153"/>
      <c r="VCV84" s="153"/>
      <c r="VCW84" s="153"/>
      <c r="VCX84" s="153"/>
      <c r="VCY84" s="153"/>
      <c r="VCZ84" s="155"/>
      <c r="VDA84" s="165"/>
      <c r="VDB84" s="153"/>
      <c r="VDC84" s="154"/>
      <c r="VDD84" s="154"/>
      <c r="VDE84" s="153"/>
      <c r="VDF84" s="153"/>
      <c r="VDG84" s="153"/>
      <c r="VDH84" s="153"/>
      <c r="VDI84" s="153"/>
      <c r="VDJ84" s="153"/>
      <c r="VDK84" s="153"/>
      <c r="VDL84" s="153"/>
      <c r="VDM84" s="155"/>
      <c r="VDN84" s="165"/>
      <c r="VDO84" s="153"/>
      <c r="VDP84" s="154"/>
      <c r="VDQ84" s="154"/>
      <c r="VDR84" s="153"/>
      <c r="VDS84" s="153"/>
      <c r="VDT84" s="153"/>
      <c r="VDU84" s="153"/>
      <c r="VDV84" s="153"/>
      <c r="VDW84" s="153"/>
      <c r="VDX84" s="153"/>
      <c r="VDY84" s="153"/>
      <c r="VDZ84" s="155"/>
      <c r="VEA84" s="165"/>
      <c r="VEB84" s="153"/>
      <c r="VEC84" s="154"/>
      <c r="VED84" s="154"/>
      <c r="VEE84" s="153"/>
      <c r="VEF84" s="153"/>
      <c r="VEG84" s="153"/>
      <c r="VEH84" s="153"/>
      <c r="VEI84" s="153"/>
      <c r="VEJ84" s="153"/>
      <c r="VEK84" s="153"/>
      <c r="VEL84" s="153"/>
      <c r="VEM84" s="155"/>
      <c r="VEN84" s="165"/>
      <c r="VEO84" s="153"/>
      <c r="VEP84" s="154"/>
      <c r="VEQ84" s="154"/>
      <c r="VER84" s="153"/>
      <c r="VES84" s="153"/>
      <c r="VET84" s="153"/>
      <c r="VEU84" s="153"/>
      <c r="VEV84" s="153"/>
      <c r="VEW84" s="153"/>
      <c r="VEX84" s="153"/>
      <c r="VEY84" s="153"/>
      <c r="VEZ84" s="155"/>
      <c r="VFA84" s="165"/>
      <c r="VFB84" s="153"/>
      <c r="VFC84" s="154"/>
      <c r="VFD84" s="154"/>
      <c r="VFE84" s="153"/>
      <c r="VFF84" s="153"/>
      <c r="VFG84" s="153"/>
      <c r="VFH84" s="153"/>
      <c r="VFI84" s="153"/>
      <c r="VFJ84" s="153"/>
      <c r="VFK84" s="153"/>
      <c r="VFL84" s="153"/>
      <c r="VFM84" s="155"/>
      <c r="VFN84" s="165"/>
      <c r="VFO84" s="153"/>
      <c r="VFP84" s="154"/>
      <c r="VFQ84" s="154"/>
      <c r="VFR84" s="153"/>
      <c r="VFS84" s="153"/>
      <c r="VFT84" s="153"/>
      <c r="VFU84" s="153"/>
      <c r="VFV84" s="153"/>
      <c r="VFW84" s="153"/>
      <c r="VFX84" s="153"/>
      <c r="VFY84" s="153"/>
      <c r="VFZ84" s="155"/>
      <c r="VGA84" s="165"/>
      <c r="VGB84" s="153"/>
      <c r="VGC84" s="154"/>
      <c r="VGD84" s="154"/>
      <c r="VGE84" s="153"/>
      <c r="VGF84" s="153"/>
      <c r="VGG84" s="153"/>
      <c r="VGH84" s="153"/>
      <c r="VGI84" s="153"/>
      <c r="VGJ84" s="153"/>
      <c r="VGK84" s="153"/>
      <c r="VGL84" s="153"/>
      <c r="VGM84" s="155"/>
      <c r="VGN84" s="165"/>
      <c r="VGO84" s="153"/>
      <c r="VGP84" s="154"/>
      <c r="VGQ84" s="154"/>
      <c r="VGR84" s="153"/>
      <c r="VGS84" s="153"/>
      <c r="VGT84" s="153"/>
      <c r="VGU84" s="153"/>
      <c r="VGV84" s="153"/>
      <c r="VGW84" s="153"/>
      <c r="VGX84" s="153"/>
      <c r="VGY84" s="153"/>
      <c r="VGZ84" s="155"/>
      <c r="VHA84" s="165"/>
      <c r="VHB84" s="153"/>
      <c r="VHC84" s="154"/>
      <c r="VHD84" s="154"/>
      <c r="VHE84" s="153"/>
      <c r="VHF84" s="153"/>
      <c r="VHG84" s="153"/>
      <c r="VHH84" s="153"/>
      <c r="VHI84" s="153"/>
      <c r="VHJ84" s="153"/>
      <c r="VHK84" s="153"/>
      <c r="VHL84" s="153"/>
      <c r="VHM84" s="155"/>
      <c r="VHN84" s="165"/>
      <c r="VHO84" s="153"/>
      <c r="VHP84" s="154"/>
      <c r="VHQ84" s="154"/>
      <c r="VHR84" s="153"/>
      <c r="VHS84" s="153"/>
      <c r="VHT84" s="153"/>
      <c r="VHU84" s="153"/>
      <c r="VHV84" s="153"/>
      <c r="VHW84" s="153"/>
      <c r="VHX84" s="153"/>
      <c r="VHY84" s="153"/>
      <c r="VHZ84" s="155"/>
      <c r="VIA84" s="165"/>
      <c r="VIB84" s="153"/>
      <c r="VIC84" s="154"/>
      <c r="VID84" s="154"/>
      <c r="VIE84" s="153"/>
      <c r="VIF84" s="153"/>
      <c r="VIG84" s="153"/>
      <c r="VIH84" s="153"/>
      <c r="VII84" s="153"/>
      <c r="VIJ84" s="153"/>
      <c r="VIK84" s="153"/>
      <c r="VIL84" s="153"/>
      <c r="VIM84" s="155"/>
      <c r="VIN84" s="165"/>
      <c r="VIO84" s="153"/>
      <c r="VIP84" s="154"/>
      <c r="VIQ84" s="154"/>
      <c r="VIR84" s="153"/>
      <c r="VIS84" s="153"/>
      <c r="VIT84" s="153"/>
      <c r="VIU84" s="153"/>
      <c r="VIV84" s="153"/>
      <c r="VIW84" s="153"/>
      <c r="VIX84" s="153"/>
      <c r="VIY84" s="153"/>
      <c r="VIZ84" s="155"/>
      <c r="VJA84" s="165"/>
      <c r="VJB84" s="153"/>
      <c r="VJC84" s="154"/>
      <c r="VJD84" s="154"/>
      <c r="VJE84" s="153"/>
      <c r="VJF84" s="153"/>
      <c r="VJG84" s="153"/>
      <c r="VJH84" s="153"/>
      <c r="VJI84" s="153"/>
      <c r="VJJ84" s="153"/>
      <c r="VJK84" s="153"/>
      <c r="VJL84" s="153"/>
      <c r="VJM84" s="155"/>
      <c r="VJN84" s="165"/>
      <c r="VJO84" s="153"/>
      <c r="VJP84" s="154"/>
      <c r="VJQ84" s="154"/>
      <c r="VJR84" s="153"/>
      <c r="VJS84" s="153"/>
      <c r="VJT84" s="153"/>
      <c r="VJU84" s="153"/>
      <c r="VJV84" s="153"/>
      <c r="VJW84" s="153"/>
      <c r="VJX84" s="153"/>
      <c r="VJY84" s="153"/>
      <c r="VJZ84" s="155"/>
      <c r="VKA84" s="165"/>
      <c r="VKB84" s="153"/>
      <c r="VKC84" s="154"/>
      <c r="VKD84" s="154"/>
      <c r="VKE84" s="153"/>
      <c r="VKF84" s="153"/>
      <c r="VKG84" s="153"/>
      <c r="VKH84" s="153"/>
      <c r="VKI84" s="153"/>
      <c r="VKJ84" s="153"/>
      <c r="VKK84" s="153"/>
      <c r="VKL84" s="153"/>
      <c r="VKM84" s="155"/>
      <c r="VKN84" s="165"/>
      <c r="VKO84" s="153"/>
      <c r="VKP84" s="154"/>
      <c r="VKQ84" s="154"/>
      <c r="VKR84" s="153"/>
      <c r="VKS84" s="153"/>
      <c r="VKT84" s="153"/>
      <c r="VKU84" s="153"/>
      <c r="VKV84" s="153"/>
      <c r="VKW84" s="153"/>
      <c r="VKX84" s="153"/>
      <c r="VKY84" s="153"/>
      <c r="VKZ84" s="155"/>
      <c r="VLA84" s="165"/>
      <c r="VLB84" s="153"/>
      <c r="VLC84" s="154"/>
      <c r="VLD84" s="154"/>
      <c r="VLE84" s="153"/>
      <c r="VLF84" s="153"/>
      <c r="VLG84" s="153"/>
      <c r="VLH84" s="153"/>
      <c r="VLI84" s="153"/>
      <c r="VLJ84" s="153"/>
      <c r="VLK84" s="153"/>
      <c r="VLL84" s="153"/>
      <c r="VLM84" s="155"/>
      <c r="VLN84" s="165"/>
      <c r="VLO84" s="153"/>
      <c r="VLP84" s="154"/>
      <c r="VLQ84" s="154"/>
      <c r="VLR84" s="153"/>
      <c r="VLS84" s="153"/>
      <c r="VLT84" s="153"/>
      <c r="VLU84" s="153"/>
      <c r="VLV84" s="153"/>
      <c r="VLW84" s="153"/>
      <c r="VLX84" s="153"/>
      <c r="VLY84" s="153"/>
      <c r="VLZ84" s="155"/>
      <c r="VMA84" s="165"/>
      <c r="VMB84" s="153"/>
      <c r="VMC84" s="154"/>
      <c r="VMD84" s="154"/>
      <c r="VME84" s="153"/>
      <c r="VMF84" s="153"/>
      <c r="VMG84" s="153"/>
      <c r="VMH84" s="153"/>
      <c r="VMI84" s="153"/>
      <c r="VMJ84" s="153"/>
      <c r="VMK84" s="153"/>
      <c r="VML84" s="153"/>
      <c r="VMM84" s="155"/>
      <c r="VMN84" s="165"/>
      <c r="VMO84" s="153"/>
      <c r="VMP84" s="154"/>
      <c r="VMQ84" s="154"/>
      <c r="VMR84" s="153"/>
      <c r="VMS84" s="153"/>
      <c r="VMT84" s="153"/>
      <c r="VMU84" s="153"/>
      <c r="VMV84" s="153"/>
      <c r="VMW84" s="153"/>
      <c r="VMX84" s="153"/>
      <c r="VMY84" s="153"/>
      <c r="VMZ84" s="155"/>
      <c r="VNA84" s="165"/>
      <c r="VNB84" s="153"/>
      <c r="VNC84" s="154"/>
      <c r="VND84" s="154"/>
      <c r="VNE84" s="153"/>
      <c r="VNF84" s="153"/>
      <c r="VNG84" s="153"/>
      <c r="VNH84" s="153"/>
      <c r="VNI84" s="153"/>
      <c r="VNJ84" s="153"/>
      <c r="VNK84" s="153"/>
      <c r="VNL84" s="153"/>
      <c r="VNM84" s="155"/>
      <c r="VNN84" s="165"/>
      <c r="VNO84" s="153"/>
      <c r="VNP84" s="154"/>
      <c r="VNQ84" s="154"/>
      <c r="VNR84" s="153"/>
      <c r="VNS84" s="153"/>
      <c r="VNT84" s="153"/>
      <c r="VNU84" s="153"/>
      <c r="VNV84" s="153"/>
      <c r="VNW84" s="153"/>
      <c r="VNX84" s="153"/>
      <c r="VNY84" s="153"/>
      <c r="VNZ84" s="155"/>
      <c r="VOA84" s="165"/>
      <c r="VOB84" s="153"/>
      <c r="VOC84" s="154"/>
      <c r="VOD84" s="154"/>
      <c r="VOE84" s="153"/>
      <c r="VOF84" s="153"/>
      <c r="VOG84" s="153"/>
      <c r="VOH84" s="153"/>
      <c r="VOI84" s="153"/>
      <c r="VOJ84" s="153"/>
      <c r="VOK84" s="153"/>
      <c r="VOL84" s="153"/>
      <c r="VOM84" s="155"/>
      <c r="VON84" s="165"/>
      <c r="VOO84" s="153"/>
      <c r="VOP84" s="154"/>
      <c r="VOQ84" s="154"/>
      <c r="VOR84" s="153"/>
      <c r="VOS84" s="153"/>
      <c r="VOT84" s="153"/>
      <c r="VOU84" s="153"/>
      <c r="VOV84" s="153"/>
      <c r="VOW84" s="153"/>
      <c r="VOX84" s="153"/>
      <c r="VOY84" s="153"/>
      <c r="VOZ84" s="155"/>
      <c r="VPA84" s="165"/>
      <c r="VPB84" s="153"/>
      <c r="VPC84" s="154"/>
      <c r="VPD84" s="154"/>
      <c r="VPE84" s="153"/>
      <c r="VPF84" s="153"/>
      <c r="VPG84" s="153"/>
      <c r="VPH84" s="153"/>
      <c r="VPI84" s="153"/>
      <c r="VPJ84" s="153"/>
      <c r="VPK84" s="153"/>
      <c r="VPL84" s="153"/>
      <c r="VPM84" s="155"/>
      <c r="VPN84" s="165"/>
      <c r="VPO84" s="153"/>
      <c r="VPP84" s="154"/>
      <c r="VPQ84" s="154"/>
      <c r="VPR84" s="153"/>
      <c r="VPS84" s="153"/>
      <c r="VPT84" s="153"/>
      <c r="VPU84" s="153"/>
      <c r="VPV84" s="153"/>
      <c r="VPW84" s="153"/>
      <c r="VPX84" s="153"/>
      <c r="VPY84" s="153"/>
      <c r="VPZ84" s="155"/>
      <c r="VQA84" s="165"/>
      <c r="VQB84" s="153"/>
      <c r="VQC84" s="154"/>
      <c r="VQD84" s="154"/>
      <c r="VQE84" s="153"/>
      <c r="VQF84" s="153"/>
      <c r="VQG84" s="153"/>
      <c r="VQH84" s="153"/>
      <c r="VQI84" s="153"/>
      <c r="VQJ84" s="153"/>
      <c r="VQK84" s="153"/>
      <c r="VQL84" s="153"/>
      <c r="VQM84" s="155"/>
      <c r="VQN84" s="165"/>
      <c r="VQO84" s="153"/>
      <c r="VQP84" s="154"/>
      <c r="VQQ84" s="154"/>
      <c r="VQR84" s="153"/>
      <c r="VQS84" s="153"/>
      <c r="VQT84" s="153"/>
      <c r="VQU84" s="153"/>
      <c r="VQV84" s="153"/>
      <c r="VQW84" s="153"/>
      <c r="VQX84" s="153"/>
      <c r="VQY84" s="153"/>
      <c r="VQZ84" s="155"/>
      <c r="VRA84" s="165"/>
      <c r="VRB84" s="153"/>
      <c r="VRC84" s="154"/>
      <c r="VRD84" s="154"/>
      <c r="VRE84" s="153"/>
      <c r="VRF84" s="153"/>
      <c r="VRG84" s="153"/>
      <c r="VRH84" s="153"/>
      <c r="VRI84" s="153"/>
      <c r="VRJ84" s="153"/>
      <c r="VRK84" s="153"/>
      <c r="VRL84" s="153"/>
      <c r="VRM84" s="155"/>
      <c r="VRN84" s="165"/>
      <c r="VRO84" s="153"/>
      <c r="VRP84" s="154"/>
      <c r="VRQ84" s="154"/>
      <c r="VRR84" s="153"/>
      <c r="VRS84" s="153"/>
      <c r="VRT84" s="153"/>
      <c r="VRU84" s="153"/>
      <c r="VRV84" s="153"/>
      <c r="VRW84" s="153"/>
      <c r="VRX84" s="153"/>
      <c r="VRY84" s="153"/>
      <c r="VRZ84" s="155"/>
      <c r="VSA84" s="165"/>
      <c r="VSB84" s="153"/>
      <c r="VSC84" s="154"/>
      <c r="VSD84" s="154"/>
      <c r="VSE84" s="153"/>
      <c r="VSF84" s="153"/>
      <c r="VSG84" s="153"/>
      <c r="VSH84" s="153"/>
      <c r="VSI84" s="153"/>
      <c r="VSJ84" s="153"/>
      <c r="VSK84" s="153"/>
      <c r="VSL84" s="153"/>
      <c r="VSM84" s="155"/>
      <c r="VSN84" s="165"/>
      <c r="VSO84" s="153"/>
      <c r="VSP84" s="154"/>
      <c r="VSQ84" s="154"/>
      <c r="VSR84" s="153"/>
      <c r="VSS84" s="153"/>
      <c r="VST84" s="153"/>
      <c r="VSU84" s="153"/>
      <c r="VSV84" s="153"/>
      <c r="VSW84" s="153"/>
      <c r="VSX84" s="153"/>
      <c r="VSY84" s="153"/>
      <c r="VSZ84" s="155"/>
      <c r="VTA84" s="165"/>
      <c r="VTB84" s="153"/>
      <c r="VTC84" s="154"/>
      <c r="VTD84" s="154"/>
      <c r="VTE84" s="153"/>
      <c r="VTF84" s="153"/>
      <c r="VTG84" s="153"/>
      <c r="VTH84" s="153"/>
      <c r="VTI84" s="153"/>
      <c r="VTJ84" s="153"/>
      <c r="VTK84" s="153"/>
      <c r="VTL84" s="153"/>
      <c r="VTM84" s="155"/>
      <c r="VTN84" s="165"/>
      <c r="VTO84" s="153"/>
      <c r="VTP84" s="154"/>
      <c r="VTQ84" s="154"/>
      <c r="VTR84" s="153"/>
      <c r="VTS84" s="153"/>
      <c r="VTT84" s="153"/>
      <c r="VTU84" s="153"/>
      <c r="VTV84" s="153"/>
      <c r="VTW84" s="153"/>
      <c r="VTX84" s="153"/>
      <c r="VTY84" s="153"/>
      <c r="VTZ84" s="155"/>
      <c r="VUA84" s="165"/>
      <c r="VUB84" s="153"/>
      <c r="VUC84" s="154"/>
      <c r="VUD84" s="154"/>
      <c r="VUE84" s="153"/>
      <c r="VUF84" s="153"/>
      <c r="VUG84" s="153"/>
      <c r="VUH84" s="153"/>
      <c r="VUI84" s="153"/>
      <c r="VUJ84" s="153"/>
      <c r="VUK84" s="153"/>
      <c r="VUL84" s="153"/>
      <c r="VUM84" s="155"/>
      <c r="VUN84" s="165"/>
      <c r="VUO84" s="153"/>
      <c r="VUP84" s="154"/>
      <c r="VUQ84" s="154"/>
      <c r="VUR84" s="153"/>
      <c r="VUS84" s="153"/>
      <c r="VUT84" s="153"/>
      <c r="VUU84" s="153"/>
      <c r="VUV84" s="153"/>
      <c r="VUW84" s="153"/>
      <c r="VUX84" s="153"/>
      <c r="VUY84" s="153"/>
      <c r="VUZ84" s="155"/>
      <c r="VVA84" s="165"/>
      <c r="VVB84" s="153"/>
      <c r="VVC84" s="154"/>
      <c r="VVD84" s="154"/>
      <c r="VVE84" s="153"/>
      <c r="VVF84" s="153"/>
      <c r="VVG84" s="153"/>
      <c r="VVH84" s="153"/>
      <c r="VVI84" s="153"/>
      <c r="VVJ84" s="153"/>
      <c r="VVK84" s="153"/>
      <c r="VVL84" s="153"/>
      <c r="VVM84" s="155"/>
      <c r="VVN84" s="165"/>
      <c r="VVO84" s="153"/>
      <c r="VVP84" s="154"/>
      <c r="VVQ84" s="154"/>
      <c r="VVR84" s="153"/>
      <c r="VVS84" s="153"/>
      <c r="VVT84" s="153"/>
      <c r="VVU84" s="153"/>
      <c r="VVV84" s="153"/>
      <c r="VVW84" s="153"/>
      <c r="VVX84" s="153"/>
      <c r="VVY84" s="153"/>
      <c r="VVZ84" s="155"/>
      <c r="VWA84" s="165"/>
      <c r="VWB84" s="153"/>
      <c r="VWC84" s="154"/>
      <c r="VWD84" s="154"/>
      <c r="VWE84" s="153"/>
      <c r="VWF84" s="153"/>
      <c r="VWG84" s="153"/>
      <c r="VWH84" s="153"/>
      <c r="VWI84" s="153"/>
      <c r="VWJ84" s="153"/>
      <c r="VWK84" s="153"/>
      <c r="VWL84" s="153"/>
      <c r="VWM84" s="155"/>
      <c r="VWN84" s="165"/>
      <c r="VWO84" s="153"/>
      <c r="VWP84" s="154"/>
      <c r="VWQ84" s="154"/>
      <c r="VWR84" s="153"/>
      <c r="VWS84" s="153"/>
      <c r="VWT84" s="153"/>
      <c r="VWU84" s="153"/>
      <c r="VWV84" s="153"/>
      <c r="VWW84" s="153"/>
      <c r="VWX84" s="153"/>
      <c r="VWY84" s="153"/>
      <c r="VWZ84" s="155"/>
      <c r="VXA84" s="165"/>
      <c r="VXB84" s="153"/>
      <c r="VXC84" s="154"/>
      <c r="VXD84" s="154"/>
      <c r="VXE84" s="153"/>
      <c r="VXF84" s="153"/>
      <c r="VXG84" s="153"/>
      <c r="VXH84" s="153"/>
      <c r="VXI84" s="153"/>
      <c r="VXJ84" s="153"/>
      <c r="VXK84" s="153"/>
      <c r="VXL84" s="153"/>
      <c r="VXM84" s="155"/>
      <c r="VXN84" s="165"/>
      <c r="VXO84" s="153"/>
      <c r="VXP84" s="154"/>
      <c r="VXQ84" s="154"/>
      <c r="VXR84" s="153"/>
      <c r="VXS84" s="153"/>
      <c r="VXT84" s="153"/>
      <c r="VXU84" s="153"/>
      <c r="VXV84" s="153"/>
      <c r="VXW84" s="153"/>
      <c r="VXX84" s="153"/>
      <c r="VXY84" s="153"/>
      <c r="VXZ84" s="155"/>
      <c r="VYA84" s="165"/>
      <c r="VYB84" s="153"/>
      <c r="VYC84" s="154"/>
      <c r="VYD84" s="154"/>
      <c r="VYE84" s="153"/>
      <c r="VYF84" s="153"/>
      <c r="VYG84" s="153"/>
      <c r="VYH84" s="153"/>
      <c r="VYI84" s="153"/>
      <c r="VYJ84" s="153"/>
      <c r="VYK84" s="153"/>
      <c r="VYL84" s="153"/>
      <c r="VYM84" s="155"/>
      <c r="VYN84" s="165"/>
      <c r="VYO84" s="153"/>
      <c r="VYP84" s="154"/>
      <c r="VYQ84" s="154"/>
      <c r="VYR84" s="153"/>
      <c r="VYS84" s="153"/>
      <c r="VYT84" s="153"/>
      <c r="VYU84" s="153"/>
      <c r="VYV84" s="153"/>
      <c r="VYW84" s="153"/>
      <c r="VYX84" s="153"/>
      <c r="VYY84" s="153"/>
      <c r="VYZ84" s="155"/>
      <c r="VZA84" s="165"/>
      <c r="VZB84" s="153"/>
      <c r="VZC84" s="154"/>
      <c r="VZD84" s="154"/>
      <c r="VZE84" s="153"/>
      <c r="VZF84" s="153"/>
      <c r="VZG84" s="153"/>
      <c r="VZH84" s="153"/>
      <c r="VZI84" s="153"/>
      <c r="VZJ84" s="153"/>
      <c r="VZK84" s="153"/>
      <c r="VZL84" s="153"/>
      <c r="VZM84" s="155"/>
      <c r="VZN84" s="165"/>
      <c r="VZO84" s="153"/>
      <c r="VZP84" s="154"/>
      <c r="VZQ84" s="154"/>
      <c r="VZR84" s="153"/>
      <c r="VZS84" s="153"/>
      <c r="VZT84" s="153"/>
      <c r="VZU84" s="153"/>
      <c r="VZV84" s="153"/>
      <c r="VZW84" s="153"/>
      <c r="VZX84" s="153"/>
      <c r="VZY84" s="153"/>
      <c r="VZZ84" s="155"/>
      <c r="WAA84" s="165"/>
      <c r="WAB84" s="153"/>
      <c r="WAC84" s="154"/>
      <c r="WAD84" s="154"/>
      <c r="WAE84" s="153"/>
      <c r="WAF84" s="153"/>
      <c r="WAG84" s="153"/>
      <c r="WAH84" s="153"/>
      <c r="WAI84" s="153"/>
      <c r="WAJ84" s="153"/>
      <c r="WAK84" s="153"/>
      <c r="WAL84" s="153"/>
      <c r="WAM84" s="155"/>
      <c r="WAN84" s="165"/>
      <c r="WAO84" s="153"/>
      <c r="WAP84" s="154"/>
      <c r="WAQ84" s="154"/>
      <c r="WAR84" s="153"/>
      <c r="WAS84" s="153"/>
      <c r="WAT84" s="153"/>
      <c r="WAU84" s="153"/>
      <c r="WAV84" s="153"/>
      <c r="WAW84" s="153"/>
      <c r="WAX84" s="153"/>
      <c r="WAY84" s="153"/>
      <c r="WAZ84" s="155"/>
      <c r="WBA84" s="165"/>
      <c r="WBB84" s="153"/>
      <c r="WBC84" s="154"/>
      <c r="WBD84" s="154"/>
      <c r="WBE84" s="153"/>
      <c r="WBF84" s="153"/>
      <c r="WBG84" s="153"/>
      <c r="WBH84" s="153"/>
      <c r="WBI84" s="153"/>
      <c r="WBJ84" s="153"/>
      <c r="WBK84" s="153"/>
      <c r="WBL84" s="153"/>
      <c r="WBM84" s="155"/>
      <c r="WBN84" s="165"/>
      <c r="WBO84" s="153"/>
      <c r="WBP84" s="154"/>
      <c r="WBQ84" s="154"/>
      <c r="WBR84" s="153"/>
      <c r="WBS84" s="153"/>
      <c r="WBT84" s="153"/>
      <c r="WBU84" s="153"/>
      <c r="WBV84" s="153"/>
      <c r="WBW84" s="153"/>
      <c r="WBX84" s="153"/>
      <c r="WBY84" s="153"/>
      <c r="WBZ84" s="155"/>
      <c r="WCA84" s="165"/>
      <c r="WCB84" s="153"/>
      <c r="WCC84" s="154"/>
      <c r="WCD84" s="154"/>
      <c r="WCE84" s="153"/>
      <c r="WCF84" s="153"/>
      <c r="WCG84" s="153"/>
      <c r="WCH84" s="153"/>
      <c r="WCI84" s="153"/>
      <c r="WCJ84" s="153"/>
      <c r="WCK84" s="153"/>
      <c r="WCL84" s="153"/>
      <c r="WCM84" s="155"/>
      <c r="WCN84" s="165"/>
      <c r="WCO84" s="153"/>
      <c r="WCP84" s="154"/>
      <c r="WCQ84" s="154"/>
      <c r="WCR84" s="153"/>
      <c r="WCS84" s="153"/>
      <c r="WCT84" s="153"/>
      <c r="WCU84" s="153"/>
      <c r="WCV84" s="153"/>
      <c r="WCW84" s="153"/>
      <c r="WCX84" s="153"/>
      <c r="WCY84" s="153"/>
      <c r="WCZ84" s="155"/>
      <c r="WDA84" s="165"/>
      <c r="WDB84" s="153"/>
      <c r="WDC84" s="154"/>
      <c r="WDD84" s="154"/>
      <c r="WDE84" s="153"/>
      <c r="WDF84" s="153"/>
      <c r="WDG84" s="153"/>
      <c r="WDH84" s="153"/>
      <c r="WDI84" s="153"/>
      <c r="WDJ84" s="153"/>
      <c r="WDK84" s="153"/>
      <c r="WDL84" s="153"/>
      <c r="WDM84" s="155"/>
      <c r="WDN84" s="165"/>
      <c r="WDO84" s="153"/>
      <c r="WDP84" s="154"/>
      <c r="WDQ84" s="154"/>
      <c r="WDR84" s="153"/>
      <c r="WDS84" s="153"/>
      <c r="WDT84" s="153"/>
      <c r="WDU84" s="153"/>
      <c r="WDV84" s="153"/>
      <c r="WDW84" s="153"/>
      <c r="WDX84" s="153"/>
      <c r="WDY84" s="153"/>
      <c r="WDZ84" s="155"/>
      <c r="WEA84" s="165"/>
      <c r="WEB84" s="153"/>
      <c r="WEC84" s="154"/>
      <c r="WED84" s="154"/>
      <c r="WEE84" s="153"/>
      <c r="WEF84" s="153"/>
      <c r="WEG84" s="153"/>
      <c r="WEH84" s="153"/>
      <c r="WEI84" s="153"/>
      <c r="WEJ84" s="153"/>
      <c r="WEK84" s="153"/>
      <c r="WEL84" s="153"/>
      <c r="WEM84" s="155"/>
      <c r="WEN84" s="165"/>
      <c r="WEO84" s="153"/>
      <c r="WEP84" s="154"/>
      <c r="WEQ84" s="154"/>
      <c r="WER84" s="153"/>
      <c r="WES84" s="153"/>
      <c r="WET84" s="153"/>
      <c r="WEU84" s="153"/>
      <c r="WEV84" s="153"/>
      <c r="WEW84" s="153"/>
      <c r="WEX84" s="153"/>
      <c r="WEY84" s="153"/>
      <c r="WEZ84" s="155"/>
      <c r="WFA84" s="165"/>
      <c r="WFB84" s="153"/>
      <c r="WFC84" s="154"/>
      <c r="WFD84" s="154"/>
      <c r="WFE84" s="153"/>
      <c r="WFF84" s="153"/>
      <c r="WFG84" s="153"/>
      <c r="WFH84" s="153"/>
      <c r="WFI84" s="153"/>
      <c r="WFJ84" s="153"/>
      <c r="WFK84" s="153"/>
      <c r="WFL84" s="153"/>
      <c r="WFM84" s="155"/>
      <c r="WFN84" s="165"/>
      <c r="WFO84" s="153"/>
      <c r="WFP84" s="154"/>
      <c r="WFQ84" s="154"/>
      <c r="WFR84" s="153"/>
      <c r="WFS84" s="153"/>
      <c r="WFT84" s="153"/>
      <c r="WFU84" s="153"/>
      <c r="WFV84" s="153"/>
      <c r="WFW84" s="153"/>
      <c r="WFX84" s="153"/>
      <c r="WFY84" s="153"/>
      <c r="WFZ84" s="155"/>
      <c r="WGA84" s="165"/>
      <c r="WGB84" s="153"/>
      <c r="WGC84" s="154"/>
      <c r="WGD84" s="154"/>
      <c r="WGE84" s="153"/>
      <c r="WGF84" s="153"/>
      <c r="WGG84" s="153"/>
      <c r="WGH84" s="153"/>
      <c r="WGI84" s="153"/>
      <c r="WGJ84" s="153"/>
      <c r="WGK84" s="153"/>
      <c r="WGL84" s="153"/>
      <c r="WGM84" s="155"/>
      <c r="WGN84" s="165"/>
      <c r="WGO84" s="153"/>
      <c r="WGP84" s="154"/>
      <c r="WGQ84" s="154"/>
      <c r="WGR84" s="153"/>
      <c r="WGS84" s="153"/>
      <c r="WGT84" s="153"/>
      <c r="WGU84" s="153"/>
      <c r="WGV84" s="153"/>
      <c r="WGW84" s="153"/>
      <c r="WGX84" s="153"/>
      <c r="WGY84" s="153"/>
      <c r="WGZ84" s="155"/>
      <c r="WHA84" s="165"/>
      <c r="WHB84" s="153"/>
      <c r="WHC84" s="154"/>
      <c r="WHD84" s="154"/>
      <c r="WHE84" s="153"/>
      <c r="WHF84" s="153"/>
      <c r="WHG84" s="153"/>
      <c r="WHH84" s="153"/>
      <c r="WHI84" s="153"/>
      <c r="WHJ84" s="153"/>
      <c r="WHK84" s="153"/>
      <c r="WHL84" s="153"/>
      <c r="WHM84" s="155"/>
      <c r="WHN84" s="165"/>
      <c r="WHO84" s="153"/>
      <c r="WHP84" s="154"/>
      <c r="WHQ84" s="154"/>
      <c r="WHR84" s="153"/>
      <c r="WHS84" s="153"/>
      <c r="WHT84" s="153"/>
      <c r="WHU84" s="153"/>
      <c r="WHV84" s="153"/>
      <c r="WHW84" s="153"/>
      <c r="WHX84" s="153"/>
      <c r="WHY84" s="153"/>
      <c r="WHZ84" s="155"/>
      <c r="WIA84" s="165"/>
      <c r="WIB84" s="153"/>
      <c r="WIC84" s="154"/>
      <c r="WID84" s="154"/>
      <c r="WIE84" s="153"/>
      <c r="WIF84" s="153"/>
      <c r="WIG84" s="153"/>
      <c r="WIH84" s="153"/>
      <c r="WII84" s="153"/>
      <c r="WIJ84" s="153"/>
      <c r="WIK84" s="153"/>
      <c r="WIL84" s="153"/>
      <c r="WIM84" s="155"/>
      <c r="WIN84" s="165"/>
      <c r="WIO84" s="153"/>
      <c r="WIP84" s="154"/>
      <c r="WIQ84" s="154"/>
      <c r="WIR84" s="153"/>
      <c r="WIS84" s="153"/>
      <c r="WIT84" s="153"/>
      <c r="WIU84" s="153"/>
      <c r="WIV84" s="153"/>
      <c r="WIW84" s="153"/>
      <c r="WIX84" s="153"/>
      <c r="WIY84" s="153"/>
      <c r="WIZ84" s="155"/>
      <c r="WJA84" s="165"/>
      <c r="WJB84" s="153"/>
      <c r="WJC84" s="154"/>
      <c r="WJD84" s="154"/>
      <c r="WJE84" s="153"/>
      <c r="WJF84" s="153"/>
      <c r="WJG84" s="153"/>
      <c r="WJH84" s="153"/>
      <c r="WJI84" s="153"/>
      <c r="WJJ84" s="153"/>
      <c r="WJK84" s="153"/>
      <c r="WJL84" s="153"/>
      <c r="WJM84" s="155"/>
      <c r="WJN84" s="165"/>
      <c r="WJO84" s="153"/>
      <c r="WJP84" s="154"/>
      <c r="WJQ84" s="154"/>
      <c r="WJR84" s="153"/>
      <c r="WJS84" s="153"/>
      <c r="WJT84" s="153"/>
      <c r="WJU84" s="153"/>
      <c r="WJV84" s="153"/>
      <c r="WJW84" s="153"/>
      <c r="WJX84" s="153"/>
      <c r="WJY84" s="153"/>
      <c r="WJZ84" s="155"/>
      <c r="WKA84" s="165"/>
      <c r="WKB84" s="153"/>
      <c r="WKC84" s="154"/>
      <c r="WKD84" s="154"/>
      <c r="WKE84" s="153"/>
      <c r="WKF84" s="153"/>
      <c r="WKG84" s="153"/>
      <c r="WKH84" s="153"/>
      <c r="WKI84" s="153"/>
      <c r="WKJ84" s="153"/>
      <c r="WKK84" s="153"/>
      <c r="WKL84" s="153"/>
      <c r="WKM84" s="155"/>
      <c r="WKN84" s="165"/>
      <c r="WKO84" s="153"/>
      <c r="WKP84" s="154"/>
      <c r="WKQ84" s="154"/>
      <c r="WKR84" s="153"/>
      <c r="WKS84" s="153"/>
      <c r="WKT84" s="153"/>
      <c r="WKU84" s="153"/>
      <c r="WKV84" s="153"/>
      <c r="WKW84" s="153"/>
      <c r="WKX84" s="153"/>
      <c r="WKY84" s="153"/>
      <c r="WKZ84" s="155"/>
      <c r="WLA84" s="165"/>
      <c r="WLB84" s="153"/>
      <c r="WLC84" s="154"/>
      <c r="WLD84" s="154"/>
      <c r="WLE84" s="153"/>
      <c r="WLF84" s="153"/>
      <c r="WLG84" s="153"/>
      <c r="WLH84" s="153"/>
      <c r="WLI84" s="153"/>
      <c r="WLJ84" s="153"/>
      <c r="WLK84" s="153"/>
      <c r="WLL84" s="153"/>
      <c r="WLM84" s="155"/>
      <c r="WLN84" s="165"/>
      <c r="WLO84" s="153"/>
      <c r="WLP84" s="154"/>
      <c r="WLQ84" s="154"/>
      <c r="WLR84" s="153"/>
      <c r="WLS84" s="153"/>
      <c r="WLT84" s="153"/>
      <c r="WLU84" s="153"/>
      <c r="WLV84" s="153"/>
      <c r="WLW84" s="153"/>
      <c r="WLX84" s="153"/>
      <c r="WLY84" s="153"/>
      <c r="WLZ84" s="155"/>
      <c r="WMA84" s="165"/>
      <c r="WMB84" s="153"/>
      <c r="WMC84" s="154"/>
      <c r="WMD84" s="154"/>
      <c r="WME84" s="153"/>
      <c r="WMF84" s="153"/>
      <c r="WMG84" s="153"/>
      <c r="WMH84" s="153"/>
      <c r="WMI84" s="153"/>
      <c r="WMJ84" s="153"/>
      <c r="WMK84" s="153"/>
      <c r="WML84" s="153"/>
      <c r="WMM84" s="155"/>
      <c r="WMN84" s="165"/>
      <c r="WMO84" s="153"/>
      <c r="WMP84" s="154"/>
      <c r="WMQ84" s="154"/>
      <c r="WMR84" s="153"/>
      <c r="WMS84" s="153"/>
      <c r="WMT84" s="153"/>
      <c r="WMU84" s="153"/>
      <c r="WMV84" s="153"/>
      <c r="WMW84" s="153"/>
      <c r="WMX84" s="153"/>
      <c r="WMY84" s="153"/>
      <c r="WMZ84" s="155"/>
      <c r="WNA84" s="165"/>
      <c r="WNB84" s="153"/>
      <c r="WNC84" s="154"/>
      <c r="WND84" s="154"/>
      <c r="WNE84" s="153"/>
      <c r="WNF84" s="153"/>
      <c r="WNG84" s="153"/>
      <c r="WNH84" s="153"/>
      <c r="WNI84" s="153"/>
      <c r="WNJ84" s="153"/>
      <c r="WNK84" s="153"/>
      <c r="WNL84" s="153"/>
      <c r="WNM84" s="155"/>
      <c r="WNN84" s="165"/>
      <c r="WNO84" s="153"/>
      <c r="WNP84" s="154"/>
      <c r="WNQ84" s="154"/>
      <c r="WNR84" s="153"/>
      <c r="WNS84" s="153"/>
      <c r="WNT84" s="153"/>
      <c r="WNU84" s="153"/>
      <c r="WNV84" s="153"/>
      <c r="WNW84" s="153"/>
      <c r="WNX84" s="153"/>
      <c r="WNY84" s="153"/>
      <c r="WNZ84" s="155"/>
      <c r="WOA84" s="165"/>
      <c r="WOB84" s="153"/>
      <c r="WOC84" s="154"/>
      <c r="WOD84" s="154"/>
      <c r="WOE84" s="153"/>
      <c r="WOF84" s="153"/>
      <c r="WOG84" s="153"/>
      <c r="WOH84" s="153"/>
      <c r="WOI84" s="153"/>
      <c r="WOJ84" s="153"/>
      <c r="WOK84" s="153"/>
      <c r="WOL84" s="153"/>
      <c r="WOM84" s="155"/>
      <c r="WON84" s="165"/>
      <c r="WOO84" s="153"/>
      <c r="WOP84" s="154"/>
      <c r="WOQ84" s="154"/>
      <c r="WOR84" s="153"/>
      <c r="WOS84" s="153"/>
      <c r="WOT84" s="153"/>
      <c r="WOU84" s="153"/>
      <c r="WOV84" s="153"/>
      <c r="WOW84" s="153"/>
      <c r="WOX84" s="153"/>
      <c r="WOY84" s="153"/>
      <c r="WOZ84" s="155"/>
      <c r="WPA84" s="165"/>
      <c r="WPB84" s="153"/>
      <c r="WPC84" s="154"/>
      <c r="WPD84" s="154"/>
      <c r="WPE84" s="153"/>
      <c r="WPF84" s="153"/>
      <c r="WPG84" s="153"/>
      <c r="WPH84" s="153"/>
      <c r="WPI84" s="153"/>
      <c r="WPJ84" s="153"/>
      <c r="WPK84" s="153"/>
      <c r="WPL84" s="153"/>
      <c r="WPM84" s="155"/>
      <c r="WPN84" s="165"/>
      <c r="WPO84" s="153"/>
      <c r="WPP84" s="154"/>
      <c r="WPQ84" s="154"/>
      <c r="WPR84" s="153"/>
      <c r="WPS84" s="153"/>
      <c r="WPT84" s="153"/>
      <c r="WPU84" s="153"/>
      <c r="WPV84" s="153"/>
      <c r="WPW84" s="153"/>
      <c r="WPX84" s="153"/>
      <c r="WPY84" s="153"/>
      <c r="WPZ84" s="155"/>
      <c r="WQA84" s="165"/>
      <c r="WQB84" s="153"/>
      <c r="WQC84" s="154"/>
      <c r="WQD84" s="154"/>
      <c r="WQE84" s="153"/>
      <c r="WQF84" s="153"/>
      <c r="WQG84" s="153"/>
      <c r="WQH84" s="153"/>
      <c r="WQI84" s="153"/>
      <c r="WQJ84" s="153"/>
      <c r="WQK84" s="153"/>
      <c r="WQL84" s="153"/>
      <c r="WQM84" s="155"/>
      <c r="WQN84" s="165"/>
      <c r="WQO84" s="153"/>
      <c r="WQP84" s="154"/>
      <c r="WQQ84" s="154"/>
      <c r="WQR84" s="153"/>
      <c r="WQS84" s="153"/>
      <c r="WQT84" s="153"/>
      <c r="WQU84" s="153"/>
      <c r="WQV84" s="153"/>
      <c r="WQW84" s="153"/>
      <c r="WQX84" s="153"/>
      <c r="WQY84" s="153"/>
      <c r="WQZ84" s="155"/>
      <c r="WRA84" s="165"/>
      <c r="WRB84" s="153"/>
      <c r="WRC84" s="154"/>
      <c r="WRD84" s="154"/>
      <c r="WRE84" s="153"/>
      <c r="WRF84" s="153"/>
      <c r="WRG84" s="153"/>
      <c r="WRH84" s="153"/>
      <c r="WRI84" s="153"/>
      <c r="WRJ84" s="153"/>
      <c r="WRK84" s="153"/>
      <c r="WRL84" s="153"/>
      <c r="WRM84" s="155"/>
      <c r="WRN84" s="165"/>
      <c r="WRO84" s="153"/>
      <c r="WRP84" s="154"/>
      <c r="WRQ84" s="154"/>
      <c r="WRR84" s="153"/>
      <c r="WRS84" s="153"/>
      <c r="WRT84" s="153"/>
      <c r="WRU84" s="153"/>
      <c r="WRV84" s="153"/>
      <c r="WRW84" s="153"/>
      <c r="WRX84" s="153"/>
      <c r="WRY84" s="153"/>
      <c r="WRZ84" s="155"/>
      <c r="WSA84" s="165"/>
      <c r="WSB84" s="153"/>
      <c r="WSC84" s="154"/>
      <c r="WSD84" s="154"/>
      <c r="WSE84" s="153"/>
      <c r="WSF84" s="153"/>
      <c r="WSG84" s="153"/>
      <c r="WSH84" s="153"/>
      <c r="WSI84" s="153"/>
      <c r="WSJ84" s="153"/>
      <c r="WSK84" s="153"/>
      <c r="WSL84" s="153"/>
      <c r="WSM84" s="155"/>
      <c r="WSN84" s="165"/>
      <c r="WSO84" s="153"/>
      <c r="WSP84" s="154"/>
      <c r="WSQ84" s="154"/>
      <c r="WSR84" s="153"/>
      <c r="WSS84" s="153"/>
      <c r="WST84" s="153"/>
      <c r="WSU84" s="153"/>
      <c r="WSV84" s="153"/>
      <c r="WSW84" s="153"/>
      <c r="WSX84" s="153"/>
      <c r="WSY84" s="153"/>
      <c r="WSZ84" s="155"/>
      <c r="WTA84" s="165"/>
      <c r="WTB84" s="153"/>
      <c r="WTC84" s="154"/>
      <c r="WTD84" s="154"/>
      <c r="WTE84" s="153"/>
      <c r="WTF84" s="153"/>
      <c r="WTG84" s="153"/>
      <c r="WTH84" s="153"/>
      <c r="WTI84" s="153"/>
      <c r="WTJ84" s="153"/>
      <c r="WTK84" s="153"/>
      <c r="WTL84" s="153"/>
      <c r="WTM84" s="155"/>
      <c r="WTN84" s="165"/>
      <c r="WTO84" s="153"/>
      <c r="WTP84" s="154"/>
      <c r="WTQ84" s="154"/>
      <c r="WTR84" s="153"/>
      <c r="WTS84" s="153"/>
      <c r="WTT84" s="153"/>
      <c r="WTU84" s="153"/>
      <c r="WTV84" s="153"/>
      <c r="WTW84" s="153"/>
      <c r="WTX84" s="153"/>
      <c r="WTY84" s="153"/>
      <c r="WTZ84" s="155"/>
      <c r="WUA84" s="165"/>
      <c r="WUB84" s="153"/>
      <c r="WUC84" s="154"/>
      <c r="WUD84" s="154"/>
      <c r="WUE84" s="153"/>
      <c r="WUF84" s="153"/>
      <c r="WUG84" s="153"/>
      <c r="WUH84" s="153"/>
      <c r="WUI84" s="153"/>
      <c r="WUJ84" s="153"/>
      <c r="WUK84" s="153"/>
      <c r="WUL84" s="153"/>
      <c r="WUM84" s="155"/>
      <c r="WUN84" s="165"/>
      <c r="WUO84" s="153"/>
      <c r="WUP84" s="154"/>
      <c r="WUQ84" s="154"/>
      <c r="WUR84" s="153"/>
      <c r="WUS84" s="153"/>
      <c r="WUT84" s="153"/>
      <c r="WUU84" s="153"/>
      <c r="WUV84" s="153"/>
      <c r="WUW84" s="153"/>
      <c r="WUX84" s="153"/>
      <c r="WUY84" s="153"/>
      <c r="WUZ84" s="155"/>
      <c r="WVA84" s="165"/>
      <c r="WVB84" s="153"/>
      <c r="WVC84" s="154"/>
      <c r="WVD84" s="154"/>
      <c r="WVE84" s="153"/>
      <c r="WVF84" s="153"/>
      <c r="WVG84" s="153"/>
      <c r="WVH84" s="153"/>
      <c r="WVI84" s="153"/>
      <c r="WVJ84" s="153"/>
      <c r="WVK84" s="153"/>
      <c r="WVL84" s="153"/>
      <c r="WVM84" s="155"/>
      <c r="WVN84" s="165"/>
      <c r="WVO84" s="153"/>
      <c r="WVP84" s="154"/>
      <c r="WVQ84" s="154"/>
      <c r="WVR84" s="153"/>
      <c r="WVS84" s="153"/>
      <c r="WVT84" s="153"/>
      <c r="WVU84" s="153"/>
      <c r="WVV84" s="153"/>
      <c r="WVW84" s="153"/>
      <c r="WVX84" s="153"/>
      <c r="WVY84" s="153"/>
      <c r="WVZ84" s="155"/>
      <c r="WWA84" s="165"/>
      <c r="WWB84" s="153"/>
      <c r="WWC84" s="154"/>
      <c r="WWD84" s="154"/>
      <c r="WWE84" s="153"/>
      <c r="WWF84" s="153"/>
      <c r="WWG84" s="153"/>
      <c r="WWH84" s="153"/>
      <c r="WWI84" s="153"/>
      <c r="WWJ84" s="153"/>
      <c r="WWK84" s="153"/>
      <c r="WWL84" s="153"/>
      <c r="WWM84" s="155"/>
      <c r="WWN84" s="165"/>
      <c r="WWO84" s="153"/>
      <c r="WWP84" s="154"/>
      <c r="WWQ84" s="154"/>
      <c r="WWR84" s="153"/>
      <c r="WWS84" s="153"/>
      <c r="WWT84" s="153"/>
      <c r="WWU84" s="153"/>
      <c r="WWV84" s="153"/>
      <c r="WWW84" s="153"/>
      <c r="WWX84" s="153"/>
      <c r="WWY84" s="153"/>
      <c r="WWZ84" s="155"/>
      <c r="WXA84" s="165"/>
      <c r="WXB84" s="153"/>
      <c r="WXC84" s="154"/>
      <c r="WXD84" s="154"/>
      <c r="WXE84" s="153"/>
      <c r="WXF84" s="153"/>
      <c r="WXG84" s="153"/>
      <c r="WXH84" s="153"/>
      <c r="WXI84" s="153"/>
      <c r="WXJ84" s="153"/>
      <c r="WXK84" s="153"/>
      <c r="WXL84" s="153"/>
      <c r="WXM84" s="155"/>
      <c r="WXN84" s="165"/>
      <c r="WXO84" s="153"/>
      <c r="WXP84" s="154"/>
      <c r="WXQ84" s="154"/>
      <c r="WXR84" s="153"/>
      <c r="WXS84" s="153"/>
      <c r="WXT84" s="153"/>
      <c r="WXU84" s="153"/>
      <c r="WXV84" s="153"/>
      <c r="WXW84" s="153"/>
      <c r="WXX84" s="153"/>
      <c r="WXY84" s="153"/>
      <c r="WXZ84" s="155"/>
      <c r="WYA84" s="165"/>
      <c r="WYB84" s="153"/>
      <c r="WYC84" s="154"/>
      <c r="WYD84" s="154"/>
      <c r="WYE84" s="153"/>
      <c r="WYF84" s="153"/>
      <c r="WYG84" s="153"/>
      <c r="WYH84" s="153"/>
      <c r="WYI84" s="153"/>
      <c r="WYJ84" s="153"/>
      <c r="WYK84" s="153"/>
      <c r="WYL84" s="153"/>
      <c r="WYM84" s="155"/>
      <c r="WYN84" s="165"/>
      <c r="WYO84" s="153"/>
      <c r="WYP84" s="154"/>
      <c r="WYQ84" s="154"/>
      <c r="WYR84" s="153"/>
      <c r="WYS84" s="153"/>
      <c r="WYT84" s="153"/>
      <c r="WYU84" s="153"/>
      <c r="WYV84" s="153"/>
      <c r="WYW84" s="153"/>
      <c r="WYX84" s="153"/>
      <c r="WYY84" s="153"/>
      <c r="WYZ84" s="155"/>
      <c r="WZA84" s="165"/>
      <c r="WZB84" s="153"/>
      <c r="WZC84" s="154"/>
      <c r="WZD84" s="154"/>
      <c r="WZE84" s="153"/>
      <c r="WZF84" s="153"/>
      <c r="WZG84" s="153"/>
      <c r="WZH84" s="153"/>
      <c r="WZI84" s="153"/>
      <c r="WZJ84" s="153"/>
      <c r="WZK84" s="153"/>
      <c r="WZL84" s="153"/>
      <c r="WZM84" s="155"/>
      <c r="WZN84" s="165"/>
      <c r="WZO84" s="153"/>
      <c r="WZP84" s="154"/>
      <c r="WZQ84" s="154"/>
      <c r="WZR84" s="153"/>
      <c r="WZS84" s="153"/>
      <c r="WZT84" s="153"/>
      <c r="WZU84" s="153"/>
      <c r="WZV84" s="153"/>
      <c r="WZW84" s="153"/>
      <c r="WZX84" s="153"/>
      <c r="WZY84" s="153"/>
      <c r="WZZ84" s="155"/>
      <c r="XAA84" s="165"/>
      <c r="XAB84" s="153"/>
      <c r="XAC84" s="154"/>
      <c r="XAD84" s="154"/>
      <c r="XAE84" s="153"/>
      <c r="XAF84" s="153"/>
      <c r="XAG84" s="153"/>
      <c r="XAH84" s="153"/>
      <c r="XAI84" s="153"/>
      <c r="XAJ84" s="153"/>
      <c r="XAK84" s="153"/>
      <c r="XAL84" s="153"/>
      <c r="XAM84" s="155"/>
      <c r="XAN84" s="165"/>
      <c r="XAO84" s="153"/>
      <c r="XAP84" s="154"/>
      <c r="XAQ84" s="154"/>
      <c r="XAR84" s="153"/>
      <c r="XAS84" s="153"/>
      <c r="XAT84" s="153"/>
      <c r="XAU84" s="153"/>
      <c r="XAV84" s="153"/>
      <c r="XAW84" s="153"/>
      <c r="XAX84" s="153"/>
      <c r="XAY84" s="153"/>
      <c r="XAZ84" s="155"/>
      <c r="XBA84" s="165"/>
      <c r="XBB84" s="153"/>
      <c r="XBC84" s="154"/>
      <c r="XBD84" s="154"/>
      <c r="XBE84" s="153"/>
      <c r="XBF84" s="153"/>
      <c r="XBG84" s="153"/>
      <c r="XBH84" s="153"/>
      <c r="XBI84" s="153"/>
      <c r="XBJ84" s="153"/>
      <c r="XBK84" s="153"/>
      <c r="XBL84" s="153"/>
      <c r="XBM84" s="155"/>
      <c r="XBN84" s="165"/>
      <c r="XBO84" s="153"/>
      <c r="XBP84" s="154"/>
      <c r="XBQ84" s="154"/>
      <c r="XBR84" s="153"/>
      <c r="XBS84" s="153"/>
      <c r="XBT84" s="153"/>
      <c r="XBU84" s="153"/>
      <c r="XBV84" s="153"/>
      <c r="XBW84" s="153"/>
      <c r="XBX84" s="153"/>
      <c r="XBY84" s="153"/>
      <c r="XBZ84" s="155"/>
      <c r="XCA84" s="165"/>
      <c r="XCB84" s="153"/>
      <c r="XCC84" s="154"/>
      <c r="XCD84" s="154"/>
      <c r="XCE84" s="153"/>
      <c r="XCF84" s="153"/>
      <c r="XCG84" s="153"/>
      <c r="XCH84" s="153"/>
      <c r="XCI84" s="153"/>
      <c r="XCJ84" s="153"/>
      <c r="XCK84" s="153"/>
      <c r="XCL84" s="153"/>
      <c r="XCM84" s="155"/>
      <c r="XCN84" s="165"/>
      <c r="XCO84" s="153"/>
      <c r="XCP84" s="154"/>
      <c r="XCQ84" s="154"/>
      <c r="XCR84" s="153"/>
      <c r="XCS84" s="153"/>
      <c r="XCT84" s="153"/>
      <c r="XCU84" s="153"/>
      <c r="XCV84" s="153"/>
      <c r="XCW84" s="153"/>
      <c r="XCX84" s="153"/>
      <c r="XCY84" s="153"/>
      <c r="XCZ84" s="155"/>
      <c r="XDA84" s="165"/>
      <c r="XDB84" s="153"/>
      <c r="XDC84" s="154"/>
      <c r="XDD84" s="154"/>
      <c r="XDE84" s="153"/>
      <c r="XDF84" s="153"/>
      <c r="XDG84" s="153"/>
      <c r="XDH84" s="153"/>
      <c r="XDI84" s="153"/>
      <c r="XDJ84" s="153"/>
      <c r="XDK84" s="153"/>
      <c r="XDL84" s="153"/>
      <c r="XDM84" s="155"/>
      <c r="XDN84" s="165"/>
      <c r="XDO84" s="153"/>
      <c r="XDP84" s="154"/>
      <c r="XDQ84" s="154"/>
      <c r="XDR84" s="153"/>
      <c r="XDS84" s="153"/>
      <c r="XDT84" s="153"/>
      <c r="XDU84" s="153"/>
      <c r="XDV84" s="153"/>
      <c r="XDW84" s="153"/>
      <c r="XDX84" s="153"/>
      <c r="XDY84" s="153"/>
      <c r="XDZ84" s="155"/>
      <c r="XEA84" s="165"/>
      <c r="XEB84" s="153"/>
      <c r="XEC84" s="154"/>
      <c r="XED84" s="154"/>
      <c r="XEE84" s="153"/>
      <c r="XEF84" s="153"/>
      <c r="XEG84" s="153"/>
      <c r="XEH84" s="153"/>
      <c r="XEI84" s="153"/>
      <c r="XEJ84" s="153"/>
      <c r="XEK84" s="153"/>
      <c r="XEL84" s="153"/>
      <c r="XEM84" s="155"/>
      <c r="XEN84" s="165"/>
      <c r="XEO84" s="153"/>
      <c r="XEP84" s="154"/>
      <c r="XEQ84" s="154"/>
      <c r="XER84" s="153"/>
      <c r="XES84" s="153"/>
      <c r="XET84" s="153"/>
      <c r="XEU84" s="153"/>
      <c r="XEV84" s="153"/>
      <c r="XEW84" s="153"/>
      <c r="XEX84" s="153"/>
      <c r="XEY84" s="153"/>
      <c r="XEZ84" s="155"/>
      <c r="XFA84" s="165"/>
      <c r="XFB84" s="153"/>
      <c r="XFC84" s="154"/>
      <c r="XFD84" s="154"/>
    </row>
    <row r="85" spans="1:16384" x14ac:dyDescent="0.25">
      <c r="A85" s="170" t="s">
        <v>187</v>
      </c>
      <c r="B85" s="168">
        <v>2500000</v>
      </c>
      <c r="C85" s="182" t="s">
        <v>182</v>
      </c>
      <c r="D85" s="259" t="s">
        <v>121</v>
      </c>
      <c r="E85" s="249">
        <v>2500000</v>
      </c>
      <c r="F85" s="248">
        <v>2500000</v>
      </c>
      <c r="H85" s="189" t="s">
        <v>110</v>
      </c>
      <c r="I85" s="145"/>
      <c r="J85" s="145"/>
      <c r="K85" s="145"/>
      <c r="L85" s="169"/>
      <c r="M85" s="169">
        <f>$B$89/2</f>
        <v>3125000</v>
      </c>
      <c r="N85" s="169">
        <f>$B$89/2</f>
        <v>3125000</v>
      </c>
      <c r="O85" s="151">
        <f>SUM(I85:N85)</f>
        <v>6250000</v>
      </c>
      <c r="P85" s="156">
        <f>SUM(I86:N86)</f>
        <v>3125000</v>
      </c>
      <c r="Q85" s="160">
        <f>SUM(I87:N87)</f>
        <v>9375000</v>
      </c>
    </row>
    <row r="86" spans="1:16384" ht="14.25" x14ac:dyDescent="0.2">
      <c r="A86" s="225" t="s">
        <v>183</v>
      </c>
      <c r="B86" s="194">
        <f>B85/2</f>
        <v>1250000</v>
      </c>
      <c r="C86" s="182" t="s">
        <v>131</v>
      </c>
      <c r="D86" s="259" t="s">
        <v>118</v>
      </c>
      <c r="E86" s="249">
        <f>0.75*E85</f>
        <v>1875000</v>
      </c>
      <c r="F86" s="248">
        <f>0.25*F85</f>
        <v>625000</v>
      </c>
      <c r="H86" s="189" t="s">
        <v>3</v>
      </c>
      <c r="I86" s="157"/>
      <c r="J86" s="157"/>
      <c r="K86" s="157"/>
      <c r="L86" s="169"/>
      <c r="M86" s="169">
        <f>$E$89/2</f>
        <v>1562500</v>
      </c>
      <c r="N86" s="169">
        <f>$E$89/2</f>
        <v>1562500</v>
      </c>
      <c r="O86" s="222"/>
      <c r="P86" s="222"/>
      <c r="Q86" s="222"/>
    </row>
    <row r="87" spans="1:16384" ht="14.25" x14ac:dyDescent="0.2">
      <c r="A87" s="225" t="s">
        <v>184</v>
      </c>
      <c r="B87" s="194">
        <f>B85-B86</f>
        <v>1250000</v>
      </c>
      <c r="C87" s="182" t="s">
        <v>131</v>
      </c>
      <c r="D87" s="259" t="s">
        <v>118</v>
      </c>
      <c r="E87" s="249">
        <f>E85-E86</f>
        <v>625000</v>
      </c>
      <c r="F87" s="248">
        <f>F85-F86</f>
        <v>1875000</v>
      </c>
      <c r="H87" s="189" t="s">
        <v>4</v>
      </c>
      <c r="I87" s="157"/>
      <c r="J87" s="157"/>
      <c r="K87" s="157"/>
      <c r="L87" s="169"/>
      <c r="M87" s="169">
        <f>$F$89/2</f>
        <v>4687500</v>
      </c>
      <c r="N87" s="169">
        <f>$F$89/2</f>
        <v>4687500</v>
      </c>
      <c r="O87" s="222"/>
      <c r="P87" s="222"/>
      <c r="Q87" s="222"/>
    </row>
    <row r="88" spans="1:16384" x14ac:dyDescent="0.25">
      <c r="A88" s="225" t="s">
        <v>185</v>
      </c>
      <c r="B88" s="235">
        <v>5</v>
      </c>
      <c r="C88" s="182" t="s">
        <v>131</v>
      </c>
      <c r="D88" s="259" t="s">
        <v>118</v>
      </c>
      <c r="E88" s="249">
        <v>5</v>
      </c>
      <c r="F88" s="248">
        <v>5</v>
      </c>
    </row>
    <row r="89" spans="1:16384" x14ac:dyDescent="0.25">
      <c r="A89" s="143" t="s">
        <v>252</v>
      </c>
      <c r="B89" s="146">
        <f>B88*B87</f>
        <v>6250000</v>
      </c>
      <c r="E89" s="252">
        <f>E88*E87</f>
        <v>3125000</v>
      </c>
      <c r="F89" s="255">
        <f>F88*F87</f>
        <v>9375000</v>
      </c>
    </row>
    <row r="90" spans="1:16384" x14ac:dyDescent="0.25">
      <c r="H90" s="181"/>
    </row>
    <row r="91" spans="1:16384" x14ac:dyDescent="0.25">
      <c r="H91" s="174"/>
      <c r="I91" s="174"/>
      <c r="J91" s="174"/>
      <c r="K91" s="174"/>
      <c r="L91" s="174"/>
      <c r="M91" s="174"/>
      <c r="N91" s="174"/>
    </row>
    <row r="93" spans="1:16384" x14ac:dyDescent="0.25">
      <c r="H93" s="181"/>
    </row>
    <row r="97" spans="1:16384" x14ac:dyDescent="0.25">
      <c r="A97" s="165" t="s">
        <v>188</v>
      </c>
      <c r="B97" s="153" t="s">
        <v>110</v>
      </c>
      <c r="C97" s="154" t="s">
        <v>106</v>
      </c>
      <c r="D97" s="153" t="s">
        <v>107</v>
      </c>
      <c r="E97" s="153" t="s">
        <v>3</v>
      </c>
      <c r="F97" s="153" t="s">
        <v>4</v>
      </c>
      <c r="H97" s="159"/>
      <c r="I97" s="257">
        <v>2021</v>
      </c>
      <c r="J97" s="257">
        <v>2022</v>
      </c>
      <c r="K97" s="257">
        <v>2023</v>
      </c>
      <c r="L97" s="257">
        <v>2024</v>
      </c>
      <c r="M97" s="257">
        <v>2025</v>
      </c>
      <c r="N97" s="257">
        <v>2026</v>
      </c>
      <c r="O97" s="159" t="s">
        <v>111</v>
      </c>
      <c r="P97" s="159" t="s">
        <v>108</v>
      </c>
      <c r="Q97" s="159" t="s">
        <v>109</v>
      </c>
      <c r="R97" s="162"/>
      <c r="S97" s="162"/>
      <c r="T97" s="162"/>
      <c r="U97" s="162"/>
      <c r="V97" s="162"/>
      <c r="W97" s="162"/>
      <c r="X97" s="162"/>
      <c r="Y97" s="162"/>
      <c r="Z97" s="162"/>
      <c r="AA97" s="162"/>
      <c r="AB97" s="162"/>
      <c r="AC97" s="161"/>
      <c r="AD97" s="161"/>
      <c r="AE97" s="162"/>
      <c r="AF97" s="162"/>
      <c r="AG97" s="162"/>
      <c r="AH97" s="162"/>
      <c r="AI97" s="162"/>
      <c r="AJ97" s="162"/>
      <c r="AK97" s="162"/>
      <c r="AL97" s="162"/>
      <c r="AM97" s="162"/>
      <c r="AN97" s="162"/>
      <c r="AO97" s="162"/>
      <c r="AP97" s="161"/>
      <c r="AQ97" s="161"/>
      <c r="AR97" s="162"/>
      <c r="AS97" s="162"/>
      <c r="AT97" s="152"/>
      <c r="AU97" s="153"/>
      <c r="AV97" s="153"/>
      <c r="AW97" s="153"/>
      <c r="AX97" s="153"/>
      <c r="AY97" s="153"/>
      <c r="AZ97" s="155"/>
      <c r="BA97" s="165"/>
      <c r="BB97" s="153"/>
      <c r="BC97" s="154"/>
      <c r="BD97" s="154"/>
      <c r="BE97" s="153"/>
      <c r="BF97" s="153"/>
      <c r="BG97" s="153"/>
      <c r="BH97" s="153"/>
      <c r="BI97" s="153"/>
      <c r="BJ97" s="153"/>
      <c r="BK97" s="153"/>
      <c r="BL97" s="153"/>
      <c r="BM97" s="155"/>
      <c r="BN97" s="165"/>
      <c r="BO97" s="153"/>
      <c r="BP97" s="154"/>
      <c r="BQ97" s="154"/>
      <c r="BR97" s="153"/>
      <c r="BS97" s="153"/>
      <c r="BT97" s="153"/>
      <c r="BU97" s="153"/>
      <c r="BV97" s="153"/>
      <c r="BW97" s="153"/>
      <c r="BX97" s="153"/>
      <c r="BY97" s="153"/>
      <c r="BZ97" s="155"/>
      <c r="CA97" s="165"/>
      <c r="CB97" s="153"/>
      <c r="CC97" s="154"/>
      <c r="CD97" s="154"/>
      <c r="CE97" s="153"/>
      <c r="CF97" s="153"/>
      <c r="CG97" s="153"/>
      <c r="CH97" s="153"/>
      <c r="CI97" s="153"/>
      <c r="CJ97" s="153"/>
      <c r="CK97" s="153"/>
      <c r="CL97" s="153"/>
      <c r="CM97" s="155"/>
      <c r="CN97" s="165"/>
      <c r="CO97" s="153"/>
      <c r="CP97" s="154"/>
      <c r="CQ97" s="154"/>
      <c r="CR97" s="153"/>
      <c r="CS97" s="153"/>
      <c r="CT97" s="153"/>
      <c r="CU97" s="153"/>
      <c r="CV97" s="153"/>
      <c r="CW97" s="153"/>
      <c r="CX97" s="153"/>
      <c r="CY97" s="153"/>
      <c r="CZ97" s="155"/>
      <c r="DA97" s="165"/>
      <c r="DB97" s="153"/>
      <c r="DC97" s="154"/>
      <c r="DD97" s="154"/>
      <c r="DE97" s="153"/>
      <c r="DF97" s="153"/>
      <c r="DG97" s="153"/>
      <c r="DH97" s="153"/>
      <c r="DI97" s="153"/>
      <c r="DJ97" s="153"/>
      <c r="DK97" s="153"/>
      <c r="DL97" s="153"/>
      <c r="DM97" s="155"/>
      <c r="DN97" s="165"/>
      <c r="DO97" s="153"/>
      <c r="DP97" s="154"/>
      <c r="DQ97" s="154"/>
      <c r="DR97" s="153"/>
      <c r="DS97" s="153"/>
      <c r="DT97" s="153"/>
      <c r="DU97" s="153"/>
      <c r="DV97" s="153"/>
      <c r="DW97" s="153"/>
      <c r="DX97" s="153"/>
      <c r="DY97" s="153"/>
      <c r="DZ97" s="155"/>
      <c r="EA97" s="165"/>
      <c r="EB97" s="153"/>
      <c r="EC97" s="154"/>
      <c r="ED97" s="154"/>
      <c r="EE97" s="153"/>
      <c r="EF97" s="153"/>
      <c r="EG97" s="153"/>
      <c r="EH97" s="153"/>
      <c r="EI97" s="153"/>
      <c r="EJ97" s="153"/>
      <c r="EK97" s="153"/>
      <c r="EL97" s="153"/>
      <c r="EM97" s="155"/>
      <c r="EN97" s="165"/>
      <c r="EO97" s="153"/>
      <c r="EP97" s="154"/>
      <c r="EQ97" s="154"/>
      <c r="ER97" s="153"/>
      <c r="ES97" s="153"/>
      <c r="ET97" s="153"/>
      <c r="EU97" s="153"/>
      <c r="EV97" s="153"/>
      <c r="EW97" s="153"/>
      <c r="EX97" s="153"/>
      <c r="EY97" s="153"/>
      <c r="EZ97" s="155"/>
      <c r="FA97" s="165"/>
      <c r="FB97" s="153"/>
      <c r="FC97" s="154"/>
      <c r="FD97" s="154"/>
      <c r="FE97" s="153"/>
      <c r="FF97" s="153"/>
      <c r="FG97" s="153"/>
      <c r="FH97" s="153"/>
      <c r="FI97" s="153"/>
      <c r="FJ97" s="153"/>
      <c r="FK97" s="153"/>
      <c r="FL97" s="153"/>
      <c r="FM97" s="155"/>
      <c r="FN97" s="165"/>
      <c r="FO97" s="153"/>
      <c r="FP97" s="154"/>
      <c r="FQ97" s="154"/>
      <c r="FR97" s="153"/>
      <c r="FS97" s="153"/>
      <c r="FT97" s="153"/>
      <c r="FU97" s="153"/>
      <c r="FV97" s="153"/>
      <c r="FW97" s="153"/>
      <c r="FX97" s="153"/>
      <c r="FY97" s="153"/>
      <c r="FZ97" s="155"/>
      <c r="GA97" s="165"/>
      <c r="GB97" s="153"/>
      <c r="GC97" s="154"/>
      <c r="GD97" s="154"/>
      <c r="GE97" s="153"/>
      <c r="GF97" s="153"/>
      <c r="GG97" s="153"/>
      <c r="GH97" s="153"/>
      <c r="GI97" s="153"/>
      <c r="GJ97" s="153"/>
      <c r="GK97" s="153"/>
      <c r="GL97" s="153"/>
      <c r="GM97" s="155"/>
      <c r="GN97" s="165"/>
      <c r="GO97" s="153"/>
      <c r="GP97" s="154"/>
      <c r="GQ97" s="154"/>
      <c r="GR97" s="153"/>
      <c r="GS97" s="153"/>
      <c r="GT97" s="153"/>
      <c r="GU97" s="153"/>
      <c r="GV97" s="153"/>
      <c r="GW97" s="153"/>
      <c r="GX97" s="153"/>
      <c r="GY97" s="153"/>
      <c r="GZ97" s="155"/>
      <c r="HA97" s="165"/>
      <c r="HB97" s="153"/>
      <c r="HC97" s="154"/>
      <c r="HD97" s="154"/>
      <c r="HE97" s="153"/>
      <c r="HF97" s="153"/>
      <c r="HG97" s="153"/>
      <c r="HH97" s="153"/>
      <c r="HI97" s="153"/>
      <c r="HJ97" s="153"/>
      <c r="HK97" s="153"/>
      <c r="HL97" s="153"/>
      <c r="HM97" s="155"/>
      <c r="HN97" s="165"/>
      <c r="HO97" s="153"/>
      <c r="HP97" s="154"/>
      <c r="HQ97" s="154"/>
      <c r="HR97" s="153"/>
      <c r="HS97" s="153"/>
      <c r="HT97" s="153"/>
      <c r="HU97" s="153"/>
      <c r="HV97" s="153"/>
      <c r="HW97" s="153"/>
      <c r="HX97" s="153"/>
      <c r="HY97" s="153"/>
      <c r="HZ97" s="155"/>
      <c r="IA97" s="165"/>
      <c r="IB97" s="153"/>
      <c r="IC97" s="154"/>
      <c r="ID97" s="154"/>
      <c r="IE97" s="153"/>
      <c r="IF97" s="153"/>
      <c r="IG97" s="153"/>
      <c r="IH97" s="153"/>
      <c r="II97" s="153"/>
      <c r="IJ97" s="153"/>
      <c r="IK97" s="153"/>
      <c r="IL97" s="153"/>
      <c r="IM97" s="155"/>
      <c r="IN97" s="165"/>
      <c r="IO97" s="153"/>
      <c r="IP97" s="154"/>
      <c r="IQ97" s="154"/>
      <c r="IR97" s="153"/>
      <c r="IS97" s="153"/>
      <c r="IT97" s="153"/>
      <c r="IU97" s="153"/>
      <c r="IV97" s="153"/>
      <c r="IW97" s="153"/>
      <c r="IX97" s="153"/>
      <c r="IY97" s="153"/>
      <c r="IZ97" s="155"/>
      <c r="JA97" s="165"/>
      <c r="JB97" s="153"/>
      <c r="JC97" s="154"/>
      <c r="JD97" s="154"/>
      <c r="JE97" s="153"/>
      <c r="JF97" s="153"/>
      <c r="JG97" s="153"/>
      <c r="JH97" s="153"/>
      <c r="JI97" s="153"/>
      <c r="JJ97" s="153"/>
      <c r="JK97" s="153"/>
      <c r="JL97" s="153"/>
      <c r="JM97" s="155"/>
      <c r="JN97" s="165"/>
      <c r="JO97" s="153"/>
      <c r="JP97" s="154"/>
      <c r="JQ97" s="154"/>
      <c r="JR97" s="153"/>
      <c r="JS97" s="153"/>
      <c r="JT97" s="153"/>
      <c r="JU97" s="153"/>
      <c r="JV97" s="153"/>
      <c r="JW97" s="153"/>
      <c r="JX97" s="153"/>
      <c r="JY97" s="153"/>
      <c r="JZ97" s="155"/>
      <c r="KA97" s="165"/>
      <c r="KB97" s="153"/>
      <c r="KC97" s="154"/>
      <c r="KD97" s="154"/>
      <c r="KE97" s="153"/>
      <c r="KF97" s="153"/>
      <c r="KG97" s="153"/>
      <c r="KH97" s="153"/>
      <c r="KI97" s="153"/>
      <c r="KJ97" s="153"/>
      <c r="KK97" s="153"/>
      <c r="KL97" s="153"/>
      <c r="KM97" s="155"/>
      <c r="KN97" s="165"/>
      <c r="KO97" s="153"/>
      <c r="KP97" s="154"/>
      <c r="KQ97" s="154"/>
      <c r="KR97" s="153"/>
      <c r="KS97" s="153"/>
      <c r="KT97" s="153"/>
      <c r="KU97" s="153"/>
      <c r="KV97" s="153"/>
      <c r="KW97" s="153"/>
      <c r="KX97" s="153"/>
      <c r="KY97" s="153"/>
      <c r="KZ97" s="155"/>
      <c r="LA97" s="165"/>
      <c r="LB97" s="153"/>
      <c r="LC97" s="154"/>
      <c r="LD97" s="154"/>
      <c r="LE97" s="153"/>
      <c r="LF97" s="153"/>
      <c r="LG97" s="153"/>
      <c r="LH97" s="153"/>
      <c r="LI97" s="153"/>
      <c r="LJ97" s="153"/>
      <c r="LK97" s="153"/>
      <c r="LL97" s="153"/>
      <c r="LM97" s="155"/>
      <c r="LN97" s="165"/>
      <c r="LO97" s="153"/>
      <c r="LP97" s="154"/>
      <c r="LQ97" s="154"/>
      <c r="LR97" s="153"/>
      <c r="LS97" s="153"/>
      <c r="LT97" s="153"/>
      <c r="LU97" s="153"/>
      <c r="LV97" s="153"/>
      <c r="LW97" s="153"/>
      <c r="LX97" s="153"/>
      <c r="LY97" s="153"/>
      <c r="LZ97" s="155"/>
      <c r="MA97" s="165"/>
      <c r="MB97" s="153"/>
      <c r="MC97" s="154"/>
      <c r="MD97" s="154"/>
      <c r="ME97" s="153"/>
      <c r="MF97" s="153"/>
      <c r="MG97" s="153"/>
      <c r="MH97" s="153"/>
      <c r="MI97" s="153"/>
      <c r="MJ97" s="153"/>
      <c r="MK97" s="153"/>
      <c r="ML97" s="153"/>
      <c r="MM97" s="155"/>
      <c r="MN97" s="165"/>
      <c r="MO97" s="153"/>
      <c r="MP97" s="154"/>
      <c r="MQ97" s="154"/>
      <c r="MR97" s="153"/>
      <c r="MS97" s="153"/>
      <c r="MT97" s="153"/>
      <c r="MU97" s="153"/>
      <c r="MV97" s="153"/>
      <c r="MW97" s="153"/>
      <c r="MX97" s="153"/>
      <c r="MY97" s="153"/>
      <c r="MZ97" s="155"/>
      <c r="NA97" s="165"/>
      <c r="NB97" s="153"/>
      <c r="NC97" s="154"/>
      <c r="ND97" s="154"/>
      <c r="NE97" s="153"/>
      <c r="NF97" s="153"/>
      <c r="NG97" s="153"/>
      <c r="NH97" s="153"/>
      <c r="NI97" s="153"/>
      <c r="NJ97" s="153"/>
      <c r="NK97" s="153"/>
      <c r="NL97" s="153"/>
      <c r="NM97" s="155"/>
      <c r="NN97" s="165"/>
      <c r="NO97" s="153"/>
      <c r="NP97" s="154"/>
      <c r="NQ97" s="154"/>
      <c r="NR97" s="153"/>
      <c r="NS97" s="153"/>
      <c r="NT97" s="153"/>
      <c r="NU97" s="153"/>
      <c r="NV97" s="153"/>
      <c r="NW97" s="153"/>
      <c r="NX97" s="153"/>
      <c r="NY97" s="153"/>
      <c r="NZ97" s="155"/>
      <c r="OA97" s="165"/>
      <c r="OB97" s="153"/>
      <c r="OC97" s="154"/>
      <c r="OD97" s="154"/>
      <c r="OE97" s="153"/>
      <c r="OF97" s="153"/>
      <c r="OG97" s="153"/>
      <c r="OH97" s="153"/>
      <c r="OI97" s="153"/>
      <c r="OJ97" s="153"/>
      <c r="OK97" s="153"/>
      <c r="OL97" s="153"/>
      <c r="OM97" s="155"/>
      <c r="ON97" s="165"/>
      <c r="OO97" s="153"/>
      <c r="OP97" s="154"/>
      <c r="OQ97" s="154"/>
      <c r="OR97" s="153"/>
      <c r="OS97" s="153"/>
      <c r="OT97" s="153"/>
      <c r="OU97" s="153"/>
      <c r="OV97" s="153"/>
      <c r="OW97" s="153"/>
      <c r="OX97" s="153"/>
      <c r="OY97" s="153"/>
      <c r="OZ97" s="155"/>
      <c r="PA97" s="165"/>
      <c r="PB97" s="153"/>
      <c r="PC97" s="154"/>
      <c r="PD97" s="154"/>
      <c r="PE97" s="153"/>
      <c r="PF97" s="153"/>
      <c r="PG97" s="153"/>
      <c r="PH97" s="153"/>
      <c r="PI97" s="153"/>
      <c r="PJ97" s="153"/>
      <c r="PK97" s="153"/>
      <c r="PL97" s="153"/>
      <c r="PM97" s="155"/>
      <c r="PN97" s="165"/>
      <c r="PO97" s="153"/>
      <c r="PP97" s="154"/>
      <c r="PQ97" s="154"/>
      <c r="PR97" s="153"/>
      <c r="PS97" s="153"/>
      <c r="PT97" s="153"/>
      <c r="PU97" s="153"/>
      <c r="PV97" s="153"/>
      <c r="PW97" s="153"/>
      <c r="PX97" s="153"/>
      <c r="PY97" s="153"/>
      <c r="PZ97" s="155"/>
      <c r="QA97" s="165"/>
      <c r="QB97" s="153"/>
      <c r="QC97" s="154"/>
      <c r="QD97" s="154"/>
      <c r="QE97" s="153"/>
      <c r="QF97" s="153"/>
      <c r="QG97" s="153"/>
      <c r="QH97" s="153"/>
      <c r="QI97" s="153"/>
      <c r="QJ97" s="153"/>
      <c r="QK97" s="153"/>
      <c r="QL97" s="153"/>
      <c r="QM97" s="155"/>
      <c r="QN97" s="165"/>
      <c r="QO97" s="153"/>
      <c r="QP97" s="154"/>
      <c r="QQ97" s="154"/>
      <c r="QR97" s="153"/>
      <c r="QS97" s="153"/>
      <c r="QT97" s="153"/>
      <c r="QU97" s="153"/>
      <c r="QV97" s="153"/>
      <c r="QW97" s="153"/>
      <c r="QX97" s="153"/>
      <c r="QY97" s="153"/>
      <c r="QZ97" s="155"/>
      <c r="RA97" s="165"/>
      <c r="RB97" s="153"/>
      <c r="RC97" s="154"/>
      <c r="RD97" s="154"/>
      <c r="RE97" s="153"/>
      <c r="RF97" s="153"/>
      <c r="RG97" s="153"/>
      <c r="RH97" s="153"/>
      <c r="RI97" s="153"/>
      <c r="RJ97" s="153"/>
      <c r="RK97" s="153"/>
      <c r="RL97" s="153"/>
      <c r="RM97" s="155"/>
      <c r="RN97" s="165"/>
      <c r="RO97" s="153"/>
      <c r="RP97" s="154"/>
      <c r="RQ97" s="154"/>
      <c r="RR97" s="153"/>
      <c r="RS97" s="153"/>
      <c r="RT97" s="153"/>
      <c r="RU97" s="153"/>
      <c r="RV97" s="153"/>
      <c r="RW97" s="153"/>
      <c r="RX97" s="153"/>
      <c r="RY97" s="153"/>
      <c r="RZ97" s="155"/>
      <c r="SA97" s="165"/>
      <c r="SB97" s="153"/>
      <c r="SC97" s="154"/>
      <c r="SD97" s="154"/>
      <c r="SE97" s="153"/>
      <c r="SF97" s="153"/>
      <c r="SG97" s="153"/>
      <c r="SH97" s="153"/>
      <c r="SI97" s="153"/>
      <c r="SJ97" s="153"/>
      <c r="SK97" s="153"/>
      <c r="SL97" s="153"/>
      <c r="SM97" s="155"/>
      <c r="SN97" s="165"/>
      <c r="SO97" s="153"/>
      <c r="SP97" s="154"/>
      <c r="SQ97" s="154"/>
      <c r="SR97" s="153"/>
      <c r="SS97" s="153"/>
      <c r="ST97" s="153"/>
      <c r="SU97" s="153"/>
      <c r="SV97" s="153"/>
      <c r="SW97" s="153"/>
      <c r="SX97" s="153"/>
      <c r="SY97" s="153"/>
      <c r="SZ97" s="155"/>
      <c r="TA97" s="165"/>
      <c r="TB97" s="153"/>
      <c r="TC97" s="154"/>
      <c r="TD97" s="154"/>
      <c r="TE97" s="153"/>
      <c r="TF97" s="153"/>
      <c r="TG97" s="153"/>
      <c r="TH97" s="153"/>
      <c r="TI97" s="153"/>
      <c r="TJ97" s="153"/>
      <c r="TK97" s="153"/>
      <c r="TL97" s="153"/>
      <c r="TM97" s="155"/>
      <c r="TN97" s="165"/>
      <c r="TO97" s="153"/>
      <c r="TP97" s="154"/>
      <c r="TQ97" s="154"/>
      <c r="TR97" s="153"/>
      <c r="TS97" s="153"/>
      <c r="TT97" s="153"/>
      <c r="TU97" s="153"/>
      <c r="TV97" s="153"/>
      <c r="TW97" s="153"/>
      <c r="TX97" s="153"/>
      <c r="TY97" s="153"/>
      <c r="TZ97" s="155"/>
      <c r="UA97" s="165"/>
      <c r="UB97" s="153"/>
      <c r="UC97" s="154"/>
      <c r="UD97" s="154"/>
      <c r="UE97" s="153"/>
      <c r="UF97" s="153"/>
      <c r="UG97" s="153"/>
      <c r="UH97" s="153"/>
      <c r="UI97" s="153"/>
      <c r="UJ97" s="153"/>
      <c r="UK97" s="153"/>
      <c r="UL97" s="153"/>
      <c r="UM97" s="155"/>
      <c r="UN97" s="165"/>
      <c r="UO97" s="153"/>
      <c r="UP97" s="154"/>
      <c r="UQ97" s="154"/>
      <c r="UR97" s="153"/>
      <c r="US97" s="153"/>
      <c r="UT97" s="153"/>
      <c r="UU97" s="153"/>
      <c r="UV97" s="153"/>
      <c r="UW97" s="153"/>
      <c r="UX97" s="153"/>
      <c r="UY97" s="153"/>
      <c r="UZ97" s="155"/>
      <c r="VA97" s="165"/>
      <c r="VB97" s="153"/>
      <c r="VC97" s="154"/>
      <c r="VD97" s="154"/>
      <c r="VE97" s="153"/>
      <c r="VF97" s="153"/>
      <c r="VG97" s="153"/>
      <c r="VH97" s="153"/>
      <c r="VI97" s="153"/>
      <c r="VJ97" s="153"/>
      <c r="VK97" s="153"/>
      <c r="VL97" s="153"/>
      <c r="VM97" s="155"/>
      <c r="VN97" s="165"/>
      <c r="VO97" s="153"/>
      <c r="VP97" s="154"/>
      <c r="VQ97" s="154"/>
      <c r="VR97" s="153"/>
      <c r="VS97" s="153"/>
      <c r="VT97" s="153"/>
      <c r="VU97" s="153"/>
      <c r="VV97" s="153"/>
      <c r="VW97" s="153"/>
      <c r="VX97" s="153"/>
      <c r="VY97" s="153"/>
      <c r="VZ97" s="155"/>
      <c r="WA97" s="165"/>
      <c r="WB97" s="153"/>
      <c r="WC97" s="154"/>
      <c r="WD97" s="154"/>
      <c r="WE97" s="153"/>
      <c r="WF97" s="153"/>
      <c r="WG97" s="153"/>
      <c r="WH97" s="153"/>
      <c r="WI97" s="153"/>
      <c r="WJ97" s="153"/>
      <c r="WK97" s="153"/>
      <c r="WL97" s="153"/>
      <c r="WM97" s="155"/>
      <c r="WN97" s="165"/>
      <c r="WO97" s="153"/>
      <c r="WP97" s="154"/>
      <c r="WQ97" s="154"/>
      <c r="WR97" s="153"/>
      <c r="WS97" s="153"/>
      <c r="WT97" s="153"/>
      <c r="WU97" s="153"/>
      <c r="WV97" s="153"/>
      <c r="WW97" s="153"/>
      <c r="WX97" s="153"/>
      <c r="WY97" s="153"/>
      <c r="WZ97" s="155"/>
      <c r="XA97" s="165"/>
      <c r="XB97" s="153"/>
      <c r="XC97" s="154"/>
      <c r="XD97" s="154"/>
      <c r="XE97" s="153"/>
      <c r="XF97" s="153"/>
      <c r="XG97" s="153"/>
      <c r="XH97" s="153"/>
      <c r="XI97" s="153"/>
      <c r="XJ97" s="153"/>
      <c r="XK97" s="153"/>
      <c r="XL97" s="153"/>
      <c r="XM97" s="155"/>
      <c r="XN97" s="165"/>
      <c r="XO97" s="153"/>
      <c r="XP97" s="154"/>
      <c r="XQ97" s="154"/>
      <c r="XR97" s="153"/>
      <c r="XS97" s="153"/>
      <c r="XT97" s="153"/>
      <c r="XU97" s="153"/>
      <c r="XV97" s="153"/>
      <c r="XW97" s="153"/>
      <c r="XX97" s="153"/>
      <c r="XY97" s="153"/>
      <c r="XZ97" s="155"/>
      <c r="YA97" s="165"/>
      <c r="YB97" s="153"/>
      <c r="YC97" s="154"/>
      <c r="YD97" s="154"/>
      <c r="YE97" s="153"/>
      <c r="YF97" s="153"/>
      <c r="YG97" s="153"/>
      <c r="YH97" s="153"/>
      <c r="YI97" s="153"/>
      <c r="YJ97" s="153"/>
      <c r="YK97" s="153"/>
      <c r="YL97" s="153"/>
      <c r="YM97" s="155"/>
      <c r="YN97" s="165"/>
      <c r="YO97" s="153"/>
      <c r="YP97" s="154"/>
      <c r="YQ97" s="154"/>
      <c r="YR97" s="153"/>
      <c r="YS97" s="153"/>
      <c r="YT97" s="153"/>
      <c r="YU97" s="153"/>
      <c r="YV97" s="153"/>
      <c r="YW97" s="153"/>
      <c r="YX97" s="153"/>
      <c r="YY97" s="153"/>
      <c r="YZ97" s="155"/>
      <c r="ZA97" s="165"/>
      <c r="ZB97" s="153"/>
      <c r="ZC97" s="154"/>
      <c r="ZD97" s="154"/>
      <c r="ZE97" s="153"/>
      <c r="ZF97" s="153"/>
      <c r="ZG97" s="153"/>
      <c r="ZH97" s="153"/>
      <c r="ZI97" s="153"/>
      <c r="ZJ97" s="153"/>
      <c r="ZK97" s="153"/>
      <c r="ZL97" s="153"/>
      <c r="ZM97" s="155"/>
      <c r="ZN97" s="165"/>
      <c r="ZO97" s="153"/>
      <c r="ZP97" s="154"/>
      <c r="ZQ97" s="154"/>
      <c r="ZR97" s="153"/>
      <c r="ZS97" s="153"/>
      <c r="ZT97" s="153"/>
      <c r="ZU97" s="153"/>
      <c r="ZV97" s="153"/>
      <c r="ZW97" s="153"/>
      <c r="ZX97" s="153"/>
      <c r="ZY97" s="153"/>
      <c r="ZZ97" s="155"/>
      <c r="AAA97" s="165"/>
      <c r="AAB97" s="153"/>
      <c r="AAC97" s="154"/>
      <c r="AAD97" s="154"/>
      <c r="AAE97" s="153"/>
      <c r="AAF97" s="153"/>
      <c r="AAG97" s="153"/>
      <c r="AAH97" s="153"/>
      <c r="AAI97" s="153"/>
      <c r="AAJ97" s="153"/>
      <c r="AAK97" s="153"/>
      <c r="AAL97" s="153"/>
      <c r="AAM97" s="155"/>
      <c r="AAN97" s="165"/>
      <c r="AAO97" s="153"/>
      <c r="AAP97" s="154"/>
      <c r="AAQ97" s="154"/>
      <c r="AAR97" s="153"/>
      <c r="AAS97" s="153"/>
      <c r="AAT97" s="153"/>
      <c r="AAU97" s="153"/>
      <c r="AAV97" s="153"/>
      <c r="AAW97" s="153"/>
      <c r="AAX97" s="153"/>
      <c r="AAY97" s="153"/>
      <c r="AAZ97" s="155"/>
      <c r="ABA97" s="165"/>
      <c r="ABB97" s="153"/>
      <c r="ABC97" s="154"/>
      <c r="ABD97" s="154"/>
      <c r="ABE97" s="153"/>
      <c r="ABF97" s="153"/>
      <c r="ABG97" s="153"/>
      <c r="ABH97" s="153"/>
      <c r="ABI97" s="153"/>
      <c r="ABJ97" s="153"/>
      <c r="ABK97" s="153"/>
      <c r="ABL97" s="153"/>
      <c r="ABM97" s="155"/>
      <c r="ABN97" s="165"/>
      <c r="ABO97" s="153"/>
      <c r="ABP97" s="154"/>
      <c r="ABQ97" s="154"/>
      <c r="ABR97" s="153"/>
      <c r="ABS97" s="153"/>
      <c r="ABT97" s="153"/>
      <c r="ABU97" s="153"/>
      <c r="ABV97" s="153"/>
      <c r="ABW97" s="153"/>
      <c r="ABX97" s="153"/>
      <c r="ABY97" s="153"/>
      <c r="ABZ97" s="155"/>
      <c r="ACA97" s="165"/>
      <c r="ACB97" s="153"/>
      <c r="ACC97" s="154"/>
      <c r="ACD97" s="154"/>
      <c r="ACE97" s="153"/>
      <c r="ACF97" s="153"/>
      <c r="ACG97" s="153"/>
      <c r="ACH97" s="153"/>
      <c r="ACI97" s="153"/>
      <c r="ACJ97" s="153"/>
      <c r="ACK97" s="153"/>
      <c r="ACL97" s="153"/>
      <c r="ACM97" s="155"/>
      <c r="ACN97" s="165"/>
      <c r="ACO97" s="153"/>
      <c r="ACP97" s="154"/>
      <c r="ACQ97" s="154"/>
      <c r="ACR97" s="153"/>
      <c r="ACS97" s="153"/>
      <c r="ACT97" s="153"/>
      <c r="ACU97" s="153"/>
      <c r="ACV97" s="153"/>
      <c r="ACW97" s="153"/>
      <c r="ACX97" s="153"/>
      <c r="ACY97" s="153"/>
      <c r="ACZ97" s="155"/>
      <c r="ADA97" s="165"/>
      <c r="ADB97" s="153"/>
      <c r="ADC97" s="154"/>
      <c r="ADD97" s="154"/>
      <c r="ADE97" s="153"/>
      <c r="ADF97" s="153"/>
      <c r="ADG97" s="153"/>
      <c r="ADH97" s="153"/>
      <c r="ADI97" s="153"/>
      <c r="ADJ97" s="153"/>
      <c r="ADK97" s="153"/>
      <c r="ADL97" s="153"/>
      <c r="ADM97" s="155"/>
      <c r="ADN97" s="165"/>
      <c r="ADO97" s="153"/>
      <c r="ADP97" s="154"/>
      <c r="ADQ97" s="154"/>
      <c r="ADR97" s="153"/>
      <c r="ADS97" s="153"/>
      <c r="ADT97" s="153"/>
      <c r="ADU97" s="153"/>
      <c r="ADV97" s="153"/>
      <c r="ADW97" s="153"/>
      <c r="ADX97" s="153"/>
      <c r="ADY97" s="153"/>
      <c r="ADZ97" s="155"/>
      <c r="AEA97" s="165"/>
      <c r="AEB97" s="153"/>
      <c r="AEC97" s="154"/>
      <c r="AED97" s="154"/>
      <c r="AEE97" s="153"/>
      <c r="AEF97" s="153"/>
      <c r="AEG97" s="153"/>
      <c r="AEH97" s="153"/>
      <c r="AEI97" s="153"/>
      <c r="AEJ97" s="153"/>
      <c r="AEK97" s="153"/>
      <c r="AEL97" s="153"/>
      <c r="AEM97" s="155"/>
      <c r="AEN97" s="165"/>
      <c r="AEO97" s="153"/>
      <c r="AEP97" s="154"/>
      <c r="AEQ97" s="154"/>
      <c r="AER97" s="153"/>
      <c r="AES97" s="153"/>
      <c r="AET97" s="153"/>
      <c r="AEU97" s="153"/>
      <c r="AEV97" s="153"/>
      <c r="AEW97" s="153"/>
      <c r="AEX97" s="153"/>
      <c r="AEY97" s="153"/>
      <c r="AEZ97" s="155"/>
      <c r="AFA97" s="165"/>
      <c r="AFB97" s="153"/>
      <c r="AFC97" s="154"/>
      <c r="AFD97" s="154"/>
      <c r="AFE97" s="153"/>
      <c r="AFF97" s="153"/>
      <c r="AFG97" s="153"/>
      <c r="AFH97" s="153"/>
      <c r="AFI97" s="153"/>
      <c r="AFJ97" s="153"/>
      <c r="AFK97" s="153"/>
      <c r="AFL97" s="153"/>
      <c r="AFM97" s="155"/>
      <c r="AFN97" s="165"/>
      <c r="AFO97" s="153"/>
      <c r="AFP97" s="154"/>
      <c r="AFQ97" s="154"/>
      <c r="AFR97" s="153"/>
      <c r="AFS97" s="153"/>
      <c r="AFT97" s="153"/>
      <c r="AFU97" s="153"/>
      <c r="AFV97" s="153"/>
      <c r="AFW97" s="153"/>
      <c r="AFX97" s="153"/>
      <c r="AFY97" s="153"/>
      <c r="AFZ97" s="155"/>
      <c r="AGA97" s="165"/>
      <c r="AGB97" s="153"/>
      <c r="AGC97" s="154"/>
      <c r="AGD97" s="154"/>
      <c r="AGE97" s="153"/>
      <c r="AGF97" s="153"/>
      <c r="AGG97" s="153"/>
      <c r="AGH97" s="153"/>
      <c r="AGI97" s="153"/>
      <c r="AGJ97" s="153"/>
      <c r="AGK97" s="153"/>
      <c r="AGL97" s="153"/>
      <c r="AGM97" s="155"/>
      <c r="AGN97" s="165"/>
      <c r="AGO97" s="153"/>
      <c r="AGP97" s="154"/>
      <c r="AGQ97" s="154"/>
      <c r="AGR97" s="153"/>
      <c r="AGS97" s="153"/>
      <c r="AGT97" s="153"/>
      <c r="AGU97" s="153"/>
      <c r="AGV97" s="153"/>
      <c r="AGW97" s="153"/>
      <c r="AGX97" s="153"/>
      <c r="AGY97" s="153"/>
      <c r="AGZ97" s="155"/>
      <c r="AHA97" s="165"/>
      <c r="AHB97" s="153"/>
      <c r="AHC97" s="154"/>
      <c r="AHD97" s="154"/>
      <c r="AHE97" s="153"/>
      <c r="AHF97" s="153"/>
      <c r="AHG97" s="153"/>
      <c r="AHH97" s="153"/>
      <c r="AHI97" s="153"/>
      <c r="AHJ97" s="153"/>
      <c r="AHK97" s="153"/>
      <c r="AHL97" s="153"/>
      <c r="AHM97" s="155"/>
      <c r="AHN97" s="165"/>
      <c r="AHO97" s="153"/>
      <c r="AHP97" s="154"/>
      <c r="AHQ97" s="154"/>
      <c r="AHR97" s="153"/>
      <c r="AHS97" s="153"/>
      <c r="AHT97" s="153"/>
      <c r="AHU97" s="153"/>
      <c r="AHV97" s="153"/>
      <c r="AHW97" s="153"/>
      <c r="AHX97" s="153"/>
      <c r="AHY97" s="153"/>
      <c r="AHZ97" s="155"/>
      <c r="AIA97" s="165"/>
      <c r="AIB97" s="153"/>
      <c r="AIC97" s="154"/>
      <c r="AID97" s="154"/>
      <c r="AIE97" s="153"/>
      <c r="AIF97" s="153"/>
      <c r="AIG97" s="153"/>
      <c r="AIH97" s="153"/>
      <c r="AII97" s="153"/>
      <c r="AIJ97" s="153"/>
      <c r="AIK97" s="153"/>
      <c r="AIL97" s="153"/>
      <c r="AIM97" s="155"/>
      <c r="AIN97" s="165"/>
      <c r="AIO97" s="153"/>
      <c r="AIP97" s="154"/>
      <c r="AIQ97" s="154"/>
      <c r="AIR97" s="153"/>
      <c r="AIS97" s="153"/>
      <c r="AIT97" s="153"/>
      <c r="AIU97" s="153"/>
      <c r="AIV97" s="153"/>
      <c r="AIW97" s="153"/>
      <c r="AIX97" s="153"/>
      <c r="AIY97" s="153"/>
      <c r="AIZ97" s="155"/>
      <c r="AJA97" s="165"/>
      <c r="AJB97" s="153"/>
      <c r="AJC97" s="154"/>
      <c r="AJD97" s="154"/>
      <c r="AJE97" s="153"/>
      <c r="AJF97" s="153"/>
      <c r="AJG97" s="153"/>
      <c r="AJH97" s="153"/>
      <c r="AJI97" s="153"/>
      <c r="AJJ97" s="153"/>
      <c r="AJK97" s="153"/>
      <c r="AJL97" s="153"/>
      <c r="AJM97" s="155"/>
      <c r="AJN97" s="165"/>
      <c r="AJO97" s="153"/>
      <c r="AJP97" s="154"/>
      <c r="AJQ97" s="154"/>
      <c r="AJR97" s="153"/>
      <c r="AJS97" s="153"/>
      <c r="AJT97" s="153"/>
      <c r="AJU97" s="153"/>
      <c r="AJV97" s="153"/>
      <c r="AJW97" s="153"/>
      <c r="AJX97" s="153"/>
      <c r="AJY97" s="153"/>
      <c r="AJZ97" s="155"/>
      <c r="AKA97" s="165"/>
      <c r="AKB97" s="153"/>
      <c r="AKC97" s="154"/>
      <c r="AKD97" s="154"/>
      <c r="AKE97" s="153"/>
      <c r="AKF97" s="153"/>
      <c r="AKG97" s="153"/>
      <c r="AKH97" s="153"/>
      <c r="AKI97" s="153"/>
      <c r="AKJ97" s="153"/>
      <c r="AKK97" s="153"/>
      <c r="AKL97" s="153"/>
      <c r="AKM97" s="155"/>
      <c r="AKN97" s="165"/>
      <c r="AKO97" s="153"/>
      <c r="AKP97" s="154"/>
      <c r="AKQ97" s="154"/>
      <c r="AKR97" s="153"/>
      <c r="AKS97" s="153"/>
      <c r="AKT97" s="153"/>
      <c r="AKU97" s="153"/>
      <c r="AKV97" s="153"/>
      <c r="AKW97" s="153"/>
      <c r="AKX97" s="153"/>
      <c r="AKY97" s="153"/>
      <c r="AKZ97" s="155"/>
      <c r="ALA97" s="165"/>
      <c r="ALB97" s="153"/>
      <c r="ALC97" s="154"/>
      <c r="ALD97" s="154"/>
      <c r="ALE97" s="153"/>
      <c r="ALF97" s="153"/>
      <c r="ALG97" s="153"/>
      <c r="ALH97" s="153"/>
      <c r="ALI97" s="153"/>
      <c r="ALJ97" s="153"/>
      <c r="ALK97" s="153"/>
      <c r="ALL97" s="153"/>
      <c r="ALM97" s="155"/>
      <c r="ALN97" s="165"/>
      <c r="ALO97" s="153"/>
      <c r="ALP97" s="154"/>
      <c r="ALQ97" s="154"/>
      <c r="ALR97" s="153"/>
      <c r="ALS97" s="153"/>
      <c r="ALT97" s="153"/>
      <c r="ALU97" s="153"/>
      <c r="ALV97" s="153"/>
      <c r="ALW97" s="153"/>
      <c r="ALX97" s="153"/>
      <c r="ALY97" s="153"/>
      <c r="ALZ97" s="155"/>
      <c r="AMA97" s="165"/>
      <c r="AMB97" s="153"/>
      <c r="AMC97" s="154"/>
      <c r="AMD97" s="154"/>
      <c r="AME97" s="153"/>
      <c r="AMF97" s="153"/>
      <c r="AMG97" s="153"/>
      <c r="AMH97" s="153"/>
      <c r="AMI97" s="153"/>
      <c r="AMJ97" s="153"/>
      <c r="AMK97" s="153"/>
      <c r="AML97" s="153"/>
      <c r="AMM97" s="155"/>
      <c r="AMN97" s="165"/>
      <c r="AMO97" s="153"/>
      <c r="AMP97" s="154"/>
      <c r="AMQ97" s="154"/>
      <c r="AMR97" s="153"/>
      <c r="AMS97" s="153"/>
      <c r="AMT97" s="153"/>
      <c r="AMU97" s="153"/>
      <c r="AMV97" s="153"/>
      <c r="AMW97" s="153"/>
      <c r="AMX97" s="153"/>
      <c r="AMY97" s="153"/>
      <c r="AMZ97" s="155"/>
      <c r="ANA97" s="165"/>
      <c r="ANB97" s="153"/>
      <c r="ANC97" s="154"/>
      <c r="AND97" s="154"/>
      <c r="ANE97" s="153"/>
      <c r="ANF97" s="153"/>
      <c r="ANG97" s="153"/>
      <c r="ANH97" s="153"/>
      <c r="ANI97" s="153"/>
      <c r="ANJ97" s="153"/>
      <c r="ANK97" s="153"/>
      <c r="ANL97" s="153"/>
      <c r="ANM97" s="155"/>
      <c r="ANN97" s="165"/>
      <c r="ANO97" s="153"/>
      <c r="ANP97" s="154"/>
      <c r="ANQ97" s="154"/>
      <c r="ANR97" s="153"/>
      <c r="ANS97" s="153"/>
      <c r="ANT97" s="153"/>
      <c r="ANU97" s="153"/>
      <c r="ANV97" s="153"/>
      <c r="ANW97" s="153"/>
      <c r="ANX97" s="153"/>
      <c r="ANY97" s="153"/>
      <c r="ANZ97" s="155"/>
      <c r="AOA97" s="165"/>
      <c r="AOB97" s="153"/>
      <c r="AOC97" s="154"/>
      <c r="AOD97" s="154"/>
      <c r="AOE97" s="153"/>
      <c r="AOF97" s="153"/>
      <c r="AOG97" s="153"/>
      <c r="AOH97" s="153"/>
      <c r="AOI97" s="153"/>
      <c r="AOJ97" s="153"/>
      <c r="AOK97" s="153"/>
      <c r="AOL97" s="153"/>
      <c r="AOM97" s="155"/>
      <c r="AON97" s="165"/>
      <c r="AOO97" s="153"/>
      <c r="AOP97" s="154"/>
      <c r="AOQ97" s="154"/>
      <c r="AOR97" s="153"/>
      <c r="AOS97" s="153"/>
      <c r="AOT97" s="153"/>
      <c r="AOU97" s="153"/>
      <c r="AOV97" s="153"/>
      <c r="AOW97" s="153"/>
      <c r="AOX97" s="153"/>
      <c r="AOY97" s="153"/>
      <c r="AOZ97" s="155"/>
      <c r="APA97" s="165"/>
      <c r="APB97" s="153"/>
      <c r="APC97" s="154"/>
      <c r="APD97" s="154"/>
      <c r="APE97" s="153"/>
      <c r="APF97" s="153"/>
      <c r="APG97" s="153"/>
      <c r="APH97" s="153"/>
      <c r="API97" s="153"/>
      <c r="APJ97" s="153"/>
      <c r="APK97" s="153"/>
      <c r="APL97" s="153"/>
      <c r="APM97" s="155"/>
      <c r="APN97" s="165"/>
      <c r="APO97" s="153"/>
      <c r="APP97" s="154"/>
      <c r="APQ97" s="154"/>
      <c r="APR97" s="153"/>
      <c r="APS97" s="153"/>
      <c r="APT97" s="153"/>
      <c r="APU97" s="153"/>
      <c r="APV97" s="153"/>
      <c r="APW97" s="153"/>
      <c r="APX97" s="153"/>
      <c r="APY97" s="153"/>
      <c r="APZ97" s="155"/>
      <c r="AQA97" s="165"/>
      <c r="AQB97" s="153"/>
      <c r="AQC97" s="154"/>
      <c r="AQD97" s="154"/>
      <c r="AQE97" s="153"/>
      <c r="AQF97" s="153"/>
      <c r="AQG97" s="153"/>
      <c r="AQH97" s="153"/>
      <c r="AQI97" s="153"/>
      <c r="AQJ97" s="153"/>
      <c r="AQK97" s="153"/>
      <c r="AQL97" s="153"/>
      <c r="AQM97" s="155"/>
      <c r="AQN97" s="165"/>
      <c r="AQO97" s="153"/>
      <c r="AQP97" s="154"/>
      <c r="AQQ97" s="154"/>
      <c r="AQR97" s="153"/>
      <c r="AQS97" s="153"/>
      <c r="AQT97" s="153"/>
      <c r="AQU97" s="153"/>
      <c r="AQV97" s="153"/>
      <c r="AQW97" s="153"/>
      <c r="AQX97" s="153"/>
      <c r="AQY97" s="153"/>
      <c r="AQZ97" s="155"/>
      <c r="ARA97" s="165"/>
      <c r="ARB97" s="153"/>
      <c r="ARC97" s="154"/>
      <c r="ARD97" s="154"/>
      <c r="ARE97" s="153"/>
      <c r="ARF97" s="153"/>
      <c r="ARG97" s="153"/>
      <c r="ARH97" s="153"/>
      <c r="ARI97" s="153"/>
      <c r="ARJ97" s="153"/>
      <c r="ARK97" s="153"/>
      <c r="ARL97" s="153"/>
      <c r="ARM97" s="155"/>
      <c r="ARN97" s="165"/>
      <c r="ARO97" s="153"/>
      <c r="ARP97" s="154"/>
      <c r="ARQ97" s="154"/>
      <c r="ARR97" s="153"/>
      <c r="ARS97" s="153"/>
      <c r="ART97" s="153"/>
      <c r="ARU97" s="153"/>
      <c r="ARV97" s="153"/>
      <c r="ARW97" s="153"/>
      <c r="ARX97" s="153"/>
      <c r="ARY97" s="153"/>
      <c r="ARZ97" s="155"/>
      <c r="ASA97" s="165"/>
      <c r="ASB97" s="153"/>
      <c r="ASC97" s="154"/>
      <c r="ASD97" s="154"/>
      <c r="ASE97" s="153"/>
      <c r="ASF97" s="153"/>
      <c r="ASG97" s="153"/>
      <c r="ASH97" s="153"/>
      <c r="ASI97" s="153"/>
      <c r="ASJ97" s="153"/>
      <c r="ASK97" s="153"/>
      <c r="ASL97" s="153"/>
      <c r="ASM97" s="155"/>
      <c r="ASN97" s="165"/>
      <c r="ASO97" s="153"/>
      <c r="ASP97" s="154"/>
      <c r="ASQ97" s="154"/>
      <c r="ASR97" s="153"/>
      <c r="ASS97" s="153"/>
      <c r="AST97" s="153"/>
      <c r="ASU97" s="153"/>
      <c r="ASV97" s="153"/>
      <c r="ASW97" s="153"/>
      <c r="ASX97" s="153"/>
      <c r="ASY97" s="153"/>
      <c r="ASZ97" s="155"/>
      <c r="ATA97" s="165"/>
      <c r="ATB97" s="153"/>
      <c r="ATC97" s="154"/>
      <c r="ATD97" s="154"/>
      <c r="ATE97" s="153"/>
      <c r="ATF97" s="153"/>
      <c r="ATG97" s="153"/>
      <c r="ATH97" s="153"/>
      <c r="ATI97" s="153"/>
      <c r="ATJ97" s="153"/>
      <c r="ATK97" s="153"/>
      <c r="ATL97" s="153"/>
      <c r="ATM97" s="155"/>
      <c r="ATN97" s="165"/>
      <c r="ATO97" s="153"/>
      <c r="ATP97" s="154"/>
      <c r="ATQ97" s="154"/>
      <c r="ATR97" s="153"/>
      <c r="ATS97" s="153"/>
      <c r="ATT97" s="153"/>
      <c r="ATU97" s="153"/>
      <c r="ATV97" s="153"/>
      <c r="ATW97" s="153"/>
      <c r="ATX97" s="153"/>
      <c r="ATY97" s="153"/>
      <c r="ATZ97" s="155"/>
      <c r="AUA97" s="165"/>
      <c r="AUB97" s="153"/>
      <c r="AUC97" s="154"/>
      <c r="AUD97" s="154"/>
      <c r="AUE97" s="153"/>
      <c r="AUF97" s="153"/>
      <c r="AUG97" s="153"/>
      <c r="AUH97" s="153"/>
      <c r="AUI97" s="153"/>
      <c r="AUJ97" s="153"/>
      <c r="AUK97" s="153"/>
      <c r="AUL97" s="153"/>
      <c r="AUM97" s="155"/>
      <c r="AUN97" s="165"/>
      <c r="AUO97" s="153"/>
      <c r="AUP97" s="154"/>
      <c r="AUQ97" s="154"/>
      <c r="AUR97" s="153"/>
      <c r="AUS97" s="153"/>
      <c r="AUT97" s="153"/>
      <c r="AUU97" s="153"/>
      <c r="AUV97" s="153"/>
      <c r="AUW97" s="153"/>
      <c r="AUX97" s="153"/>
      <c r="AUY97" s="153"/>
      <c r="AUZ97" s="155"/>
      <c r="AVA97" s="165"/>
      <c r="AVB97" s="153"/>
      <c r="AVC97" s="154"/>
      <c r="AVD97" s="154"/>
      <c r="AVE97" s="153"/>
      <c r="AVF97" s="153"/>
      <c r="AVG97" s="153"/>
      <c r="AVH97" s="153"/>
      <c r="AVI97" s="153"/>
      <c r="AVJ97" s="153"/>
      <c r="AVK97" s="153"/>
      <c r="AVL97" s="153"/>
      <c r="AVM97" s="155"/>
      <c r="AVN97" s="165"/>
      <c r="AVO97" s="153"/>
      <c r="AVP97" s="154"/>
      <c r="AVQ97" s="154"/>
      <c r="AVR97" s="153"/>
      <c r="AVS97" s="153"/>
      <c r="AVT97" s="153"/>
      <c r="AVU97" s="153"/>
      <c r="AVV97" s="153"/>
      <c r="AVW97" s="153"/>
      <c r="AVX97" s="153"/>
      <c r="AVY97" s="153"/>
      <c r="AVZ97" s="155"/>
      <c r="AWA97" s="165"/>
      <c r="AWB97" s="153"/>
      <c r="AWC97" s="154"/>
      <c r="AWD97" s="154"/>
      <c r="AWE97" s="153"/>
      <c r="AWF97" s="153"/>
      <c r="AWG97" s="153"/>
      <c r="AWH97" s="153"/>
      <c r="AWI97" s="153"/>
      <c r="AWJ97" s="153"/>
      <c r="AWK97" s="153"/>
      <c r="AWL97" s="153"/>
      <c r="AWM97" s="155"/>
      <c r="AWN97" s="165"/>
      <c r="AWO97" s="153"/>
      <c r="AWP97" s="154"/>
      <c r="AWQ97" s="154"/>
      <c r="AWR97" s="153"/>
      <c r="AWS97" s="153"/>
      <c r="AWT97" s="153"/>
      <c r="AWU97" s="153"/>
      <c r="AWV97" s="153"/>
      <c r="AWW97" s="153"/>
      <c r="AWX97" s="153"/>
      <c r="AWY97" s="153"/>
      <c r="AWZ97" s="155"/>
      <c r="AXA97" s="165"/>
      <c r="AXB97" s="153"/>
      <c r="AXC97" s="154"/>
      <c r="AXD97" s="154"/>
      <c r="AXE97" s="153"/>
      <c r="AXF97" s="153"/>
      <c r="AXG97" s="153"/>
      <c r="AXH97" s="153"/>
      <c r="AXI97" s="153"/>
      <c r="AXJ97" s="153"/>
      <c r="AXK97" s="153"/>
      <c r="AXL97" s="153"/>
      <c r="AXM97" s="155"/>
      <c r="AXN97" s="165"/>
      <c r="AXO97" s="153"/>
      <c r="AXP97" s="154"/>
      <c r="AXQ97" s="154"/>
      <c r="AXR97" s="153"/>
      <c r="AXS97" s="153"/>
      <c r="AXT97" s="153"/>
      <c r="AXU97" s="153"/>
      <c r="AXV97" s="153"/>
      <c r="AXW97" s="153"/>
      <c r="AXX97" s="153"/>
      <c r="AXY97" s="153"/>
      <c r="AXZ97" s="155"/>
      <c r="AYA97" s="165"/>
      <c r="AYB97" s="153"/>
      <c r="AYC97" s="154"/>
      <c r="AYD97" s="154"/>
      <c r="AYE97" s="153"/>
      <c r="AYF97" s="153"/>
      <c r="AYG97" s="153"/>
      <c r="AYH97" s="153"/>
      <c r="AYI97" s="153"/>
      <c r="AYJ97" s="153"/>
      <c r="AYK97" s="153"/>
      <c r="AYL97" s="153"/>
      <c r="AYM97" s="155"/>
      <c r="AYN97" s="165"/>
      <c r="AYO97" s="153"/>
      <c r="AYP97" s="154"/>
      <c r="AYQ97" s="154"/>
      <c r="AYR97" s="153"/>
      <c r="AYS97" s="153"/>
      <c r="AYT97" s="153"/>
      <c r="AYU97" s="153"/>
      <c r="AYV97" s="153"/>
      <c r="AYW97" s="153"/>
      <c r="AYX97" s="153"/>
      <c r="AYY97" s="153"/>
      <c r="AYZ97" s="155"/>
      <c r="AZA97" s="165"/>
      <c r="AZB97" s="153"/>
      <c r="AZC97" s="154"/>
      <c r="AZD97" s="154"/>
      <c r="AZE97" s="153"/>
      <c r="AZF97" s="153"/>
      <c r="AZG97" s="153"/>
      <c r="AZH97" s="153"/>
      <c r="AZI97" s="153"/>
      <c r="AZJ97" s="153"/>
      <c r="AZK97" s="153"/>
      <c r="AZL97" s="153"/>
      <c r="AZM97" s="155"/>
      <c r="AZN97" s="165"/>
      <c r="AZO97" s="153"/>
      <c r="AZP97" s="154"/>
      <c r="AZQ97" s="154"/>
      <c r="AZR97" s="153"/>
      <c r="AZS97" s="153"/>
      <c r="AZT97" s="153"/>
      <c r="AZU97" s="153"/>
      <c r="AZV97" s="153"/>
      <c r="AZW97" s="153"/>
      <c r="AZX97" s="153"/>
      <c r="AZY97" s="153"/>
      <c r="AZZ97" s="155"/>
      <c r="BAA97" s="165"/>
      <c r="BAB97" s="153"/>
      <c r="BAC97" s="154"/>
      <c r="BAD97" s="154"/>
      <c r="BAE97" s="153"/>
      <c r="BAF97" s="153"/>
      <c r="BAG97" s="153"/>
      <c r="BAH97" s="153"/>
      <c r="BAI97" s="153"/>
      <c r="BAJ97" s="153"/>
      <c r="BAK97" s="153"/>
      <c r="BAL97" s="153"/>
      <c r="BAM97" s="155"/>
      <c r="BAN97" s="165"/>
      <c r="BAO97" s="153"/>
      <c r="BAP97" s="154"/>
      <c r="BAQ97" s="154"/>
      <c r="BAR97" s="153"/>
      <c r="BAS97" s="153"/>
      <c r="BAT97" s="153"/>
      <c r="BAU97" s="153"/>
      <c r="BAV97" s="153"/>
      <c r="BAW97" s="153"/>
      <c r="BAX97" s="153"/>
      <c r="BAY97" s="153"/>
      <c r="BAZ97" s="155"/>
      <c r="BBA97" s="165"/>
      <c r="BBB97" s="153"/>
      <c r="BBC97" s="154"/>
      <c r="BBD97" s="154"/>
      <c r="BBE97" s="153"/>
      <c r="BBF97" s="153"/>
      <c r="BBG97" s="153"/>
      <c r="BBH97" s="153"/>
      <c r="BBI97" s="153"/>
      <c r="BBJ97" s="153"/>
      <c r="BBK97" s="153"/>
      <c r="BBL97" s="153"/>
      <c r="BBM97" s="155"/>
      <c r="BBN97" s="165"/>
      <c r="BBO97" s="153"/>
      <c r="BBP97" s="154"/>
      <c r="BBQ97" s="154"/>
      <c r="BBR97" s="153"/>
      <c r="BBS97" s="153"/>
      <c r="BBT97" s="153"/>
      <c r="BBU97" s="153"/>
      <c r="BBV97" s="153"/>
      <c r="BBW97" s="153"/>
      <c r="BBX97" s="153"/>
      <c r="BBY97" s="153"/>
      <c r="BBZ97" s="155"/>
      <c r="BCA97" s="165"/>
      <c r="BCB97" s="153"/>
      <c r="BCC97" s="154"/>
      <c r="BCD97" s="154"/>
      <c r="BCE97" s="153"/>
      <c r="BCF97" s="153"/>
      <c r="BCG97" s="153"/>
      <c r="BCH97" s="153"/>
      <c r="BCI97" s="153"/>
      <c r="BCJ97" s="153"/>
      <c r="BCK97" s="153"/>
      <c r="BCL97" s="153"/>
      <c r="BCM97" s="155"/>
      <c r="BCN97" s="165"/>
      <c r="BCO97" s="153"/>
      <c r="BCP97" s="154"/>
      <c r="BCQ97" s="154"/>
      <c r="BCR97" s="153"/>
      <c r="BCS97" s="153"/>
      <c r="BCT97" s="153"/>
      <c r="BCU97" s="153"/>
      <c r="BCV97" s="153"/>
      <c r="BCW97" s="153"/>
      <c r="BCX97" s="153"/>
      <c r="BCY97" s="153"/>
      <c r="BCZ97" s="155"/>
      <c r="BDA97" s="165"/>
      <c r="BDB97" s="153"/>
      <c r="BDC97" s="154"/>
      <c r="BDD97" s="154"/>
      <c r="BDE97" s="153"/>
      <c r="BDF97" s="153"/>
      <c r="BDG97" s="153"/>
      <c r="BDH97" s="153"/>
      <c r="BDI97" s="153"/>
      <c r="BDJ97" s="153"/>
      <c r="BDK97" s="153"/>
      <c r="BDL97" s="153"/>
      <c r="BDM97" s="155"/>
      <c r="BDN97" s="165"/>
      <c r="BDO97" s="153"/>
      <c r="BDP97" s="154"/>
      <c r="BDQ97" s="154"/>
      <c r="BDR97" s="153"/>
      <c r="BDS97" s="153"/>
      <c r="BDT97" s="153"/>
      <c r="BDU97" s="153"/>
      <c r="BDV97" s="153"/>
      <c r="BDW97" s="153"/>
      <c r="BDX97" s="153"/>
      <c r="BDY97" s="153"/>
      <c r="BDZ97" s="155"/>
      <c r="BEA97" s="165"/>
      <c r="BEB97" s="153"/>
      <c r="BEC97" s="154"/>
      <c r="BED97" s="154"/>
      <c r="BEE97" s="153"/>
      <c r="BEF97" s="153"/>
      <c r="BEG97" s="153"/>
      <c r="BEH97" s="153"/>
      <c r="BEI97" s="153"/>
      <c r="BEJ97" s="153"/>
      <c r="BEK97" s="153"/>
      <c r="BEL97" s="153"/>
      <c r="BEM97" s="155"/>
      <c r="BEN97" s="165"/>
      <c r="BEO97" s="153"/>
      <c r="BEP97" s="154"/>
      <c r="BEQ97" s="154"/>
      <c r="BER97" s="153"/>
      <c r="BES97" s="153"/>
      <c r="BET97" s="153"/>
      <c r="BEU97" s="153"/>
      <c r="BEV97" s="153"/>
      <c r="BEW97" s="153"/>
      <c r="BEX97" s="153"/>
      <c r="BEY97" s="153"/>
      <c r="BEZ97" s="155"/>
      <c r="BFA97" s="165"/>
      <c r="BFB97" s="153"/>
      <c r="BFC97" s="154"/>
      <c r="BFD97" s="154"/>
      <c r="BFE97" s="153"/>
      <c r="BFF97" s="153"/>
      <c r="BFG97" s="153"/>
      <c r="BFH97" s="153"/>
      <c r="BFI97" s="153"/>
      <c r="BFJ97" s="153"/>
      <c r="BFK97" s="153"/>
      <c r="BFL97" s="153"/>
      <c r="BFM97" s="155"/>
      <c r="BFN97" s="165"/>
      <c r="BFO97" s="153"/>
      <c r="BFP97" s="154"/>
      <c r="BFQ97" s="154"/>
      <c r="BFR97" s="153"/>
      <c r="BFS97" s="153"/>
      <c r="BFT97" s="153"/>
      <c r="BFU97" s="153"/>
      <c r="BFV97" s="153"/>
      <c r="BFW97" s="153"/>
      <c r="BFX97" s="153"/>
      <c r="BFY97" s="153"/>
      <c r="BFZ97" s="155"/>
      <c r="BGA97" s="165"/>
      <c r="BGB97" s="153"/>
      <c r="BGC97" s="154"/>
      <c r="BGD97" s="154"/>
      <c r="BGE97" s="153"/>
      <c r="BGF97" s="153"/>
      <c r="BGG97" s="153"/>
      <c r="BGH97" s="153"/>
      <c r="BGI97" s="153"/>
      <c r="BGJ97" s="153"/>
      <c r="BGK97" s="153"/>
      <c r="BGL97" s="153"/>
      <c r="BGM97" s="155"/>
      <c r="BGN97" s="165"/>
      <c r="BGO97" s="153"/>
      <c r="BGP97" s="154"/>
      <c r="BGQ97" s="154"/>
      <c r="BGR97" s="153"/>
      <c r="BGS97" s="153"/>
      <c r="BGT97" s="153"/>
      <c r="BGU97" s="153"/>
      <c r="BGV97" s="153"/>
      <c r="BGW97" s="153"/>
      <c r="BGX97" s="153"/>
      <c r="BGY97" s="153"/>
      <c r="BGZ97" s="155"/>
      <c r="BHA97" s="165"/>
      <c r="BHB97" s="153"/>
      <c r="BHC97" s="154"/>
      <c r="BHD97" s="154"/>
      <c r="BHE97" s="153"/>
      <c r="BHF97" s="153"/>
      <c r="BHG97" s="153"/>
      <c r="BHH97" s="153"/>
      <c r="BHI97" s="153"/>
      <c r="BHJ97" s="153"/>
      <c r="BHK97" s="153"/>
      <c r="BHL97" s="153"/>
      <c r="BHM97" s="155"/>
      <c r="BHN97" s="165"/>
      <c r="BHO97" s="153"/>
      <c r="BHP97" s="154"/>
      <c r="BHQ97" s="154"/>
      <c r="BHR97" s="153"/>
      <c r="BHS97" s="153"/>
      <c r="BHT97" s="153"/>
      <c r="BHU97" s="153"/>
      <c r="BHV97" s="153"/>
      <c r="BHW97" s="153"/>
      <c r="BHX97" s="153"/>
      <c r="BHY97" s="153"/>
      <c r="BHZ97" s="155"/>
      <c r="BIA97" s="165"/>
      <c r="BIB97" s="153"/>
      <c r="BIC97" s="154"/>
      <c r="BID97" s="154"/>
      <c r="BIE97" s="153"/>
      <c r="BIF97" s="153"/>
      <c r="BIG97" s="153"/>
      <c r="BIH97" s="153"/>
      <c r="BII97" s="153"/>
      <c r="BIJ97" s="153"/>
      <c r="BIK97" s="153"/>
      <c r="BIL97" s="153"/>
      <c r="BIM97" s="155"/>
      <c r="BIN97" s="165"/>
      <c r="BIO97" s="153"/>
      <c r="BIP97" s="154"/>
      <c r="BIQ97" s="154"/>
      <c r="BIR97" s="153"/>
      <c r="BIS97" s="153"/>
      <c r="BIT97" s="153"/>
      <c r="BIU97" s="153"/>
      <c r="BIV97" s="153"/>
      <c r="BIW97" s="153"/>
      <c r="BIX97" s="153"/>
      <c r="BIY97" s="153"/>
      <c r="BIZ97" s="155"/>
      <c r="BJA97" s="165"/>
      <c r="BJB97" s="153"/>
      <c r="BJC97" s="154"/>
      <c r="BJD97" s="154"/>
      <c r="BJE97" s="153"/>
      <c r="BJF97" s="153"/>
      <c r="BJG97" s="153"/>
      <c r="BJH97" s="153"/>
      <c r="BJI97" s="153"/>
      <c r="BJJ97" s="153"/>
      <c r="BJK97" s="153"/>
      <c r="BJL97" s="153"/>
      <c r="BJM97" s="155"/>
      <c r="BJN97" s="165"/>
      <c r="BJO97" s="153"/>
      <c r="BJP97" s="154"/>
      <c r="BJQ97" s="154"/>
      <c r="BJR97" s="153"/>
      <c r="BJS97" s="153"/>
      <c r="BJT97" s="153"/>
      <c r="BJU97" s="153"/>
      <c r="BJV97" s="153"/>
      <c r="BJW97" s="153"/>
      <c r="BJX97" s="153"/>
      <c r="BJY97" s="153"/>
      <c r="BJZ97" s="155"/>
      <c r="BKA97" s="165"/>
      <c r="BKB97" s="153"/>
      <c r="BKC97" s="154"/>
      <c r="BKD97" s="154"/>
      <c r="BKE97" s="153"/>
      <c r="BKF97" s="153"/>
      <c r="BKG97" s="153"/>
      <c r="BKH97" s="153"/>
      <c r="BKI97" s="153"/>
      <c r="BKJ97" s="153"/>
      <c r="BKK97" s="153"/>
      <c r="BKL97" s="153"/>
      <c r="BKM97" s="155"/>
      <c r="BKN97" s="165"/>
      <c r="BKO97" s="153"/>
      <c r="BKP97" s="154"/>
      <c r="BKQ97" s="154"/>
      <c r="BKR97" s="153"/>
      <c r="BKS97" s="153"/>
      <c r="BKT97" s="153"/>
      <c r="BKU97" s="153"/>
      <c r="BKV97" s="153"/>
      <c r="BKW97" s="153"/>
      <c r="BKX97" s="153"/>
      <c r="BKY97" s="153"/>
      <c r="BKZ97" s="155"/>
      <c r="BLA97" s="165"/>
      <c r="BLB97" s="153"/>
      <c r="BLC97" s="154"/>
      <c r="BLD97" s="154"/>
      <c r="BLE97" s="153"/>
      <c r="BLF97" s="153"/>
      <c r="BLG97" s="153"/>
      <c r="BLH97" s="153"/>
      <c r="BLI97" s="153"/>
      <c r="BLJ97" s="153"/>
      <c r="BLK97" s="153"/>
      <c r="BLL97" s="153"/>
      <c r="BLM97" s="155"/>
      <c r="BLN97" s="165"/>
      <c r="BLO97" s="153"/>
      <c r="BLP97" s="154"/>
      <c r="BLQ97" s="154"/>
      <c r="BLR97" s="153"/>
      <c r="BLS97" s="153"/>
      <c r="BLT97" s="153"/>
      <c r="BLU97" s="153"/>
      <c r="BLV97" s="153"/>
      <c r="BLW97" s="153"/>
      <c r="BLX97" s="153"/>
      <c r="BLY97" s="153"/>
      <c r="BLZ97" s="155"/>
      <c r="BMA97" s="165"/>
      <c r="BMB97" s="153"/>
      <c r="BMC97" s="154"/>
      <c r="BMD97" s="154"/>
      <c r="BME97" s="153"/>
      <c r="BMF97" s="153"/>
      <c r="BMG97" s="153"/>
      <c r="BMH97" s="153"/>
      <c r="BMI97" s="153"/>
      <c r="BMJ97" s="153"/>
      <c r="BMK97" s="153"/>
      <c r="BML97" s="153"/>
      <c r="BMM97" s="155"/>
      <c r="BMN97" s="165"/>
      <c r="BMO97" s="153"/>
      <c r="BMP97" s="154"/>
      <c r="BMQ97" s="154"/>
      <c r="BMR97" s="153"/>
      <c r="BMS97" s="153"/>
      <c r="BMT97" s="153"/>
      <c r="BMU97" s="153"/>
      <c r="BMV97" s="153"/>
      <c r="BMW97" s="153"/>
      <c r="BMX97" s="153"/>
      <c r="BMY97" s="153"/>
      <c r="BMZ97" s="155"/>
      <c r="BNA97" s="165"/>
      <c r="BNB97" s="153"/>
      <c r="BNC97" s="154"/>
      <c r="BND97" s="154"/>
      <c r="BNE97" s="153"/>
      <c r="BNF97" s="153"/>
      <c r="BNG97" s="153"/>
      <c r="BNH97" s="153"/>
      <c r="BNI97" s="153"/>
      <c r="BNJ97" s="153"/>
      <c r="BNK97" s="153"/>
      <c r="BNL97" s="153"/>
      <c r="BNM97" s="155"/>
      <c r="BNN97" s="165"/>
      <c r="BNO97" s="153"/>
      <c r="BNP97" s="154"/>
      <c r="BNQ97" s="154"/>
      <c r="BNR97" s="153"/>
      <c r="BNS97" s="153"/>
      <c r="BNT97" s="153"/>
      <c r="BNU97" s="153"/>
      <c r="BNV97" s="153"/>
      <c r="BNW97" s="153"/>
      <c r="BNX97" s="153"/>
      <c r="BNY97" s="153"/>
      <c r="BNZ97" s="155"/>
      <c r="BOA97" s="165"/>
      <c r="BOB97" s="153"/>
      <c r="BOC97" s="154"/>
      <c r="BOD97" s="154"/>
      <c r="BOE97" s="153"/>
      <c r="BOF97" s="153"/>
      <c r="BOG97" s="153"/>
      <c r="BOH97" s="153"/>
      <c r="BOI97" s="153"/>
      <c r="BOJ97" s="153"/>
      <c r="BOK97" s="153"/>
      <c r="BOL97" s="153"/>
      <c r="BOM97" s="155"/>
      <c r="BON97" s="165"/>
      <c r="BOO97" s="153"/>
      <c r="BOP97" s="154"/>
      <c r="BOQ97" s="154"/>
      <c r="BOR97" s="153"/>
      <c r="BOS97" s="153"/>
      <c r="BOT97" s="153"/>
      <c r="BOU97" s="153"/>
      <c r="BOV97" s="153"/>
      <c r="BOW97" s="153"/>
      <c r="BOX97" s="153"/>
      <c r="BOY97" s="153"/>
      <c r="BOZ97" s="155"/>
      <c r="BPA97" s="165"/>
      <c r="BPB97" s="153"/>
      <c r="BPC97" s="154"/>
      <c r="BPD97" s="154"/>
      <c r="BPE97" s="153"/>
      <c r="BPF97" s="153"/>
      <c r="BPG97" s="153"/>
      <c r="BPH97" s="153"/>
      <c r="BPI97" s="153"/>
      <c r="BPJ97" s="153"/>
      <c r="BPK97" s="153"/>
      <c r="BPL97" s="153"/>
      <c r="BPM97" s="155"/>
      <c r="BPN97" s="165"/>
      <c r="BPO97" s="153"/>
      <c r="BPP97" s="154"/>
      <c r="BPQ97" s="154"/>
      <c r="BPR97" s="153"/>
      <c r="BPS97" s="153"/>
      <c r="BPT97" s="153"/>
      <c r="BPU97" s="153"/>
      <c r="BPV97" s="153"/>
      <c r="BPW97" s="153"/>
      <c r="BPX97" s="153"/>
      <c r="BPY97" s="153"/>
      <c r="BPZ97" s="155"/>
      <c r="BQA97" s="165"/>
      <c r="BQB97" s="153"/>
      <c r="BQC97" s="154"/>
      <c r="BQD97" s="154"/>
      <c r="BQE97" s="153"/>
      <c r="BQF97" s="153"/>
      <c r="BQG97" s="153"/>
      <c r="BQH97" s="153"/>
      <c r="BQI97" s="153"/>
      <c r="BQJ97" s="153"/>
      <c r="BQK97" s="153"/>
      <c r="BQL97" s="153"/>
      <c r="BQM97" s="155"/>
      <c r="BQN97" s="165"/>
      <c r="BQO97" s="153"/>
      <c r="BQP97" s="154"/>
      <c r="BQQ97" s="154"/>
      <c r="BQR97" s="153"/>
      <c r="BQS97" s="153"/>
      <c r="BQT97" s="153"/>
      <c r="BQU97" s="153"/>
      <c r="BQV97" s="153"/>
      <c r="BQW97" s="153"/>
      <c r="BQX97" s="153"/>
      <c r="BQY97" s="153"/>
      <c r="BQZ97" s="155"/>
      <c r="BRA97" s="165"/>
      <c r="BRB97" s="153"/>
      <c r="BRC97" s="154"/>
      <c r="BRD97" s="154"/>
      <c r="BRE97" s="153"/>
      <c r="BRF97" s="153"/>
      <c r="BRG97" s="153"/>
      <c r="BRH97" s="153"/>
      <c r="BRI97" s="153"/>
      <c r="BRJ97" s="153"/>
      <c r="BRK97" s="153"/>
      <c r="BRL97" s="153"/>
      <c r="BRM97" s="155"/>
      <c r="BRN97" s="165"/>
      <c r="BRO97" s="153"/>
      <c r="BRP97" s="154"/>
      <c r="BRQ97" s="154"/>
      <c r="BRR97" s="153"/>
      <c r="BRS97" s="153"/>
      <c r="BRT97" s="153"/>
      <c r="BRU97" s="153"/>
      <c r="BRV97" s="153"/>
      <c r="BRW97" s="153"/>
      <c r="BRX97" s="153"/>
      <c r="BRY97" s="153"/>
      <c r="BRZ97" s="155"/>
      <c r="BSA97" s="165"/>
      <c r="BSB97" s="153"/>
      <c r="BSC97" s="154"/>
      <c r="BSD97" s="154"/>
      <c r="BSE97" s="153"/>
      <c r="BSF97" s="153"/>
      <c r="BSG97" s="153"/>
      <c r="BSH97" s="153"/>
      <c r="BSI97" s="153"/>
      <c r="BSJ97" s="153"/>
      <c r="BSK97" s="153"/>
      <c r="BSL97" s="153"/>
      <c r="BSM97" s="155"/>
      <c r="BSN97" s="165"/>
      <c r="BSO97" s="153"/>
      <c r="BSP97" s="154"/>
      <c r="BSQ97" s="154"/>
      <c r="BSR97" s="153"/>
      <c r="BSS97" s="153"/>
      <c r="BST97" s="153"/>
      <c r="BSU97" s="153"/>
      <c r="BSV97" s="153"/>
      <c r="BSW97" s="153"/>
      <c r="BSX97" s="153"/>
      <c r="BSY97" s="153"/>
      <c r="BSZ97" s="155"/>
      <c r="BTA97" s="165"/>
      <c r="BTB97" s="153"/>
      <c r="BTC97" s="154"/>
      <c r="BTD97" s="154"/>
      <c r="BTE97" s="153"/>
      <c r="BTF97" s="153"/>
      <c r="BTG97" s="153"/>
      <c r="BTH97" s="153"/>
      <c r="BTI97" s="153"/>
      <c r="BTJ97" s="153"/>
      <c r="BTK97" s="153"/>
      <c r="BTL97" s="153"/>
      <c r="BTM97" s="155"/>
      <c r="BTN97" s="165"/>
      <c r="BTO97" s="153"/>
      <c r="BTP97" s="154"/>
      <c r="BTQ97" s="154"/>
      <c r="BTR97" s="153"/>
      <c r="BTS97" s="153"/>
      <c r="BTT97" s="153"/>
      <c r="BTU97" s="153"/>
      <c r="BTV97" s="153"/>
      <c r="BTW97" s="153"/>
      <c r="BTX97" s="153"/>
      <c r="BTY97" s="153"/>
      <c r="BTZ97" s="155"/>
      <c r="BUA97" s="165"/>
      <c r="BUB97" s="153"/>
      <c r="BUC97" s="154"/>
      <c r="BUD97" s="154"/>
      <c r="BUE97" s="153"/>
      <c r="BUF97" s="153"/>
      <c r="BUG97" s="153"/>
      <c r="BUH97" s="153"/>
      <c r="BUI97" s="153"/>
      <c r="BUJ97" s="153"/>
      <c r="BUK97" s="153"/>
      <c r="BUL97" s="153"/>
      <c r="BUM97" s="155"/>
      <c r="BUN97" s="165"/>
      <c r="BUO97" s="153"/>
      <c r="BUP97" s="154"/>
      <c r="BUQ97" s="154"/>
      <c r="BUR97" s="153"/>
      <c r="BUS97" s="153"/>
      <c r="BUT97" s="153"/>
      <c r="BUU97" s="153"/>
      <c r="BUV97" s="153"/>
      <c r="BUW97" s="153"/>
      <c r="BUX97" s="153"/>
      <c r="BUY97" s="153"/>
      <c r="BUZ97" s="155"/>
      <c r="BVA97" s="165"/>
      <c r="BVB97" s="153"/>
      <c r="BVC97" s="154"/>
      <c r="BVD97" s="154"/>
      <c r="BVE97" s="153"/>
      <c r="BVF97" s="153"/>
      <c r="BVG97" s="153"/>
      <c r="BVH97" s="153"/>
      <c r="BVI97" s="153"/>
      <c r="BVJ97" s="153"/>
      <c r="BVK97" s="153"/>
      <c r="BVL97" s="153"/>
      <c r="BVM97" s="155"/>
      <c r="BVN97" s="165"/>
      <c r="BVO97" s="153"/>
      <c r="BVP97" s="154"/>
      <c r="BVQ97" s="154"/>
      <c r="BVR97" s="153"/>
      <c r="BVS97" s="153"/>
      <c r="BVT97" s="153"/>
      <c r="BVU97" s="153"/>
      <c r="BVV97" s="153"/>
      <c r="BVW97" s="153"/>
      <c r="BVX97" s="153"/>
      <c r="BVY97" s="153"/>
      <c r="BVZ97" s="155"/>
      <c r="BWA97" s="165"/>
      <c r="BWB97" s="153"/>
      <c r="BWC97" s="154"/>
      <c r="BWD97" s="154"/>
      <c r="BWE97" s="153"/>
      <c r="BWF97" s="153"/>
      <c r="BWG97" s="153"/>
      <c r="BWH97" s="153"/>
      <c r="BWI97" s="153"/>
      <c r="BWJ97" s="153"/>
      <c r="BWK97" s="153"/>
      <c r="BWL97" s="153"/>
      <c r="BWM97" s="155"/>
      <c r="BWN97" s="165"/>
      <c r="BWO97" s="153"/>
      <c r="BWP97" s="154"/>
      <c r="BWQ97" s="154"/>
      <c r="BWR97" s="153"/>
      <c r="BWS97" s="153"/>
      <c r="BWT97" s="153"/>
      <c r="BWU97" s="153"/>
      <c r="BWV97" s="153"/>
      <c r="BWW97" s="153"/>
      <c r="BWX97" s="153"/>
      <c r="BWY97" s="153"/>
      <c r="BWZ97" s="155"/>
      <c r="BXA97" s="165"/>
      <c r="BXB97" s="153"/>
      <c r="BXC97" s="154"/>
      <c r="BXD97" s="154"/>
      <c r="BXE97" s="153"/>
      <c r="BXF97" s="153"/>
      <c r="BXG97" s="153"/>
      <c r="BXH97" s="153"/>
      <c r="BXI97" s="153"/>
      <c r="BXJ97" s="153"/>
      <c r="BXK97" s="153"/>
      <c r="BXL97" s="153"/>
      <c r="BXM97" s="155"/>
      <c r="BXN97" s="165"/>
      <c r="BXO97" s="153"/>
      <c r="BXP97" s="154"/>
      <c r="BXQ97" s="154"/>
      <c r="BXR97" s="153"/>
      <c r="BXS97" s="153"/>
      <c r="BXT97" s="153"/>
      <c r="BXU97" s="153"/>
      <c r="BXV97" s="153"/>
      <c r="BXW97" s="153"/>
      <c r="BXX97" s="153"/>
      <c r="BXY97" s="153"/>
      <c r="BXZ97" s="155"/>
      <c r="BYA97" s="165"/>
      <c r="BYB97" s="153"/>
      <c r="BYC97" s="154"/>
      <c r="BYD97" s="154"/>
      <c r="BYE97" s="153"/>
      <c r="BYF97" s="153"/>
      <c r="BYG97" s="153"/>
      <c r="BYH97" s="153"/>
      <c r="BYI97" s="153"/>
      <c r="BYJ97" s="153"/>
      <c r="BYK97" s="153"/>
      <c r="BYL97" s="153"/>
      <c r="BYM97" s="155"/>
      <c r="BYN97" s="165"/>
      <c r="BYO97" s="153"/>
      <c r="BYP97" s="154"/>
      <c r="BYQ97" s="154"/>
      <c r="BYR97" s="153"/>
      <c r="BYS97" s="153"/>
      <c r="BYT97" s="153"/>
      <c r="BYU97" s="153"/>
      <c r="BYV97" s="153"/>
      <c r="BYW97" s="153"/>
      <c r="BYX97" s="153"/>
      <c r="BYY97" s="153"/>
      <c r="BYZ97" s="155"/>
      <c r="BZA97" s="165"/>
      <c r="BZB97" s="153"/>
      <c r="BZC97" s="154"/>
      <c r="BZD97" s="154"/>
      <c r="BZE97" s="153"/>
      <c r="BZF97" s="153"/>
      <c r="BZG97" s="153"/>
      <c r="BZH97" s="153"/>
      <c r="BZI97" s="153"/>
      <c r="BZJ97" s="153"/>
      <c r="BZK97" s="153"/>
      <c r="BZL97" s="153"/>
      <c r="BZM97" s="155"/>
      <c r="BZN97" s="165"/>
      <c r="BZO97" s="153"/>
      <c r="BZP97" s="154"/>
      <c r="BZQ97" s="154"/>
      <c r="BZR97" s="153"/>
      <c r="BZS97" s="153"/>
      <c r="BZT97" s="153"/>
      <c r="BZU97" s="153"/>
      <c r="BZV97" s="153"/>
      <c r="BZW97" s="153"/>
      <c r="BZX97" s="153"/>
      <c r="BZY97" s="153"/>
      <c r="BZZ97" s="155"/>
      <c r="CAA97" s="165"/>
      <c r="CAB97" s="153"/>
      <c r="CAC97" s="154"/>
      <c r="CAD97" s="154"/>
      <c r="CAE97" s="153"/>
      <c r="CAF97" s="153"/>
      <c r="CAG97" s="153"/>
      <c r="CAH97" s="153"/>
      <c r="CAI97" s="153"/>
      <c r="CAJ97" s="153"/>
      <c r="CAK97" s="153"/>
      <c r="CAL97" s="153"/>
      <c r="CAM97" s="155"/>
      <c r="CAN97" s="165"/>
      <c r="CAO97" s="153"/>
      <c r="CAP97" s="154"/>
      <c r="CAQ97" s="154"/>
      <c r="CAR97" s="153"/>
      <c r="CAS97" s="153"/>
      <c r="CAT97" s="153"/>
      <c r="CAU97" s="153"/>
      <c r="CAV97" s="153"/>
      <c r="CAW97" s="153"/>
      <c r="CAX97" s="153"/>
      <c r="CAY97" s="153"/>
      <c r="CAZ97" s="155"/>
      <c r="CBA97" s="165"/>
      <c r="CBB97" s="153"/>
      <c r="CBC97" s="154"/>
      <c r="CBD97" s="154"/>
      <c r="CBE97" s="153"/>
      <c r="CBF97" s="153"/>
      <c r="CBG97" s="153"/>
      <c r="CBH97" s="153"/>
      <c r="CBI97" s="153"/>
      <c r="CBJ97" s="153"/>
      <c r="CBK97" s="153"/>
      <c r="CBL97" s="153"/>
      <c r="CBM97" s="155"/>
      <c r="CBN97" s="165"/>
      <c r="CBO97" s="153"/>
      <c r="CBP97" s="154"/>
      <c r="CBQ97" s="154"/>
      <c r="CBR97" s="153"/>
      <c r="CBS97" s="153"/>
      <c r="CBT97" s="153"/>
      <c r="CBU97" s="153"/>
      <c r="CBV97" s="153"/>
      <c r="CBW97" s="153"/>
      <c r="CBX97" s="153"/>
      <c r="CBY97" s="153"/>
      <c r="CBZ97" s="155"/>
      <c r="CCA97" s="165"/>
      <c r="CCB97" s="153"/>
      <c r="CCC97" s="154"/>
      <c r="CCD97" s="154"/>
      <c r="CCE97" s="153"/>
      <c r="CCF97" s="153"/>
      <c r="CCG97" s="153"/>
      <c r="CCH97" s="153"/>
      <c r="CCI97" s="153"/>
      <c r="CCJ97" s="153"/>
      <c r="CCK97" s="153"/>
      <c r="CCL97" s="153"/>
      <c r="CCM97" s="155"/>
      <c r="CCN97" s="165"/>
      <c r="CCO97" s="153"/>
      <c r="CCP97" s="154"/>
      <c r="CCQ97" s="154"/>
      <c r="CCR97" s="153"/>
      <c r="CCS97" s="153"/>
      <c r="CCT97" s="153"/>
      <c r="CCU97" s="153"/>
      <c r="CCV97" s="153"/>
      <c r="CCW97" s="153"/>
      <c r="CCX97" s="153"/>
      <c r="CCY97" s="153"/>
      <c r="CCZ97" s="155"/>
      <c r="CDA97" s="165"/>
      <c r="CDB97" s="153"/>
      <c r="CDC97" s="154"/>
      <c r="CDD97" s="154"/>
      <c r="CDE97" s="153"/>
      <c r="CDF97" s="153"/>
      <c r="CDG97" s="153"/>
      <c r="CDH97" s="153"/>
      <c r="CDI97" s="153"/>
      <c r="CDJ97" s="153"/>
      <c r="CDK97" s="153"/>
      <c r="CDL97" s="153"/>
      <c r="CDM97" s="155"/>
      <c r="CDN97" s="165"/>
      <c r="CDO97" s="153"/>
      <c r="CDP97" s="154"/>
      <c r="CDQ97" s="154"/>
      <c r="CDR97" s="153"/>
      <c r="CDS97" s="153"/>
      <c r="CDT97" s="153"/>
      <c r="CDU97" s="153"/>
      <c r="CDV97" s="153"/>
      <c r="CDW97" s="153"/>
      <c r="CDX97" s="153"/>
      <c r="CDY97" s="153"/>
      <c r="CDZ97" s="155"/>
      <c r="CEA97" s="165"/>
      <c r="CEB97" s="153"/>
      <c r="CEC97" s="154"/>
      <c r="CED97" s="154"/>
      <c r="CEE97" s="153"/>
      <c r="CEF97" s="153"/>
      <c r="CEG97" s="153"/>
      <c r="CEH97" s="153"/>
      <c r="CEI97" s="153"/>
      <c r="CEJ97" s="153"/>
      <c r="CEK97" s="153"/>
      <c r="CEL97" s="153"/>
      <c r="CEM97" s="155"/>
      <c r="CEN97" s="165"/>
      <c r="CEO97" s="153"/>
      <c r="CEP97" s="154"/>
      <c r="CEQ97" s="154"/>
      <c r="CER97" s="153"/>
      <c r="CES97" s="153"/>
      <c r="CET97" s="153"/>
      <c r="CEU97" s="153"/>
      <c r="CEV97" s="153"/>
      <c r="CEW97" s="153"/>
      <c r="CEX97" s="153"/>
      <c r="CEY97" s="153"/>
      <c r="CEZ97" s="155"/>
      <c r="CFA97" s="165"/>
      <c r="CFB97" s="153"/>
      <c r="CFC97" s="154"/>
      <c r="CFD97" s="154"/>
      <c r="CFE97" s="153"/>
      <c r="CFF97" s="153"/>
      <c r="CFG97" s="153"/>
      <c r="CFH97" s="153"/>
      <c r="CFI97" s="153"/>
      <c r="CFJ97" s="153"/>
      <c r="CFK97" s="153"/>
      <c r="CFL97" s="153"/>
      <c r="CFM97" s="155"/>
      <c r="CFN97" s="165"/>
      <c r="CFO97" s="153"/>
      <c r="CFP97" s="154"/>
      <c r="CFQ97" s="154"/>
      <c r="CFR97" s="153"/>
      <c r="CFS97" s="153"/>
      <c r="CFT97" s="153"/>
      <c r="CFU97" s="153"/>
      <c r="CFV97" s="153"/>
      <c r="CFW97" s="153"/>
      <c r="CFX97" s="153"/>
      <c r="CFY97" s="153"/>
      <c r="CFZ97" s="155"/>
      <c r="CGA97" s="165"/>
      <c r="CGB97" s="153"/>
      <c r="CGC97" s="154"/>
      <c r="CGD97" s="154"/>
      <c r="CGE97" s="153"/>
      <c r="CGF97" s="153"/>
      <c r="CGG97" s="153"/>
      <c r="CGH97" s="153"/>
      <c r="CGI97" s="153"/>
      <c r="CGJ97" s="153"/>
      <c r="CGK97" s="153"/>
      <c r="CGL97" s="153"/>
      <c r="CGM97" s="155"/>
      <c r="CGN97" s="165"/>
      <c r="CGO97" s="153"/>
      <c r="CGP97" s="154"/>
      <c r="CGQ97" s="154"/>
      <c r="CGR97" s="153"/>
      <c r="CGS97" s="153"/>
      <c r="CGT97" s="153"/>
      <c r="CGU97" s="153"/>
      <c r="CGV97" s="153"/>
      <c r="CGW97" s="153"/>
      <c r="CGX97" s="153"/>
      <c r="CGY97" s="153"/>
      <c r="CGZ97" s="155"/>
      <c r="CHA97" s="165"/>
      <c r="CHB97" s="153"/>
      <c r="CHC97" s="154"/>
      <c r="CHD97" s="154"/>
      <c r="CHE97" s="153"/>
      <c r="CHF97" s="153"/>
      <c r="CHG97" s="153"/>
      <c r="CHH97" s="153"/>
      <c r="CHI97" s="153"/>
      <c r="CHJ97" s="153"/>
      <c r="CHK97" s="153"/>
      <c r="CHL97" s="153"/>
      <c r="CHM97" s="155"/>
      <c r="CHN97" s="165"/>
      <c r="CHO97" s="153"/>
      <c r="CHP97" s="154"/>
      <c r="CHQ97" s="154"/>
      <c r="CHR97" s="153"/>
      <c r="CHS97" s="153"/>
      <c r="CHT97" s="153"/>
      <c r="CHU97" s="153"/>
      <c r="CHV97" s="153"/>
      <c r="CHW97" s="153"/>
      <c r="CHX97" s="153"/>
      <c r="CHY97" s="153"/>
      <c r="CHZ97" s="155"/>
      <c r="CIA97" s="165"/>
      <c r="CIB97" s="153"/>
      <c r="CIC97" s="154"/>
      <c r="CID97" s="154"/>
      <c r="CIE97" s="153"/>
      <c r="CIF97" s="153"/>
      <c r="CIG97" s="153"/>
      <c r="CIH97" s="153"/>
      <c r="CII97" s="153"/>
      <c r="CIJ97" s="153"/>
      <c r="CIK97" s="153"/>
      <c r="CIL97" s="153"/>
      <c r="CIM97" s="155"/>
      <c r="CIN97" s="165"/>
      <c r="CIO97" s="153"/>
      <c r="CIP97" s="154"/>
      <c r="CIQ97" s="154"/>
      <c r="CIR97" s="153"/>
      <c r="CIS97" s="153"/>
      <c r="CIT97" s="153"/>
      <c r="CIU97" s="153"/>
      <c r="CIV97" s="153"/>
      <c r="CIW97" s="153"/>
      <c r="CIX97" s="153"/>
      <c r="CIY97" s="153"/>
      <c r="CIZ97" s="155"/>
      <c r="CJA97" s="165"/>
      <c r="CJB97" s="153"/>
      <c r="CJC97" s="154"/>
      <c r="CJD97" s="154"/>
      <c r="CJE97" s="153"/>
      <c r="CJF97" s="153"/>
      <c r="CJG97" s="153"/>
      <c r="CJH97" s="153"/>
      <c r="CJI97" s="153"/>
      <c r="CJJ97" s="153"/>
      <c r="CJK97" s="153"/>
      <c r="CJL97" s="153"/>
      <c r="CJM97" s="155"/>
      <c r="CJN97" s="165"/>
      <c r="CJO97" s="153"/>
      <c r="CJP97" s="154"/>
      <c r="CJQ97" s="154"/>
      <c r="CJR97" s="153"/>
      <c r="CJS97" s="153"/>
      <c r="CJT97" s="153"/>
      <c r="CJU97" s="153"/>
      <c r="CJV97" s="153"/>
      <c r="CJW97" s="153"/>
      <c r="CJX97" s="153"/>
      <c r="CJY97" s="153"/>
      <c r="CJZ97" s="155"/>
      <c r="CKA97" s="165"/>
      <c r="CKB97" s="153"/>
      <c r="CKC97" s="154"/>
      <c r="CKD97" s="154"/>
      <c r="CKE97" s="153"/>
      <c r="CKF97" s="153"/>
      <c r="CKG97" s="153"/>
      <c r="CKH97" s="153"/>
      <c r="CKI97" s="153"/>
      <c r="CKJ97" s="153"/>
      <c r="CKK97" s="153"/>
      <c r="CKL97" s="153"/>
      <c r="CKM97" s="155"/>
      <c r="CKN97" s="165"/>
      <c r="CKO97" s="153"/>
      <c r="CKP97" s="154"/>
      <c r="CKQ97" s="154"/>
      <c r="CKR97" s="153"/>
      <c r="CKS97" s="153"/>
      <c r="CKT97" s="153"/>
      <c r="CKU97" s="153"/>
      <c r="CKV97" s="153"/>
      <c r="CKW97" s="153"/>
      <c r="CKX97" s="153"/>
      <c r="CKY97" s="153"/>
      <c r="CKZ97" s="155"/>
      <c r="CLA97" s="165"/>
      <c r="CLB97" s="153"/>
      <c r="CLC97" s="154"/>
      <c r="CLD97" s="154"/>
      <c r="CLE97" s="153"/>
      <c r="CLF97" s="153"/>
      <c r="CLG97" s="153"/>
      <c r="CLH97" s="153"/>
      <c r="CLI97" s="153"/>
      <c r="CLJ97" s="153"/>
      <c r="CLK97" s="153"/>
      <c r="CLL97" s="153"/>
      <c r="CLM97" s="155"/>
      <c r="CLN97" s="165"/>
      <c r="CLO97" s="153"/>
      <c r="CLP97" s="154"/>
      <c r="CLQ97" s="154"/>
      <c r="CLR97" s="153"/>
      <c r="CLS97" s="153"/>
      <c r="CLT97" s="153"/>
      <c r="CLU97" s="153"/>
      <c r="CLV97" s="153"/>
      <c r="CLW97" s="153"/>
      <c r="CLX97" s="153"/>
      <c r="CLY97" s="153"/>
      <c r="CLZ97" s="155"/>
      <c r="CMA97" s="165"/>
      <c r="CMB97" s="153"/>
      <c r="CMC97" s="154"/>
      <c r="CMD97" s="154"/>
      <c r="CME97" s="153"/>
      <c r="CMF97" s="153"/>
      <c r="CMG97" s="153"/>
      <c r="CMH97" s="153"/>
      <c r="CMI97" s="153"/>
      <c r="CMJ97" s="153"/>
      <c r="CMK97" s="153"/>
      <c r="CML97" s="153"/>
      <c r="CMM97" s="155"/>
      <c r="CMN97" s="165"/>
      <c r="CMO97" s="153"/>
      <c r="CMP97" s="154"/>
      <c r="CMQ97" s="154"/>
      <c r="CMR97" s="153"/>
      <c r="CMS97" s="153"/>
      <c r="CMT97" s="153"/>
      <c r="CMU97" s="153"/>
      <c r="CMV97" s="153"/>
      <c r="CMW97" s="153"/>
      <c r="CMX97" s="153"/>
      <c r="CMY97" s="153"/>
      <c r="CMZ97" s="155"/>
      <c r="CNA97" s="165"/>
      <c r="CNB97" s="153"/>
      <c r="CNC97" s="154"/>
      <c r="CND97" s="154"/>
      <c r="CNE97" s="153"/>
      <c r="CNF97" s="153"/>
      <c r="CNG97" s="153"/>
      <c r="CNH97" s="153"/>
      <c r="CNI97" s="153"/>
      <c r="CNJ97" s="153"/>
      <c r="CNK97" s="153"/>
      <c r="CNL97" s="153"/>
      <c r="CNM97" s="155"/>
      <c r="CNN97" s="165"/>
      <c r="CNO97" s="153"/>
      <c r="CNP97" s="154"/>
      <c r="CNQ97" s="154"/>
      <c r="CNR97" s="153"/>
      <c r="CNS97" s="153"/>
      <c r="CNT97" s="153"/>
      <c r="CNU97" s="153"/>
      <c r="CNV97" s="153"/>
      <c r="CNW97" s="153"/>
      <c r="CNX97" s="153"/>
      <c r="CNY97" s="153"/>
      <c r="CNZ97" s="155"/>
      <c r="COA97" s="165"/>
      <c r="COB97" s="153"/>
      <c r="COC97" s="154"/>
      <c r="COD97" s="154"/>
      <c r="COE97" s="153"/>
      <c r="COF97" s="153"/>
      <c r="COG97" s="153"/>
      <c r="COH97" s="153"/>
      <c r="COI97" s="153"/>
      <c r="COJ97" s="153"/>
      <c r="COK97" s="153"/>
      <c r="COL97" s="153"/>
      <c r="COM97" s="155"/>
      <c r="CON97" s="165"/>
      <c r="COO97" s="153"/>
      <c r="COP97" s="154"/>
      <c r="COQ97" s="154"/>
      <c r="COR97" s="153"/>
      <c r="COS97" s="153"/>
      <c r="COT97" s="153"/>
      <c r="COU97" s="153"/>
      <c r="COV97" s="153"/>
      <c r="COW97" s="153"/>
      <c r="COX97" s="153"/>
      <c r="COY97" s="153"/>
      <c r="COZ97" s="155"/>
      <c r="CPA97" s="165"/>
      <c r="CPB97" s="153"/>
      <c r="CPC97" s="154"/>
      <c r="CPD97" s="154"/>
      <c r="CPE97" s="153"/>
      <c r="CPF97" s="153"/>
      <c r="CPG97" s="153"/>
      <c r="CPH97" s="153"/>
      <c r="CPI97" s="153"/>
      <c r="CPJ97" s="153"/>
      <c r="CPK97" s="153"/>
      <c r="CPL97" s="153"/>
      <c r="CPM97" s="155"/>
      <c r="CPN97" s="165"/>
      <c r="CPO97" s="153"/>
      <c r="CPP97" s="154"/>
      <c r="CPQ97" s="154"/>
      <c r="CPR97" s="153"/>
      <c r="CPS97" s="153"/>
      <c r="CPT97" s="153"/>
      <c r="CPU97" s="153"/>
      <c r="CPV97" s="153"/>
      <c r="CPW97" s="153"/>
      <c r="CPX97" s="153"/>
      <c r="CPY97" s="153"/>
      <c r="CPZ97" s="155"/>
      <c r="CQA97" s="165"/>
      <c r="CQB97" s="153"/>
      <c r="CQC97" s="154"/>
      <c r="CQD97" s="154"/>
      <c r="CQE97" s="153"/>
      <c r="CQF97" s="153"/>
      <c r="CQG97" s="153"/>
      <c r="CQH97" s="153"/>
      <c r="CQI97" s="153"/>
      <c r="CQJ97" s="153"/>
      <c r="CQK97" s="153"/>
      <c r="CQL97" s="153"/>
      <c r="CQM97" s="155"/>
      <c r="CQN97" s="165"/>
      <c r="CQO97" s="153"/>
      <c r="CQP97" s="154"/>
      <c r="CQQ97" s="154"/>
      <c r="CQR97" s="153"/>
      <c r="CQS97" s="153"/>
      <c r="CQT97" s="153"/>
      <c r="CQU97" s="153"/>
      <c r="CQV97" s="153"/>
      <c r="CQW97" s="153"/>
      <c r="CQX97" s="153"/>
      <c r="CQY97" s="153"/>
      <c r="CQZ97" s="155"/>
      <c r="CRA97" s="165"/>
      <c r="CRB97" s="153"/>
      <c r="CRC97" s="154"/>
      <c r="CRD97" s="154"/>
      <c r="CRE97" s="153"/>
      <c r="CRF97" s="153"/>
      <c r="CRG97" s="153"/>
      <c r="CRH97" s="153"/>
      <c r="CRI97" s="153"/>
      <c r="CRJ97" s="153"/>
      <c r="CRK97" s="153"/>
      <c r="CRL97" s="153"/>
      <c r="CRM97" s="155"/>
      <c r="CRN97" s="165"/>
      <c r="CRO97" s="153"/>
      <c r="CRP97" s="154"/>
      <c r="CRQ97" s="154"/>
      <c r="CRR97" s="153"/>
      <c r="CRS97" s="153"/>
      <c r="CRT97" s="153"/>
      <c r="CRU97" s="153"/>
      <c r="CRV97" s="153"/>
      <c r="CRW97" s="153"/>
      <c r="CRX97" s="153"/>
      <c r="CRY97" s="153"/>
      <c r="CRZ97" s="155"/>
      <c r="CSA97" s="165"/>
      <c r="CSB97" s="153"/>
      <c r="CSC97" s="154"/>
      <c r="CSD97" s="154"/>
      <c r="CSE97" s="153"/>
      <c r="CSF97" s="153"/>
      <c r="CSG97" s="153"/>
      <c r="CSH97" s="153"/>
      <c r="CSI97" s="153"/>
      <c r="CSJ97" s="153"/>
      <c r="CSK97" s="153"/>
      <c r="CSL97" s="153"/>
      <c r="CSM97" s="155"/>
      <c r="CSN97" s="165"/>
      <c r="CSO97" s="153"/>
      <c r="CSP97" s="154"/>
      <c r="CSQ97" s="154"/>
      <c r="CSR97" s="153"/>
      <c r="CSS97" s="153"/>
      <c r="CST97" s="153"/>
      <c r="CSU97" s="153"/>
      <c r="CSV97" s="153"/>
      <c r="CSW97" s="153"/>
      <c r="CSX97" s="153"/>
      <c r="CSY97" s="153"/>
      <c r="CSZ97" s="155"/>
      <c r="CTA97" s="165"/>
      <c r="CTB97" s="153"/>
      <c r="CTC97" s="154"/>
      <c r="CTD97" s="154"/>
      <c r="CTE97" s="153"/>
      <c r="CTF97" s="153"/>
      <c r="CTG97" s="153"/>
      <c r="CTH97" s="153"/>
      <c r="CTI97" s="153"/>
      <c r="CTJ97" s="153"/>
      <c r="CTK97" s="153"/>
      <c r="CTL97" s="153"/>
      <c r="CTM97" s="155"/>
      <c r="CTN97" s="165"/>
      <c r="CTO97" s="153"/>
      <c r="CTP97" s="154"/>
      <c r="CTQ97" s="154"/>
      <c r="CTR97" s="153"/>
      <c r="CTS97" s="153"/>
      <c r="CTT97" s="153"/>
      <c r="CTU97" s="153"/>
      <c r="CTV97" s="153"/>
      <c r="CTW97" s="153"/>
      <c r="CTX97" s="153"/>
      <c r="CTY97" s="153"/>
      <c r="CTZ97" s="155"/>
      <c r="CUA97" s="165"/>
      <c r="CUB97" s="153"/>
      <c r="CUC97" s="154"/>
      <c r="CUD97" s="154"/>
      <c r="CUE97" s="153"/>
      <c r="CUF97" s="153"/>
      <c r="CUG97" s="153"/>
      <c r="CUH97" s="153"/>
      <c r="CUI97" s="153"/>
      <c r="CUJ97" s="153"/>
      <c r="CUK97" s="153"/>
      <c r="CUL97" s="153"/>
      <c r="CUM97" s="155"/>
      <c r="CUN97" s="165"/>
      <c r="CUO97" s="153"/>
      <c r="CUP97" s="154"/>
      <c r="CUQ97" s="154"/>
      <c r="CUR97" s="153"/>
      <c r="CUS97" s="153"/>
      <c r="CUT97" s="153"/>
      <c r="CUU97" s="153"/>
      <c r="CUV97" s="153"/>
      <c r="CUW97" s="153"/>
      <c r="CUX97" s="153"/>
      <c r="CUY97" s="153"/>
      <c r="CUZ97" s="155"/>
      <c r="CVA97" s="165"/>
      <c r="CVB97" s="153"/>
      <c r="CVC97" s="154"/>
      <c r="CVD97" s="154"/>
      <c r="CVE97" s="153"/>
      <c r="CVF97" s="153"/>
      <c r="CVG97" s="153"/>
      <c r="CVH97" s="153"/>
      <c r="CVI97" s="153"/>
      <c r="CVJ97" s="153"/>
      <c r="CVK97" s="153"/>
      <c r="CVL97" s="153"/>
      <c r="CVM97" s="155"/>
      <c r="CVN97" s="165"/>
      <c r="CVO97" s="153"/>
      <c r="CVP97" s="154"/>
      <c r="CVQ97" s="154"/>
      <c r="CVR97" s="153"/>
      <c r="CVS97" s="153"/>
      <c r="CVT97" s="153"/>
      <c r="CVU97" s="153"/>
      <c r="CVV97" s="153"/>
      <c r="CVW97" s="153"/>
      <c r="CVX97" s="153"/>
      <c r="CVY97" s="153"/>
      <c r="CVZ97" s="155"/>
      <c r="CWA97" s="165"/>
      <c r="CWB97" s="153"/>
      <c r="CWC97" s="154"/>
      <c r="CWD97" s="154"/>
      <c r="CWE97" s="153"/>
      <c r="CWF97" s="153"/>
      <c r="CWG97" s="153"/>
      <c r="CWH97" s="153"/>
      <c r="CWI97" s="153"/>
      <c r="CWJ97" s="153"/>
      <c r="CWK97" s="153"/>
      <c r="CWL97" s="153"/>
      <c r="CWM97" s="155"/>
      <c r="CWN97" s="165"/>
      <c r="CWO97" s="153"/>
      <c r="CWP97" s="154"/>
      <c r="CWQ97" s="154"/>
      <c r="CWR97" s="153"/>
      <c r="CWS97" s="153"/>
      <c r="CWT97" s="153"/>
      <c r="CWU97" s="153"/>
      <c r="CWV97" s="153"/>
      <c r="CWW97" s="153"/>
      <c r="CWX97" s="153"/>
      <c r="CWY97" s="153"/>
      <c r="CWZ97" s="155"/>
      <c r="CXA97" s="165"/>
      <c r="CXB97" s="153"/>
      <c r="CXC97" s="154"/>
      <c r="CXD97" s="154"/>
      <c r="CXE97" s="153"/>
      <c r="CXF97" s="153"/>
      <c r="CXG97" s="153"/>
      <c r="CXH97" s="153"/>
      <c r="CXI97" s="153"/>
      <c r="CXJ97" s="153"/>
      <c r="CXK97" s="153"/>
      <c r="CXL97" s="153"/>
      <c r="CXM97" s="155"/>
      <c r="CXN97" s="165"/>
      <c r="CXO97" s="153"/>
      <c r="CXP97" s="154"/>
      <c r="CXQ97" s="154"/>
      <c r="CXR97" s="153"/>
      <c r="CXS97" s="153"/>
      <c r="CXT97" s="153"/>
      <c r="CXU97" s="153"/>
      <c r="CXV97" s="153"/>
      <c r="CXW97" s="153"/>
      <c r="CXX97" s="153"/>
      <c r="CXY97" s="153"/>
      <c r="CXZ97" s="155"/>
      <c r="CYA97" s="165"/>
      <c r="CYB97" s="153"/>
      <c r="CYC97" s="154"/>
      <c r="CYD97" s="154"/>
      <c r="CYE97" s="153"/>
      <c r="CYF97" s="153"/>
      <c r="CYG97" s="153"/>
      <c r="CYH97" s="153"/>
      <c r="CYI97" s="153"/>
      <c r="CYJ97" s="153"/>
      <c r="CYK97" s="153"/>
      <c r="CYL97" s="153"/>
      <c r="CYM97" s="155"/>
      <c r="CYN97" s="165"/>
      <c r="CYO97" s="153"/>
      <c r="CYP97" s="154"/>
      <c r="CYQ97" s="154"/>
      <c r="CYR97" s="153"/>
      <c r="CYS97" s="153"/>
      <c r="CYT97" s="153"/>
      <c r="CYU97" s="153"/>
      <c r="CYV97" s="153"/>
      <c r="CYW97" s="153"/>
      <c r="CYX97" s="153"/>
      <c r="CYY97" s="153"/>
      <c r="CYZ97" s="155"/>
      <c r="CZA97" s="165"/>
      <c r="CZB97" s="153"/>
      <c r="CZC97" s="154"/>
      <c r="CZD97" s="154"/>
      <c r="CZE97" s="153"/>
      <c r="CZF97" s="153"/>
      <c r="CZG97" s="153"/>
      <c r="CZH97" s="153"/>
      <c r="CZI97" s="153"/>
      <c r="CZJ97" s="153"/>
      <c r="CZK97" s="153"/>
      <c r="CZL97" s="153"/>
      <c r="CZM97" s="155"/>
      <c r="CZN97" s="165"/>
      <c r="CZO97" s="153"/>
      <c r="CZP97" s="154"/>
      <c r="CZQ97" s="154"/>
      <c r="CZR97" s="153"/>
      <c r="CZS97" s="153"/>
      <c r="CZT97" s="153"/>
      <c r="CZU97" s="153"/>
      <c r="CZV97" s="153"/>
      <c r="CZW97" s="153"/>
      <c r="CZX97" s="153"/>
      <c r="CZY97" s="153"/>
      <c r="CZZ97" s="155"/>
      <c r="DAA97" s="165"/>
      <c r="DAB97" s="153"/>
      <c r="DAC97" s="154"/>
      <c r="DAD97" s="154"/>
      <c r="DAE97" s="153"/>
      <c r="DAF97" s="153"/>
      <c r="DAG97" s="153"/>
      <c r="DAH97" s="153"/>
      <c r="DAI97" s="153"/>
      <c r="DAJ97" s="153"/>
      <c r="DAK97" s="153"/>
      <c r="DAL97" s="153"/>
      <c r="DAM97" s="155"/>
      <c r="DAN97" s="165"/>
      <c r="DAO97" s="153"/>
      <c r="DAP97" s="154"/>
      <c r="DAQ97" s="154"/>
      <c r="DAR97" s="153"/>
      <c r="DAS97" s="153"/>
      <c r="DAT97" s="153"/>
      <c r="DAU97" s="153"/>
      <c r="DAV97" s="153"/>
      <c r="DAW97" s="153"/>
      <c r="DAX97" s="153"/>
      <c r="DAY97" s="153"/>
      <c r="DAZ97" s="155"/>
      <c r="DBA97" s="165"/>
      <c r="DBB97" s="153"/>
      <c r="DBC97" s="154"/>
      <c r="DBD97" s="154"/>
      <c r="DBE97" s="153"/>
      <c r="DBF97" s="153"/>
      <c r="DBG97" s="153"/>
      <c r="DBH97" s="153"/>
      <c r="DBI97" s="153"/>
      <c r="DBJ97" s="153"/>
      <c r="DBK97" s="153"/>
      <c r="DBL97" s="153"/>
      <c r="DBM97" s="155"/>
      <c r="DBN97" s="165"/>
      <c r="DBO97" s="153"/>
      <c r="DBP97" s="154"/>
      <c r="DBQ97" s="154"/>
      <c r="DBR97" s="153"/>
      <c r="DBS97" s="153"/>
      <c r="DBT97" s="153"/>
      <c r="DBU97" s="153"/>
      <c r="DBV97" s="153"/>
      <c r="DBW97" s="153"/>
      <c r="DBX97" s="153"/>
      <c r="DBY97" s="153"/>
      <c r="DBZ97" s="155"/>
      <c r="DCA97" s="165"/>
      <c r="DCB97" s="153"/>
      <c r="DCC97" s="154"/>
      <c r="DCD97" s="154"/>
      <c r="DCE97" s="153"/>
      <c r="DCF97" s="153"/>
      <c r="DCG97" s="153"/>
      <c r="DCH97" s="153"/>
      <c r="DCI97" s="153"/>
      <c r="DCJ97" s="153"/>
      <c r="DCK97" s="153"/>
      <c r="DCL97" s="153"/>
      <c r="DCM97" s="155"/>
      <c r="DCN97" s="165"/>
      <c r="DCO97" s="153"/>
      <c r="DCP97" s="154"/>
      <c r="DCQ97" s="154"/>
      <c r="DCR97" s="153"/>
      <c r="DCS97" s="153"/>
      <c r="DCT97" s="153"/>
      <c r="DCU97" s="153"/>
      <c r="DCV97" s="153"/>
      <c r="DCW97" s="153"/>
      <c r="DCX97" s="153"/>
      <c r="DCY97" s="153"/>
      <c r="DCZ97" s="155"/>
      <c r="DDA97" s="165"/>
      <c r="DDB97" s="153"/>
      <c r="DDC97" s="154"/>
      <c r="DDD97" s="154"/>
      <c r="DDE97" s="153"/>
      <c r="DDF97" s="153"/>
      <c r="DDG97" s="153"/>
      <c r="DDH97" s="153"/>
      <c r="DDI97" s="153"/>
      <c r="DDJ97" s="153"/>
      <c r="DDK97" s="153"/>
      <c r="DDL97" s="153"/>
      <c r="DDM97" s="155"/>
      <c r="DDN97" s="165"/>
      <c r="DDO97" s="153"/>
      <c r="DDP97" s="154"/>
      <c r="DDQ97" s="154"/>
      <c r="DDR97" s="153"/>
      <c r="DDS97" s="153"/>
      <c r="DDT97" s="153"/>
      <c r="DDU97" s="153"/>
      <c r="DDV97" s="153"/>
      <c r="DDW97" s="153"/>
      <c r="DDX97" s="153"/>
      <c r="DDY97" s="153"/>
      <c r="DDZ97" s="155"/>
      <c r="DEA97" s="165"/>
      <c r="DEB97" s="153"/>
      <c r="DEC97" s="154"/>
      <c r="DED97" s="154"/>
      <c r="DEE97" s="153"/>
      <c r="DEF97" s="153"/>
      <c r="DEG97" s="153"/>
      <c r="DEH97" s="153"/>
      <c r="DEI97" s="153"/>
      <c r="DEJ97" s="153"/>
      <c r="DEK97" s="153"/>
      <c r="DEL97" s="153"/>
      <c r="DEM97" s="155"/>
      <c r="DEN97" s="165"/>
      <c r="DEO97" s="153"/>
      <c r="DEP97" s="154"/>
      <c r="DEQ97" s="154"/>
      <c r="DER97" s="153"/>
      <c r="DES97" s="153"/>
      <c r="DET97" s="153"/>
      <c r="DEU97" s="153"/>
      <c r="DEV97" s="153"/>
      <c r="DEW97" s="153"/>
      <c r="DEX97" s="153"/>
      <c r="DEY97" s="153"/>
      <c r="DEZ97" s="155"/>
      <c r="DFA97" s="165"/>
      <c r="DFB97" s="153"/>
      <c r="DFC97" s="154"/>
      <c r="DFD97" s="154"/>
      <c r="DFE97" s="153"/>
      <c r="DFF97" s="153"/>
      <c r="DFG97" s="153"/>
      <c r="DFH97" s="153"/>
      <c r="DFI97" s="153"/>
      <c r="DFJ97" s="153"/>
      <c r="DFK97" s="153"/>
      <c r="DFL97" s="153"/>
      <c r="DFM97" s="155"/>
      <c r="DFN97" s="165"/>
      <c r="DFO97" s="153"/>
      <c r="DFP97" s="154"/>
      <c r="DFQ97" s="154"/>
      <c r="DFR97" s="153"/>
      <c r="DFS97" s="153"/>
      <c r="DFT97" s="153"/>
      <c r="DFU97" s="153"/>
      <c r="DFV97" s="153"/>
      <c r="DFW97" s="153"/>
      <c r="DFX97" s="153"/>
      <c r="DFY97" s="153"/>
      <c r="DFZ97" s="155"/>
      <c r="DGA97" s="165"/>
      <c r="DGB97" s="153"/>
      <c r="DGC97" s="154"/>
      <c r="DGD97" s="154"/>
      <c r="DGE97" s="153"/>
      <c r="DGF97" s="153"/>
      <c r="DGG97" s="153"/>
      <c r="DGH97" s="153"/>
      <c r="DGI97" s="153"/>
      <c r="DGJ97" s="153"/>
      <c r="DGK97" s="153"/>
      <c r="DGL97" s="153"/>
      <c r="DGM97" s="155"/>
      <c r="DGN97" s="165"/>
      <c r="DGO97" s="153"/>
      <c r="DGP97" s="154"/>
      <c r="DGQ97" s="154"/>
      <c r="DGR97" s="153"/>
      <c r="DGS97" s="153"/>
      <c r="DGT97" s="153"/>
      <c r="DGU97" s="153"/>
      <c r="DGV97" s="153"/>
      <c r="DGW97" s="153"/>
      <c r="DGX97" s="153"/>
      <c r="DGY97" s="153"/>
      <c r="DGZ97" s="155"/>
      <c r="DHA97" s="165"/>
      <c r="DHB97" s="153"/>
      <c r="DHC97" s="154"/>
      <c r="DHD97" s="154"/>
      <c r="DHE97" s="153"/>
      <c r="DHF97" s="153"/>
      <c r="DHG97" s="153"/>
      <c r="DHH97" s="153"/>
      <c r="DHI97" s="153"/>
      <c r="DHJ97" s="153"/>
      <c r="DHK97" s="153"/>
      <c r="DHL97" s="153"/>
      <c r="DHM97" s="155"/>
      <c r="DHN97" s="165"/>
      <c r="DHO97" s="153"/>
      <c r="DHP97" s="154"/>
      <c r="DHQ97" s="154"/>
      <c r="DHR97" s="153"/>
      <c r="DHS97" s="153"/>
      <c r="DHT97" s="153"/>
      <c r="DHU97" s="153"/>
      <c r="DHV97" s="153"/>
      <c r="DHW97" s="153"/>
      <c r="DHX97" s="153"/>
      <c r="DHY97" s="153"/>
      <c r="DHZ97" s="155"/>
      <c r="DIA97" s="165"/>
      <c r="DIB97" s="153"/>
      <c r="DIC97" s="154"/>
      <c r="DID97" s="154"/>
      <c r="DIE97" s="153"/>
      <c r="DIF97" s="153"/>
      <c r="DIG97" s="153"/>
      <c r="DIH97" s="153"/>
      <c r="DII97" s="153"/>
      <c r="DIJ97" s="153"/>
      <c r="DIK97" s="153"/>
      <c r="DIL97" s="153"/>
      <c r="DIM97" s="155"/>
      <c r="DIN97" s="165"/>
      <c r="DIO97" s="153"/>
      <c r="DIP97" s="154"/>
      <c r="DIQ97" s="154"/>
      <c r="DIR97" s="153"/>
      <c r="DIS97" s="153"/>
      <c r="DIT97" s="153"/>
      <c r="DIU97" s="153"/>
      <c r="DIV97" s="153"/>
      <c r="DIW97" s="153"/>
      <c r="DIX97" s="153"/>
      <c r="DIY97" s="153"/>
      <c r="DIZ97" s="155"/>
      <c r="DJA97" s="165"/>
      <c r="DJB97" s="153"/>
      <c r="DJC97" s="154"/>
      <c r="DJD97" s="154"/>
      <c r="DJE97" s="153"/>
      <c r="DJF97" s="153"/>
      <c r="DJG97" s="153"/>
      <c r="DJH97" s="153"/>
      <c r="DJI97" s="153"/>
      <c r="DJJ97" s="153"/>
      <c r="DJK97" s="153"/>
      <c r="DJL97" s="153"/>
      <c r="DJM97" s="155"/>
      <c r="DJN97" s="165"/>
      <c r="DJO97" s="153"/>
      <c r="DJP97" s="154"/>
      <c r="DJQ97" s="154"/>
      <c r="DJR97" s="153"/>
      <c r="DJS97" s="153"/>
      <c r="DJT97" s="153"/>
      <c r="DJU97" s="153"/>
      <c r="DJV97" s="153"/>
      <c r="DJW97" s="153"/>
      <c r="DJX97" s="153"/>
      <c r="DJY97" s="153"/>
      <c r="DJZ97" s="155"/>
      <c r="DKA97" s="165"/>
      <c r="DKB97" s="153"/>
      <c r="DKC97" s="154"/>
      <c r="DKD97" s="154"/>
      <c r="DKE97" s="153"/>
      <c r="DKF97" s="153"/>
      <c r="DKG97" s="153"/>
      <c r="DKH97" s="153"/>
      <c r="DKI97" s="153"/>
      <c r="DKJ97" s="153"/>
      <c r="DKK97" s="153"/>
      <c r="DKL97" s="153"/>
      <c r="DKM97" s="155"/>
      <c r="DKN97" s="165"/>
      <c r="DKO97" s="153"/>
      <c r="DKP97" s="154"/>
      <c r="DKQ97" s="154"/>
      <c r="DKR97" s="153"/>
      <c r="DKS97" s="153"/>
      <c r="DKT97" s="153"/>
      <c r="DKU97" s="153"/>
      <c r="DKV97" s="153"/>
      <c r="DKW97" s="153"/>
      <c r="DKX97" s="153"/>
      <c r="DKY97" s="153"/>
      <c r="DKZ97" s="155"/>
      <c r="DLA97" s="165"/>
      <c r="DLB97" s="153"/>
      <c r="DLC97" s="154"/>
      <c r="DLD97" s="154"/>
      <c r="DLE97" s="153"/>
      <c r="DLF97" s="153"/>
      <c r="DLG97" s="153"/>
      <c r="DLH97" s="153"/>
      <c r="DLI97" s="153"/>
      <c r="DLJ97" s="153"/>
      <c r="DLK97" s="153"/>
      <c r="DLL97" s="153"/>
      <c r="DLM97" s="155"/>
      <c r="DLN97" s="165"/>
      <c r="DLO97" s="153"/>
      <c r="DLP97" s="154"/>
      <c r="DLQ97" s="154"/>
      <c r="DLR97" s="153"/>
      <c r="DLS97" s="153"/>
      <c r="DLT97" s="153"/>
      <c r="DLU97" s="153"/>
      <c r="DLV97" s="153"/>
      <c r="DLW97" s="153"/>
      <c r="DLX97" s="153"/>
      <c r="DLY97" s="153"/>
      <c r="DLZ97" s="155"/>
      <c r="DMA97" s="165"/>
      <c r="DMB97" s="153"/>
      <c r="DMC97" s="154"/>
      <c r="DMD97" s="154"/>
      <c r="DME97" s="153"/>
      <c r="DMF97" s="153"/>
      <c r="DMG97" s="153"/>
      <c r="DMH97" s="153"/>
      <c r="DMI97" s="153"/>
      <c r="DMJ97" s="153"/>
      <c r="DMK97" s="153"/>
      <c r="DML97" s="153"/>
      <c r="DMM97" s="155"/>
      <c r="DMN97" s="165"/>
      <c r="DMO97" s="153"/>
      <c r="DMP97" s="154"/>
      <c r="DMQ97" s="154"/>
      <c r="DMR97" s="153"/>
      <c r="DMS97" s="153"/>
      <c r="DMT97" s="153"/>
      <c r="DMU97" s="153"/>
      <c r="DMV97" s="153"/>
      <c r="DMW97" s="153"/>
      <c r="DMX97" s="153"/>
      <c r="DMY97" s="153"/>
      <c r="DMZ97" s="155"/>
      <c r="DNA97" s="165"/>
      <c r="DNB97" s="153"/>
      <c r="DNC97" s="154"/>
      <c r="DND97" s="154"/>
      <c r="DNE97" s="153"/>
      <c r="DNF97" s="153"/>
      <c r="DNG97" s="153"/>
      <c r="DNH97" s="153"/>
      <c r="DNI97" s="153"/>
      <c r="DNJ97" s="153"/>
      <c r="DNK97" s="153"/>
      <c r="DNL97" s="153"/>
      <c r="DNM97" s="155"/>
      <c r="DNN97" s="165"/>
      <c r="DNO97" s="153"/>
      <c r="DNP97" s="154"/>
      <c r="DNQ97" s="154"/>
      <c r="DNR97" s="153"/>
      <c r="DNS97" s="153"/>
      <c r="DNT97" s="153"/>
      <c r="DNU97" s="153"/>
      <c r="DNV97" s="153"/>
      <c r="DNW97" s="153"/>
      <c r="DNX97" s="153"/>
      <c r="DNY97" s="153"/>
      <c r="DNZ97" s="155"/>
      <c r="DOA97" s="165"/>
      <c r="DOB97" s="153"/>
      <c r="DOC97" s="154"/>
      <c r="DOD97" s="154"/>
      <c r="DOE97" s="153"/>
      <c r="DOF97" s="153"/>
      <c r="DOG97" s="153"/>
      <c r="DOH97" s="153"/>
      <c r="DOI97" s="153"/>
      <c r="DOJ97" s="153"/>
      <c r="DOK97" s="153"/>
      <c r="DOL97" s="153"/>
      <c r="DOM97" s="155"/>
      <c r="DON97" s="165"/>
      <c r="DOO97" s="153"/>
      <c r="DOP97" s="154"/>
      <c r="DOQ97" s="154"/>
      <c r="DOR97" s="153"/>
      <c r="DOS97" s="153"/>
      <c r="DOT97" s="153"/>
      <c r="DOU97" s="153"/>
      <c r="DOV97" s="153"/>
      <c r="DOW97" s="153"/>
      <c r="DOX97" s="153"/>
      <c r="DOY97" s="153"/>
      <c r="DOZ97" s="155"/>
      <c r="DPA97" s="165"/>
      <c r="DPB97" s="153"/>
      <c r="DPC97" s="154"/>
      <c r="DPD97" s="154"/>
      <c r="DPE97" s="153"/>
      <c r="DPF97" s="153"/>
      <c r="DPG97" s="153"/>
      <c r="DPH97" s="153"/>
      <c r="DPI97" s="153"/>
      <c r="DPJ97" s="153"/>
      <c r="DPK97" s="153"/>
      <c r="DPL97" s="153"/>
      <c r="DPM97" s="155"/>
      <c r="DPN97" s="165"/>
      <c r="DPO97" s="153"/>
      <c r="DPP97" s="154"/>
      <c r="DPQ97" s="154"/>
      <c r="DPR97" s="153"/>
      <c r="DPS97" s="153"/>
      <c r="DPT97" s="153"/>
      <c r="DPU97" s="153"/>
      <c r="DPV97" s="153"/>
      <c r="DPW97" s="153"/>
      <c r="DPX97" s="153"/>
      <c r="DPY97" s="153"/>
      <c r="DPZ97" s="155"/>
      <c r="DQA97" s="165"/>
      <c r="DQB97" s="153"/>
      <c r="DQC97" s="154"/>
      <c r="DQD97" s="154"/>
      <c r="DQE97" s="153"/>
      <c r="DQF97" s="153"/>
      <c r="DQG97" s="153"/>
      <c r="DQH97" s="153"/>
      <c r="DQI97" s="153"/>
      <c r="DQJ97" s="153"/>
      <c r="DQK97" s="153"/>
      <c r="DQL97" s="153"/>
      <c r="DQM97" s="155"/>
      <c r="DQN97" s="165"/>
      <c r="DQO97" s="153"/>
      <c r="DQP97" s="154"/>
      <c r="DQQ97" s="154"/>
      <c r="DQR97" s="153"/>
      <c r="DQS97" s="153"/>
      <c r="DQT97" s="153"/>
      <c r="DQU97" s="153"/>
      <c r="DQV97" s="153"/>
      <c r="DQW97" s="153"/>
      <c r="DQX97" s="153"/>
      <c r="DQY97" s="153"/>
      <c r="DQZ97" s="155"/>
      <c r="DRA97" s="165"/>
      <c r="DRB97" s="153"/>
      <c r="DRC97" s="154"/>
      <c r="DRD97" s="154"/>
      <c r="DRE97" s="153"/>
      <c r="DRF97" s="153"/>
      <c r="DRG97" s="153"/>
      <c r="DRH97" s="153"/>
      <c r="DRI97" s="153"/>
      <c r="DRJ97" s="153"/>
      <c r="DRK97" s="153"/>
      <c r="DRL97" s="153"/>
      <c r="DRM97" s="155"/>
      <c r="DRN97" s="165"/>
      <c r="DRO97" s="153"/>
      <c r="DRP97" s="154"/>
      <c r="DRQ97" s="154"/>
      <c r="DRR97" s="153"/>
      <c r="DRS97" s="153"/>
      <c r="DRT97" s="153"/>
      <c r="DRU97" s="153"/>
      <c r="DRV97" s="153"/>
      <c r="DRW97" s="153"/>
      <c r="DRX97" s="153"/>
      <c r="DRY97" s="153"/>
      <c r="DRZ97" s="155"/>
      <c r="DSA97" s="165"/>
      <c r="DSB97" s="153"/>
      <c r="DSC97" s="154"/>
      <c r="DSD97" s="154"/>
      <c r="DSE97" s="153"/>
      <c r="DSF97" s="153"/>
      <c r="DSG97" s="153"/>
      <c r="DSH97" s="153"/>
      <c r="DSI97" s="153"/>
      <c r="DSJ97" s="153"/>
      <c r="DSK97" s="153"/>
      <c r="DSL97" s="153"/>
      <c r="DSM97" s="155"/>
      <c r="DSN97" s="165"/>
      <c r="DSO97" s="153"/>
      <c r="DSP97" s="154"/>
      <c r="DSQ97" s="154"/>
      <c r="DSR97" s="153"/>
      <c r="DSS97" s="153"/>
      <c r="DST97" s="153"/>
      <c r="DSU97" s="153"/>
      <c r="DSV97" s="153"/>
      <c r="DSW97" s="153"/>
      <c r="DSX97" s="153"/>
      <c r="DSY97" s="153"/>
      <c r="DSZ97" s="155"/>
      <c r="DTA97" s="165"/>
      <c r="DTB97" s="153"/>
      <c r="DTC97" s="154"/>
      <c r="DTD97" s="154"/>
      <c r="DTE97" s="153"/>
      <c r="DTF97" s="153"/>
      <c r="DTG97" s="153"/>
      <c r="DTH97" s="153"/>
      <c r="DTI97" s="153"/>
      <c r="DTJ97" s="153"/>
      <c r="DTK97" s="153"/>
      <c r="DTL97" s="153"/>
      <c r="DTM97" s="155"/>
      <c r="DTN97" s="165"/>
      <c r="DTO97" s="153"/>
      <c r="DTP97" s="154"/>
      <c r="DTQ97" s="154"/>
      <c r="DTR97" s="153"/>
      <c r="DTS97" s="153"/>
      <c r="DTT97" s="153"/>
      <c r="DTU97" s="153"/>
      <c r="DTV97" s="153"/>
      <c r="DTW97" s="153"/>
      <c r="DTX97" s="153"/>
      <c r="DTY97" s="153"/>
      <c r="DTZ97" s="155"/>
      <c r="DUA97" s="165"/>
      <c r="DUB97" s="153"/>
      <c r="DUC97" s="154"/>
      <c r="DUD97" s="154"/>
      <c r="DUE97" s="153"/>
      <c r="DUF97" s="153"/>
      <c r="DUG97" s="153"/>
      <c r="DUH97" s="153"/>
      <c r="DUI97" s="153"/>
      <c r="DUJ97" s="153"/>
      <c r="DUK97" s="153"/>
      <c r="DUL97" s="153"/>
      <c r="DUM97" s="155"/>
      <c r="DUN97" s="165"/>
      <c r="DUO97" s="153"/>
      <c r="DUP97" s="154"/>
      <c r="DUQ97" s="154"/>
      <c r="DUR97" s="153"/>
      <c r="DUS97" s="153"/>
      <c r="DUT97" s="153"/>
      <c r="DUU97" s="153"/>
      <c r="DUV97" s="153"/>
      <c r="DUW97" s="153"/>
      <c r="DUX97" s="153"/>
      <c r="DUY97" s="153"/>
      <c r="DUZ97" s="155"/>
      <c r="DVA97" s="165"/>
      <c r="DVB97" s="153"/>
      <c r="DVC97" s="154"/>
      <c r="DVD97" s="154"/>
      <c r="DVE97" s="153"/>
      <c r="DVF97" s="153"/>
      <c r="DVG97" s="153"/>
      <c r="DVH97" s="153"/>
      <c r="DVI97" s="153"/>
      <c r="DVJ97" s="153"/>
      <c r="DVK97" s="153"/>
      <c r="DVL97" s="153"/>
      <c r="DVM97" s="155"/>
      <c r="DVN97" s="165"/>
      <c r="DVO97" s="153"/>
      <c r="DVP97" s="154"/>
      <c r="DVQ97" s="154"/>
      <c r="DVR97" s="153"/>
      <c r="DVS97" s="153"/>
      <c r="DVT97" s="153"/>
      <c r="DVU97" s="153"/>
      <c r="DVV97" s="153"/>
      <c r="DVW97" s="153"/>
      <c r="DVX97" s="153"/>
      <c r="DVY97" s="153"/>
      <c r="DVZ97" s="155"/>
      <c r="DWA97" s="165"/>
      <c r="DWB97" s="153"/>
      <c r="DWC97" s="154"/>
      <c r="DWD97" s="154"/>
      <c r="DWE97" s="153"/>
      <c r="DWF97" s="153"/>
      <c r="DWG97" s="153"/>
      <c r="DWH97" s="153"/>
      <c r="DWI97" s="153"/>
      <c r="DWJ97" s="153"/>
      <c r="DWK97" s="153"/>
      <c r="DWL97" s="153"/>
      <c r="DWM97" s="155"/>
      <c r="DWN97" s="165"/>
      <c r="DWO97" s="153"/>
      <c r="DWP97" s="154"/>
      <c r="DWQ97" s="154"/>
      <c r="DWR97" s="153"/>
      <c r="DWS97" s="153"/>
      <c r="DWT97" s="153"/>
      <c r="DWU97" s="153"/>
      <c r="DWV97" s="153"/>
      <c r="DWW97" s="153"/>
      <c r="DWX97" s="153"/>
      <c r="DWY97" s="153"/>
      <c r="DWZ97" s="155"/>
      <c r="DXA97" s="165"/>
      <c r="DXB97" s="153"/>
      <c r="DXC97" s="154"/>
      <c r="DXD97" s="154"/>
      <c r="DXE97" s="153"/>
      <c r="DXF97" s="153"/>
      <c r="DXG97" s="153"/>
      <c r="DXH97" s="153"/>
      <c r="DXI97" s="153"/>
      <c r="DXJ97" s="153"/>
      <c r="DXK97" s="153"/>
      <c r="DXL97" s="153"/>
      <c r="DXM97" s="155"/>
      <c r="DXN97" s="165"/>
      <c r="DXO97" s="153"/>
      <c r="DXP97" s="154"/>
      <c r="DXQ97" s="154"/>
      <c r="DXR97" s="153"/>
      <c r="DXS97" s="153"/>
      <c r="DXT97" s="153"/>
      <c r="DXU97" s="153"/>
      <c r="DXV97" s="153"/>
      <c r="DXW97" s="153"/>
      <c r="DXX97" s="153"/>
      <c r="DXY97" s="153"/>
      <c r="DXZ97" s="155"/>
      <c r="DYA97" s="165"/>
      <c r="DYB97" s="153"/>
      <c r="DYC97" s="154"/>
      <c r="DYD97" s="154"/>
      <c r="DYE97" s="153"/>
      <c r="DYF97" s="153"/>
      <c r="DYG97" s="153"/>
      <c r="DYH97" s="153"/>
      <c r="DYI97" s="153"/>
      <c r="DYJ97" s="153"/>
      <c r="DYK97" s="153"/>
      <c r="DYL97" s="153"/>
      <c r="DYM97" s="155"/>
      <c r="DYN97" s="165"/>
      <c r="DYO97" s="153"/>
      <c r="DYP97" s="154"/>
      <c r="DYQ97" s="154"/>
      <c r="DYR97" s="153"/>
      <c r="DYS97" s="153"/>
      <c r="DYT97" s="153"/>
      <c r="DYU97" s="153"/>
      <c r="DYV97" s="153"/>
      <c r="DYW97" s="153"/>
      <c r="DYX97" s="153"/>
      <c r="DYY97" s="153"/>
      <c r="DYZ97" s="155"/>
      <c r="DZA97" s="165"/>
      <c r="DZB97" s="153"/>
      <c r="DZC97" s="154"/>
      <c r="DZD97" s="154"/>
      <c r="DZE97" s="153"/>
      <c r="DZF97" s="153"/>
      <c r="DZG97" s="153"/>
      <c r="DZH97" s="153"/>
      <c r="DZI97" s="153"/>
      <c r="DZJ97" s="153"/>
      <c r="DZK97" s="153"/>
      <c r="DZL97" s="153"/>
      <c r="DZM97" s="155"/>
      <c r="DZN97" s="165"/>
      <c r="DZO97" s="153"/>
      <c r="DZP97" s="154"/>
      <c r="DZQ97" s="154"/>
      <c r="DZR97" s="153"/>
      <c r="DZS97" s="153"/>
      <c r="DZT97" s="153"/>
      <c r="DZU97" s="153"/>
      <c r="DZV97" s="153"/>
      <c r="DZW97" s="153"/>
      <c r="DZX97" s="153"/>
      <c r="DZY97" s="153"/>
      <c r="DZZ97" s="155"/>
      <c r="EAA97" s="165"/>
      <c r="EAB97" s="153"/>
      <c r="EAC97" s="154"/>
      <c r="EAD97" s="154"/>
      <c r="EAE97" s="153"/>
      <c r="EAF97" s="153"/>
      <c r="EAG97" s="153"/>
      <c r="EAH97" s="153"/>
      <c r="EAI97" s="153"/>
      <c r="EAJ97" s="153"/>
      <c r="EAK97" s="153"/>
      <c r="EAL97" s="153"/>
      <c r="EAM97" s="155"/>
      <c r="EAN97" s="165"/>
      <c r="EAO97" s="153"/>
      <c r="EAP97" s="154"/>
      <c r="EAQ97" s="154"/>
      <c r="EAR97" s="153"/>
      <c r="EAS97" s="153"/>
      <c r="EAT97" s="153"/>
      <c r="EAU97" s="153"/>
      <c r="EAV97" s="153"/>
      <c r="EAW97" s="153"/>
      <c r="EAX97" s="153"/>
      <c r="EAY97" s="153"/>
      <c r="EAZ97" s="155"/>
      <c r="EBA97" s="165"/>
      <c r="EBB97" s="153"/>
      <c r="EBC97" s="154"/>
      <c r="EBD97" s="154"/>
      <c r="EBE97" s="153"/>
      <c r="EBF97" s="153"/>
      <c r="EBG97" s="153"/>
      <c r="EBH97" s="153"/>
      <c r="EBI97" s="153"/>
      <c r="EBJ97" s="153"/>
      <c r="EBK97" s="153"/>
      <c r="EBL97" s="153"/>
      <c r="EBM97" s="155"/>
      <c r="EBN97" s="165"/>
      <c r="EBO97" s="153"/>
      <c r="EBP97" s="154"/>
      <c r="EBQ97" s="154"/>
      <c r="EBR97" s="153"/>
      <c r="EBS97" s="153"/>
      <c r="EBT97" s="153"/>
      <c r="EBU97" s="153"/>
      <c r="EBV97" s="153"/>
      <c r="EBW97" s="153"/>
      <c r="EBX97" s="153"/>
      <c r="EBY97" s="153"/>
      <c r="EBZ97" s="155"/>
      <c r="ECA97" s="165"/>
      <c r="ECB97" s="153"/>
      <c r="ECC97" s="154"/>
      <c r="ECD97" s="154"/>
      <c r="ECE97" s="153"/>
      <c r="ECF97" s="153"/>
      <c r="ECG97" s="153"/>
      <c r="ECH97" s="153"/>
      <c r="ECI97" s="153"/>
      <c r="ECJ97" s="153"/>
      <c r="ECK97" s="153"/>
      <c r="ECL97" s="153"/>
      <c r="ECM97" s="155"/>
      <c r="ECN97" s="165"/>
      <c r="ECO97" s="153"/>
      <c r="ECP97" s="154"/>
      <c r="ECQ97" s="154"/>
      <c r="ECR97" s="153"/>
      <c r="ECS97" s="153"/>
      <c r="ECT97" s="153"/>
      <c r="ECU97" s="153"/>
      <c r="ECV97" s="153"/>
      <c r="ECW97" s="153"/>
      <c r="ECX97" s="153"/>
      <c r="ECY97" s="153"/>
      <c r="ECZ97" s="155"/>
      <c r="EDA97" s="165"/>
      <c r="EDB97" s="153"/>
      <c r="EDC97" s="154"/>
      <c r="EDD97" s="154"/>
      <c r="EDE97" s="153"/>
      <c r="EDF97" s="153"/>
      <c r="EDG97" s="153"/>
      <c r="EDH97" s="153"/>
      <c r="EDI97" s="153"/>
      <c r="EDJ97" s="153"/>
      <c r="EDK97" s="153"/>
      <c r="EDL97" s="153"/>
      <c r="EDM97" s="155"/>
      <c r="EDN97" s="165"/>
      <c r="EDO97" s="153"/>
      <c r="EDP97" s="154"/>
      <c r="EDQ97" s="154"/>
      <c r="EDR97" s="153"/>
      <c r="EDS97" s="153"/>
      <c r="EDT97" s="153"/>
      <c r="EDU97" s="153"/>
      <c r="EDV97" s="153"/>
      <c r="EDW97" s="153"/>
      <c r="EDX97" s="153"/>
      <c r="EDY97" s="153"/>
      <c r="EDZ97" s="155"/>
      <c r="EEA97" s="165"/>
      <c r="EEB97" s="153"/>
      <c r="EEC97" s="154"/>
      <c r="EED97" s="154"/>
      <c r="EEE97" s="153"/>
      <c r="EEF97" s="153"/>
      <c r="EEG97" s="153"/>
      <c r="EEH97" s="153"/>
      <c r="EEI97" s="153"/>
      <c r="EEJ97" s="153"/>
      <c r="EEK97" s="153"/>
      <c r="EEL97" s="153"/>
      <c r="EEM97" s="155"/>
      <c r="EEN97" s="165"/>
      <c r="EEO97" s="153"/>
      <c r="EEP97" s="154"/>
      <c r="EEQ97" s="154"/>
      <c r="EER97" s="153"/>
      <c r="EES97" s="153"/>
      <c r="EET97" s="153"/>
      <c r="EEU97" s="153"/>
      <c r="EEV97" s="153"/>
      <c r="EEW97" s="153"/>
      <c r="EEX97" s="153"/>
      <c r="EEY97" s="153"/>
      <c r="EEZ97" s="155"/>
      <c r="EFA97" s="165"/>
      <c r="EFB97" s="153"/>
      <c r="EFC97" s="154"/>
      <c r="EFD97" s="154"/>
      <c r="EFE97" s="153"/>
      <c r="EFF97" s="153"/>
      <c r="EFG97" s="153"/>
      <c r="EFH97" s="153"/>
      <c r="EFI97" s="153"/>
      <c r="EFJ97" s="153"/>
      <c r="EFK97" s="153"/>
      <c r="EFL97" s="153"/>
      <c r="EFM97" s="155"/>
      <c r="EFN97" s="165"/>
      <c r="EFO97" s="153"/>
      <c r="EFP97" s="154"/>
      <c r="EFQ97" s="154"/>
      <c r="EFR97" s="153"/>
      <c r="EFS97" s="153"/>
      <c r="EFT97" s="153"/>
      <c r="EFU97" s="153"/>
      <c r="EFV97" s="153"/>
      <c r="EFW97" s="153"/>
      <c r="EFX97" s="153"/>
      <c r="EFY97" s="153"/>
      <c r="EFZ97" s="155"/>
      <c r="EGA97" s="165"/>
      <c r="EGB97" s="153"/>
      <c r="EGC97" s="154"/>
      <c r="EGD97" s="154"/>
      <c r="EGE97" s="153"/>
      <c r="EGF97" s="153"/>
      <c r="EGG97" s="153"/>
      <c r="EGH97" s="153"/>
      <c r="EGI97" s="153"/>
      <c r="EGJ97" s="153"/>
      <c r="EGK97" s="153"/>
      <c r="EGL97" s="153"/>
      <c r="EGM97" s="155"/>
      <c r="EGN97" s="165"/>
      <c r="EGO97" s="153"/>
      <c r="EGP97" s="154"/>
      <c r="EGQ97" s="154"/>
      <c r="EGR97" s="153"/>
      <c r="EGS97" s="153"/>
      <c r="EGT97" s="153"/>
      <c r="EGU97" s="153"/>
      <c r="EGV97" s="153"/>
      <c r="EGW97" s="153"/>
      <c r="EGX97" s="153"/>
      <c r="EGY97" s="153"/>
      <c r="EGZ97" s="155"/>
      <c r="EHA97" s="165"/>
      <c r="EHB97" s="153"/>
      <c r="EHC97" s="154"/>
      <c r="EHD97" s="154"/>
      <c r="EHE97" s="153"/>
      <c r="EHF97" s="153"/>
      <c r="EHG97" s="153"/>
      <c r="EHH97" s="153"/>
      <c r="EHI97" s="153"/>
      <c r="EHJ97" s="153"/>
      <c r="EHK97" s="153"/>
      <c r="EHL97" s="153"/>
      <c r="EHM97" s="155"/>
      <c r="EHN97" s="165"/>
      <c r="EHO97" s="153"/>
      <c r="EHP97" s="154"/>
      <c r="EHQ97" s="154"/>
      <c r="EHR97" s="153"/>
      <c r="EHS97" s="153"/>
      <c r="EHT97" s="153"/>
      <c r="EHU97" s="153"/>
      <c r="EHV97" s="153"/>
      <c r="EHW97" s="153"/>
      <c r="EHX97" s="153"/>
      <c r="EHY97" s="153"/>
      <c r="EHZ97" s="155"/>
      <c r="EIA97" s="165"/>
      <c r="EIB97" s="153"/>
      <c r="EIC97" s="154"/>
      <c r="EID97" s="154"/>
      <c r="EIE97" s="153"/>
      <c r="EIF97" s="153"/>
      <c r="EIG97" s="153"/>
      <c r="EIH97" s="153"/>
      <c r="EII97" s="153"/>
      <c r="EIJ97" s="153"/>
      <c r="EIK97" s="153"/>
      <c r="EIL97" s="153"/>
      <c r="EIM97" s="155"/>
      <c r="EIN97" s="165"/>
      <c r="EIO97" s="153"/>
      <c r="EIP97" s="154"/>
      <c r="EIQ97" s="154"/>
      <c r="EIR97" s="153"/>
      <c r="EIS97" s="153"/>
      <c r="EIT97" s="153"/>
      <c r="EIU97" s="153"/>
      <c r="EIV97" s="153"/>
      <c r="EIW97" s="153"/>
      <c r="EIX97" s="153"/>
      <c r="EIY97" s="153"/>
      <c r="EIZ97" s="155"/>
      <c r="EJA97" s="165"/>
      <c r="EJB97" s="153"/>
      <c r="EJC97" s="154"/>
      <c r="EJD97" s="154"/>
      <c r="EJE97" s="153"/>
      <c r="EJF97" s="153"/>
      <c r="EJG97" s="153"/>
      <c r="EJH97" s="153"/>
      <c r="EJI97" s="153"/>
      <c r="EJJ97" s="153"/>
      <c r="EJK97" s="153"/>
      <c r="EJL97" s="153"/>
      <c r="EJM97" s="155"/>
      <c r="EJN97" s="165"/>
      <c r="EJO97" s="153"/>
      <c r="EJP97" s="154"/>
      <c r="EJQ97" s="154"/>
      <c r="EJR97" s="153"/>
      <c r="EJS97" s="153"/>
      <c r="EJT97" s="153"/>
      <c r="EJU97" s="153"/>
      <c r="EJV97" s="153"/>
      <c r="EJW97" s="153"/>
      <c r="EJX97" s="153"/>
      <c r="EJY97" s="153"/>
      <c r="EJZ97" s="155"/>
      <c r="EKA97" s="165"/>
      <c r="EKB97" s="153"/>
      <c r="EKC97" s="154"/>
      <c r="EKD97" s="154"/>
      <c r="EKE97" s="153"/>
      <c r="EKF97" s="153"/>
      <c r="EKG97" s="153"/>
      <c r="EKH97" s="153"/>
      <c r="EKI97" s="153"/>
      <c r="EKJ97" s="153"/>
      <c r="EKK97" s="153"/>
      <c r="EKL97" s="153"/>
      <c r="EKM97" s="155"/>
      <c r="EKN97" s="165"/>
      <c r="EKO97" s="153"/>
      <c r="EKP97" s="154"/>
      <c r="EKQ97" s="154"/>
      <c r="EKR97" s="153"/>
      <c r="EKS97" s="153"/>
      <c r="EKT97" s="153"/>
      <c r="EKU97" s="153"/>
      <c r="EKV97" s="153"/>
      <c r="EKW97" s="153"/>
      <c r="EKX97" s="153"/>
      <c r="EKY97" s="153"/>
      <c r="EKZ97" s="155"/>
      <c r="ELA97" s="165"/>
      <c r="ELB97" s="153"/>
      <c r="ELC97" s="154"/>
      <c r="ELD97" s="154"/>
      <c r="ELE97" s="153"/>
      <c r="ELF97" s="153"/>
      <c r="ELG97" s="153"/>
      <c r="ELH97" s="153"/>
      <c r="ELI97" s="153"/>
      <c r="ELJ97" s="153"/>
      <c r="ELK97" s="153"/>
      <c r="ELL97" s="153"/>
      <c r="ELM97" s="155"/>
      <c r="ELN97" s="165"/>
      <c r="ELO97" s="153"/>
      <c r="ELP97" s="154"/>
      <c r="ELQ97" s="154"/>
      <c r="ELR97" s="153"/>
      <c r="ELS97" s="153"/>
      <c r="ELT97" s="153"/>
      <c r="ELU97" s="153"/>
      <c r="ELV97" s="153"/>
      <c r="ELW97" s="153"/>
      <c r="ELX97" s="153"/>
      <c r="ELY97" s="153"/>
      <c r="ELZ97" s="155"/>
      <c r="EMA97" s="165"/>
      <c r="EMB97" s="153"/>
      <c r="EMC97" s="154"/>
      <c r="EMD97" s="154"/>
      <c r="EME97" s="153"/>
      <c r="EMF97" s="153"/>
      <c r="EMG97" s="153"/>
      <c r="EMH97" s="153"/>
      <c r="EMI97" s="153"/>
      <c r="EMJ97" s="153"/>
      <c r="EMK97" s="153"/>
      <c r="EML97" s="153"/>
      <c r="EMM97" s="155"/>
      <c r="EMN97" s="165"/>
      <c r="EMO97" s="153"/>
      <c r="EMP97" s="154"/>
      <c r="EMQ97" s="154"/>
      <c r="EMR97" s="153"/>
      <c r="EMS97" s="153"/>
      <c r="EMT97" s="153"/>
      <c r="EMU97" s="153"/>
      <c r="EMV97" s="153"/>
      <c r="EMW97" s="153"/>
      <c r="EMX97" s="153"/>
      <c r="EMY97" s="153"/>
      <c r="EMZ97" s="155"/>
      <c r="ENA97" s="165"/>
      <c r="ENB97" s="153"/>
      <c r="ENC97" s="154"/>
      <c r="END97" s="154"/>
      <c r="ENE97" s="153"/>
      <c r="ENF97" s="153"/>
      <c r="ENG97" s="153"/>
      <c r="ENH97" s="153"/>
      <c r="ENI97" s="153"/>
      <c r="ENJ97" s="153"/>
      <c r="ENK97" s="153"/>
      <c r="ENL97" s="153"/>
      <c r="ENM97" s="155"/>
      <c r="ENN97" s="165"/>
      <c r="ENO97" s="153"/>
      <c r="ENP97" s="154"/>
      <c r="ENQ97" s="154"/>
      <c r="ENR97" s="153"/>
      <c r="ENS97" s="153"/>
      <c r="ENT97" s="153"/>
      <c r="ENU97" s="153"/>
      <c r="ENV97" s="153"/>
      <c r="ENW97" s="153"/>
      <c r="ENX97" s="153"/>
      <c r="ENY97" s="153"/>
      <c r="ENZ97" s="155"/>
      <c r="EOA97" s="165"/>
      <c r="EOB97" s="153"/>
      <c r="EOC97" s="154"/>
      <c r="EOD97" s="154"/>
      <c r="EOE97" s="153"/>
      <c r="EOF97" s="153"/>
      <c r="EOG97" s="153"/>
      <c r="EOH97" s="153"/>
      <c r="EOI97" s="153"/>
      <c r="EOJ97" s="153"/>
      <c r="EOK97" s="153"/>
      <c r="EOL97" s="153"/>
      <c r="EOM97" s="155"/>
      <c r="EON97" s="165"/>
      <c r="EOO97" s="153"/>
      <c r="EOP97" s="154"/>
      <c r="EOQ97" s="154"/>
      <c r="EOR97" s="153"/>
      <c r="EOS97" s="153"/>
      <c r="EOT97" s="153"/>
      <c r="EOU97" s="153"/>
      <c r="EOV97" s="153"/>
      <c r="EOW97" s="153"/>
      <c r="EOX97" s="153"/>
      <c r="EOY97" s="153"/>
      <c r="EOZ97" s="155"/>
      <c r="EPA97" s="165"/>
      <c r="EPB97" s="153"/>
      <c r="EPC97" s="154"/>
      <c r="EPD97" s="154"/>
      <c r="EPE97" s="153"/>
      <c r="EPF97" s="153"/>
      <c r="EPG97" s="153"/>
      <c r="EPH97" s="153"/>
      <c r="EPI97" s="153"/>
      <c r="EPJ97" s="153"/>
      <c r="EPK97" s="153"/>
      <c r="EPL97" s="153"/>
      <c r="EPM97" s="155"/>
      <c r="EPN97" s="165"/>
      <c r="EPO97" s="153"/>
      <c r="EPP97" s="154"/>
      <c r="EPQ97" s="154"/>
      <c r="EPR97" s="153"/>
      <c r="EPS97" s="153"/>
      <c r="EPT97" s="153"/>
      <c r="EPU97" s="153"/>
      <c r="EPV97" s="153"/>
      <c r="EPW97" s="153"/>
      <c r="EPX97" s="153"/>
      <c r="EPY97" s="153"/>
      <c r="EPZ97" s="155"/>
      <c r="EQA97" s="165"/>
      <c r="EQB97" s="153"/>
      <c r="EQC97" s="154"/>
      <c r="EQD97" s="154"/>
      <c r="EQE97" s="153"/>
      <c r="EQF97" s="153"/>
      <c r="EQG97" s="153"/>
      <c r="EQH97" s="153"/>
      <c r="EQI97" s="153"/>
      <c r="EQJ97" s="153"/>
      <c r="EQK97" s="153"/>
      <c r="EQL97" s="153"/>
      <c r="EQM97" s="155"/>
      <c r="EQN97" s="165"/>
      <c r="EQO97" s="153"/>
      <c r="EQP97" s="154"/>
      <c r="EQQ97" s="154"/>
      <c r="EQR97" s="153"/>
      <c r="EQS97" s="153"/>
      <c r="EQT97" s="153"/>
      <c r="EQU97" s="153"/>
      <c r="EQV97" s="153"/>
      <c r="EQW97" s="153"/>
      <c r="EQX97" s="153"/>
      <c r="EQY97" s="153"/>
      <c r="EQZ97" s="155"/>
      <c r="ERA97" s="165"/>
      <c r="ERB97" s="153"/>
      <c r="ERC97" s="154"/>
      <c r="ERD97" s="154"/>
      <c r="ERE97" s="153"/>
      <c r="ERF97" s="153"/>
      <c r="ERG97" s="153"/>
      <c r="ERH97" s="153"/>
      <c r="ERI97" s="153"/>
      <c r="ERJ97" s="153"/>
      <c r="ERK97" s="153"/>
      <c r="ERL97" s="153"/>
      <c r="ERM97" s="155"/>
      <c r="ERN97" s="165"/>
      <c r="ERO97" s="153"/>
      <c r="ERP97" s="154"/>
      <c r="ERQ97" s="154"/>
      <c r="ERR97" s="153"/>
      <c r="ERS97" s="153"/>
      <c r="ERT97" s="153"/>
      <c r="ERU97" s="153"/>
      <c r="ERV97" s="153"/>
      <c r="ERW97" s="153"/>
      <c r="ERX97" s="153"/>
      <c r="ERY97" s="153"/>
      <c r="ERZ97" s="155"/>
      <c r="ESA97" s="165"/>
      <c r="ESB97" s="153"/>
      <c r="ESC97" s="154"/>
      <c r="ESD97" s="154"/>
      <c r="ESE97" s="153"/>
      <c r="ESF97" s="153"/>
      <c r="ESG97" s="153"/>
      <c r="ESH97" s="153"/>
      <c r="ESI97" s="153"/>
      <c r="ESJ97" s="153"/>
      <c r="ESK97" s="153"/>
      <c r="ESL97" s="153"/>
      <c r="ESM97" s="155"/>
      <c r="ESN97" s="165"/>
      <c r="ESO97" s="153"/>
      <c r="ESP97" s="154"/>
      <c r="ESQ97" s="154"/>
      <c r="ESR97" s="153"/>
      <c r="ESS97" s="153"/>
      <c r="EST97" s="153"/>
      <c r="ESU97" s="153"/>
      <c r="ESV97" s="153"/>
      <c r="ESW97" s="153"/>
      <c r="ESX97" s="153"/>
      <c r="ESY97" s="153"/>
      <c r="ESZ97" s="155"/>
      <c r="ETA97" s="165"/>
      <c r="ETB97" s="153"/>
      <c r="ETC97" s="154"/>
      <c r="ETD97" s="154"/>
      <c r="ETE97" s="153"/>
      <c r="ETF97" s="153"/>
      <c r="ETG97" s="153"/>
      <c r="ETH97" s="153"/>
      <c r="ETI97" s="153"/>
      <c r="ETJ97" s="153"/>
      <c r="ETK97" s="153"/>
      <c r="ETL97" s="153"/>
      <c r="ETM97" s="155"/>
      <c r="ETN97" s="165"/>
      <c r="ETO97" s="153"/>
      <c r="ETP97" s="154"/>
      <c r="ETQ97" s="154"/>
      <c r="ETR97" s="153"/>
      <c r="ETS97" s="153"/>
      <c r="ETT97" s="153"/>
      <c r="ETU97" s="153"/>
      <c r="ETV97" s="153"/>
      <c r="ETW97" s="153"/>
      <c r="ETX97" s="153"/>
      <c r="ETY97" s="153"/>
      <c r="ETZ97" s="155"/>
      <c r="EUA97" s="165"/>
      <c r="EUB97" s="153"/>
      <c r="EUC97" s="154"/>
      <c r="EUD97" s="154"/>
      <c r="EUE97" s="153"/>
      <c r="EUF97" s="153"/>
      <c r="EUG97" s="153"/>
      <c r="EUH97" s="153"/>
      <c r="EUI97" s="153"/>
      <c r="EUJ97" s="153"/>
      <c r="EUK97" s="153"/>
      <c r="EUL97" s="153"/>
      <c r="EUM97" s="155"/>
      <c r="EUN97" s="165"/>
      <c r="EUO97" s="153"/>
      <c r="EUP97" s="154"/>
      <c r="EUQ97" s="154"/>
      <c r="EUR97" s="153"/>
      <c r="EUS97" s="153"/>
      <c r="EUT97" s="153"/>
      <c r="EUU97" s="153"/>
      <c r="EUV97" s="153"/>
      <c r="EUW97" s="153"/>
      <c r="EUX97" s="153"/>
      <c r="EUY97" s="153"/>
      <c r="EUZ97" s="155"/>
      <c r="EVA97" s="165"/>
      <c r="EVB97" s="153"/>
      <c r="EVC97" s="154"/>
      <c r="EVD97" s="154"/>
      <c r="EVE97" s="153"/>
      <c r="EVF97" s="153"/>
      <c r="EVG97" s="153"/>
      <c r="EVH97" s="153"/>
      <c r="EVI97" s="153"/>
      <c r="EVJ97" s="153"/>
      <c r="EVK97" s="153"/>
      <c r="EVL97" s="153"/>
      <c r="EVM97" s="155"/>
      <c r="EVN97" s="165"/>
      <c r="EVO97" s="153"/>
      <c r="EVP97" s="154"/>
      <c r="EVQ97" s="154"/>
      <c r="EVR97" s="153"/>
      <c r="EVS97" s="153"/>
      <c r="EVT97" s="153"/>
      <c r="EVU97" s="153"/>
      <c r="EVV97" s="153"/>
      <c r="EVW97" s="153"/>
      <c r="EVX97" s="153"/>
      <c r="EVY97" s="153"/>
      <c r="EVZ97" s="155"/>
      <c r="EWA97" s="165"/>
      <c r="EWB97" s="153"/>
      <c r="EWC97" s="154"/>
      <c r="EWD97" s="154"/>
      <c r="EWE97" s="153"/>
      <c r="EWF97" s="153"/>
      <c r="EWG97" s="153"/>
      <c r="EWH97" s="153"/>
      <c r="EWI97" s="153"/>
      <c r="EWJ97" s="153"/>
      <c r="EWK97" s="153"/>
      <c r="EWL97" s="153"/>
      <c r="EWM97" s="155"/>
      <c r="EWN97" s="165"/>
      <c r="EWO97" s="153"/>
      <c r="EWP97" s="154"/>
      <c r="EWQ97" s="154"/>
      <c r="EWR97" s="153"/>
      <c r="EWS97" s="153"/>
      <c r="EWT97" s="153"/>
      <c r="EWU97" s="153"/>
      <c r="EWV97" s="153"/>
      <c r="EWW97" s="153"/>
      <c r="EWX97" s="153"/>
      <c r="EWY97" s="153"/>
      <c r="EWZ97" s="155"/>
      <c r="EXA97" s="165"/>
      <c r="EXB97" s="153"/>
      <c r="EXC97" s="154"/>
      <c r="EXD97" s="154"/>
      <c r="EXE97" s="153"/>
      <c r="EXF97" s="153"/>
      <c r="EXG97" s="153"/>
      <c r="EXH97" s="153"/>
      <c r="EXI97" s="153"/>
      <c r="EXJ97" s="153"/>
      <c r="EXK97" s="153"/>
      <c r="EXL97" s="153"/>
      <c r="EXM97" s="155"/>
      <c r="EXN97" s="165"/>
      <c r="EXO97" s="153"/>
      <c r="EXP97" s="154"/>
      <c r="EXQ97" s="154"/>
      <c r="EXR97" s="153"/>
      <c r="EXS97" s="153"/>
      <c r="EXT97" s="153"/>
      <c r="EXU97" s="153"/>
      <c r="EXV97" s="153"/>
      <c r="EXW97" s="153"/>
      <c r="EXX97" s="153"/>
      <c r="EXY97" s="153"/>
      <c r="EXZ97" s="155"/>
      <c r="EYA97" s="165"/>
      <c r="EYB97" s="153"/>
      <c r="EYC97" s="154"/>
      <c r="EYD97" s="154"/>
      <c r="EYE97" s="153"/>
      <c r="EYF97" s="153"/>
      <c r="EYG97" s="153"/>
      <c r="EYH97" s="153"/>
      <c r="EYI97" s="153"/>
      <c r="EYJ97" s="153"/>
      <c r="EYK97" s="153"/>
      <c r="EYL97" s="153"/>
      <c r="EYM97" s="155"/>
      <c r="EYN97" s="165"/>
      <c r="EYO97" s="153"/>
      <c r="EYP97" s="154"/>
      <c r="EYQ97" s="154"/>
      <c r="EYR97" s="153"/>
      <c r="EYS97" s="153"/>
      <c r="EYT97" s="153"/>
      <c r="EYU97" s="153"/>
      <c r="EYV97" s="153"/>
      <c r="EYW97" s="153"/>
      <c r="EYX97" s="153"/>
      <c r="EYY97" s="153"/>
      <c r="EYZ97" s="155"/>
      <c r="EZA97" s="165"/>
      <c r="EZB97" s="153"/>
      <c r="EZC97" s="154"/>
      <c r="EZD97" s="154"/>
      <c r="EZE97" s="153"/>
      <c r="EZF97" s="153"/>
      <c r="EZG97" s="153"/>
      <c r="EZH97" s="153"/>
      <c r="EZI97" s="153"/>
      <c r="EZJ97" s="153"/>
      <c r="EZK97" s="153"/>
      <c r="EZL97" s="153"/>
      <c r="EZM97" s="155"/>
      <c r="EZN97" s="165"/>
      <c r="EZO97" s="153"/>
      <c r="EZP97" s="154"/>
      <c r="EZQ97" s="154"/>
      <c r="EZR97" s="153"/>
      <c r="EZS97" s="153"/>
      <c r="EZT97" s="153"/>
      <c r="EZU97" s="153"/>
      <c r="EZV97" s="153"/>
      <c r="EZW97" s="153"/>
      <c r="EZX97" s="153"/>
      <c r="EZY97" s="153"/>
      <c r="EZZ97" s="155"/>
      <c r="FAA97" s="165"/>
      <c r="FAB97" s="153"/>
      <c r="FAC97" s="154"/>
      <c r="FAD97" s="154"/>
      <c r="FAE97" s="153"/>
      <c r="FAF97" s="153"/>
      <c r="FAG97" s="153"/>
      <c r="FAH97" s="153"/>
      <c r="FAI97" s="153"/>
      <c r="FAJ97" s="153"/>
      <c r="FAK97" s="153"/>
      <c r="FAL97" s="153"/>
      <c r="FAM97" s="155"/>
      <c r="FAN97" s="165"/>
      <c r="FAO97" s="153"/>
      <c r="FAP97" s="154"/>
      <c r="FAQ97" s="154"/>
      <c r="FAR97" s="153"/>
      <c r="FAS97" s="153"/>
      <c r="FAT97" s="153"/>
      <c r="FAU97" s="153"/>
      <c r="FAV97" s="153"/>
      <c r="FAW97" s="153"/>
      <c r="FAX97" s="153"/>
      <c r="FAY97" s="153"/>
      <c r="FAZ97" s="155"/>
      <c r="FBA97" s="165"/>
      <c r="FBB97" s="153"/>
      <c r="FBC97" s="154"/>
      <c r="FBD97" s="154"/>
      <c r="FBE97" s="153"/>
      <c r="FBF97" s="153"/>
      <c r="FBG97" s="153"/>
      <c r="FBH97" s="153"/>
      <c r="FBI97" s="153"/>
      <c r="FBJ97" s="153"/>
      <c r="FBK97" s="153"/>
      <c r="FBL97" s="153"/>
      <c r="FBM97" s="155"/>
      <c r="FBN97" s="165"/>
      <c r="FBO97" s="153"/>
      <c r="FBP97" s="154"/>
      <c r="FBQ97" s="154"/>
      <c r="FBR97" s="153"/>
      <c r="FBS97" s="153"/>
      <c r="FBT97" s="153"/>
      <c r="FBU97" s="153"/>
      <c r="FBV97" s="153"/>
      <c r="FBW97" s="153"/>
      <c r="FBX97" s="153"/>
      <c r="FBY97" s="153"/>
      <c r="FBZ97" s="155"/>
      <c r="FCA97" s="165"/>
      <c r="FCB97" s="153"/>
      <c r="FCC97" s="154"/>
      <c r="FCD97" s="154"/>
      <c r="FCE97" s="153"/>
      <c r="FCF97" s="153"/>
      <c r="FCG97" s="153"/>
      <c r="FCH97" s="153"/>
      <c r="FCI97" s="153"/>
      <c r="FCJ97" s="153"/>
      <c r="FCK97" s="153"/>
      <c r="FCL97" s="153"/>
      <c r="FCM97" s="155"/>
      <c r="FCN97" s="165"/>
      <c r="FCO97" s="153"/>
      <c r="FCP97" s="154"/>
      <c r="FCQ97" s="154"/>
      <c r="FCR97" s="153"/>
      <c r="FCS97" s="153"/>
      <c r="FCT97" s="153"/>
      <c r="FCU97" s="153"/>
      <c r="FCV97" s="153"/>
      <c r="FCW97" s="153"/>
      <c r="FCX97" s="153"/>
      <c r="FCY97" s="153"/>
      <c r="FCZ97" s="155"/>
      <c r="FDA97" s="165"/>
      <c r="FDB97" s="153"/>
      <c r="FDC97" s="154"/>
      <c r="FDD97" s="154"/>
      <c r="FDE97" s="153"/>
      <c r="FDF97" s="153"/>
      <c r="FDG97" s="153"/>
      <c r="FDH97" s="153"/>
      <c r="FDI97" s="153"/>
      <c r="FDJ97" s="153"/>
      <c r="FDK97" s="153"/>
      <c r="FDL97" s="153"/>
      <c r="FDM97" s="155"/>
      <c r="FDN97" s="165"/>
      <c r="FDO97" s="153"/>
      <c r="FDP97" s="154"/>
      <c r="FDQ97" s="154"/>
      <c r="FDR97" s="153"/>
      <c r="FDS97" s="153"/>
      <c r="FDT97" s="153"/>
      <c r="FDU97" s="153"/>
      <c r="FDV97" s="153"/>
      <c r="FDW97" s="153"/>
      <c r="FDX97" s="153"/>
      <c r="FDY97" s="153"/>
      <c r="FDZ97" s="155"/>
      <c r="FEA97" s="165"/>
      <c r="FEB97" s="153"/>
      <c r="FEC97" s="154"/>
      <c r="FED97" s="154"/>
      <c r="FEE97" s="153"/>
      <c r="FEF97" s="153"/>
      <c r="FEG97" s="153"/>
      <c r="FEH97" s="153"/>
      <c r="FEI97" s="153"/>
      <c r="FEJ97" s="153"/>
      <c r="FEK97" s="153"/>
      <c r="FEL97" s="153"/>
      <c r="FEM97" s="155"/>
      <c r="FEN97" s="165"/>
      <c r="FEO97" s="153"/>
      <c r="FEP97" s="154"/>
      <c r="FEQ97" s="154"/>
      <c r="FER97" s="153"/>
      <c r="FES97" s="153"/>
      <c r="FET97" s="153"/>
      <c r="FEU97" s="153"/>
      <c r="FEV97" s="153"/>
      <c r="FEW97" s="153"/>
      <c r="FEX97" s="153"/>
      <c r="FEY97" s="153"/>
      <c r="FEZ97" s="155"/>
      <c r="FFA97" s="165"/>
      <c r="FFB97" s="153"/>
      <c r="FFC97" s="154"/>
      <c r="FFD97" s="154"/>
      <c r="FFE97" s="153"/>
      <c r="FFF97" s="153"/>
      <c r="FFG97" s="153"/>
      <c r="FFH97" s="153"/>
      <c r="FFI97" s="153"/>
      <c r="FFJ97" s="153"/>
      <c r="FFK97" s="153"/>
      <c r="FFL97" s="153"/>
      <c r="FFM97" s="155"/>
      <c r="FFN97" s="165"/>
      <c r="FFO97" s="153"/>
      <c r="FFP97" s="154"/>
      <c r="FFQ97" s="154"/>
      <c r="FFR97" s="153"/>
      <c r="FFS97" s="153"/>
      <c r="FFT97" s="153"/>
      <c r="FFU97" s="153"/>
      <c r="FFV97" s="153"/>
      <c r="FFW97" s="153"/>
      <c r="FFX97" s="153"/>
      <c r="FFY97" s="153"/>
      <c r="FFZ97" s="155"/>
      <c r="FGA97" s="165"/>
      <c r="FGB97" s="153"/>
      <c r="FGC97" s="154"/>
      <c r="FGD97" s="154"/>
      <c r="FGE97" s="153"/>
      <c r="FGF97" s="153"/>
      <c r="FGG97" s="153"/>
      <c r="FGH97" s="153"/>
      <c r="FGI97" s="153"/>
      <c r="FGJ97" s="153"/>
      <c r="FGK97" s="153"/>
      <c r="FGL97" s="153"/>
      <c r="FGM97" s="155"/>
      <c r="FGN97" s="165"/>
      <c r="FGO97" s="153"/>
      <c r="FGP97" s="154"/>
      <c r="FGQ97" s="154"/>
      <c r="FGR97" s="153"/>
      <c r="FGS97" s="153"/>
      <c r="FGT97" s="153"/>
      <c r="FGU97" s="153"/>
      <c r="FGV97" s="153"/>
      <c r="FGW97" s="153"/>
      <c r="FGX97" s="153"/>
      <c r="FGY97" s="153"/>
      <c r="FGZ97" s="155"/>
      <c r="FHA97" s="165"/>
      <c r="FHB97" s="153"/>
      <c r="FHC97" s="154"/>
      <c r="FHD97" s="154"/>
      <c r="FHE97" s="153"/>
      <c r="FHF97" s="153"/>
      <c r="FHG97" s="153"/>
      <c r="FHH97" s="153"/>
      <c r="FHI97" s="153"/>
      <c r="FHJ97" s="153"/>
      <c r="FHK97" s="153"/>
      <c r="FHL97" s="153"/>
      <c r="FHM97" s="155"/>
      <c r="FHN97" s="165"/>
      <c r="FHO97" s="153"/>
      <c r="FHP97" s="154"/>
      <c r="FHQ97" s="154"/>
      <c r="FHR97" s="153"/>
      <c r="FHS97" s="153"/>
      <c r="FHT97" s="153"/>
      <c r="FHU97" s="153"/>
      <c r="FHV97" s="153"/>
      <c r="FHW97" s="153"/>
      <c r="FHX97" s="153"/>
      <c r="FHY97" s="153"/>
      <c r="FHZ97" s="155"/>
      <c r="FIA97" s="165"/>
      <c r="FIB97" s="153"/>
      <c r="FIC97" s="154"/>
      <c r="FID97" s="154"/>
      <c r="FIE97" s="153"/>
      <c r="FIF97" s="153"/>
      <c r="FIG97" s="153"/>
      <c r="FIH97" s="153"/>
      <c r="FII97" s="153"/>
      <c r="FIJ97" s="153"/>
      <c r="FIK97" s="153"/>
      <c r="FIL97" s="153"/>
      <c r="FIM97" s="155"/>
      <c r="FIN97" s="165"/>
      <c r="FIO97" s="153"/>
      <c r="FIP97" s="154"/>
      <c r="FIQ97" s="154"/>
      <c r="FIR97" s="153"/>
      <c r="FIS97" s="153"/>
      <c r="FIT97" s="153"/>
      <c r="FIU97" s="153"/>
      <c r="FIV97" s="153"/>
      <c r="FIW97" s="153"/>
      <c r="FIX97" s="153"/>
      <c r="FIY97" s="153"/>
      <c r="FIZ97" s="155"/>
      <c r="FJA97" s="165"/>
      <c r="FJB97" s="153"/>
      <c r="FJC97" s="154"/>
      <c r="FJD97" s="154"/>
      <c r="FJE97" s="153"/>
      <c r="FJF97" s="153"/>
      <c r="FJG97" s="153"/>
      <c r="FJH97" s="153"/>
      <c r="FJI97" s="153"/>
      <c r="FJJ97" s="153"/>
      <c r="FJK97" s="153"/>
      <c r="FJL97" s="153"/>
      <c r="FJM97" s="155"/>
      <c r="FJN97" s="165"/>
      <c r="FJO97" s="153"/>
      <c r="FJP97" s="154"/>
      <c r="FJQ97" s="154"/>
      <c r="FJR97" s="153"/>
      <c r="FJS97" s="153"/>
      <c r="FJT97" s="153"/>
      <c r="FJU97" s="153"/>
      <c r="FJV97" s="153"/>
      <c r="FJW97" s="153"/>
      <c r="FJX97" s="153"/>
      <c r="FJY97" s="153"/>
      <c r="FJZ97" s="155"/>
      <c r="FKA97" s="165"/>
      <c r="FKB97" s="153"/>
      <c r="FKC97" s="154"/>
      <c r="FKD97" s="154"/>
      <c r="FKE97" s="153"/>
      <c r="FKF97" s="153"/>
      <c r="FKG97" s="153"/>
      <c r="FKH97" s="153"/>
      <c r="FKI97" s="153"/>
      <c r="FKJ97" s="153"/>
      <c r="FKK97" s="153"/>
      <c r="FKL97" s="153"/>
      <c r="FKM97" s="155"/>
      <c r="FKN97" s="165"/>
      <c r="FKO97" s="153"/>
      <c r="FKP97" s="154"/>
      <c r="FKQ97" s="154"/>
      <c r="FKR97" s="153"/>
      <c r="FKS97" s="153"/>
      <c r="FKT97" s="153"/>
      <c r="FKU97" s="153"/>
      <c r="FKV97" s="153"/>
      <c r="FKW97" s="153"/>
      <c r="FKX97" s="153"/>
      <c r="FKY97" s="153"/>
      <c r="FKZ97" s="155"/>
      <c r="FLA97" s="165"/>
      <c r="FLB97" s="153"/>
      <c r="FLC97" s="154"/>
      <c r="FLD97" s="154"/>
      <c r="FLE97" s="153"/>
      <c r="FLF97" s="153"/>
      <c r="FLG97" s="153"/>
      <c r="FLH97" s="153"/>
      <c r="FLI97" s="153"/>
      <c r="FLJ97" s="153"/>
      <c r="FLK97" s="153"/>
      <c r="FLL97" s="153"/>
      <c r="FLM97" s="155"/>
      <c r="FLN97" s="165"/>
      <c r="FLO97" s="153"/>
      <c r="FLP97" s="154"/>
      <c r="FLQ97" s="154"/>
      <c r="FLR97" s="153"/>
      <c r="FLS97" s="153"/>
      <c r="FLT97" s="153"/>
      <c r="FLU97" s="153"/>
      <c r="FLV97" s="153"/>
      <c r="FLW97" s="153"/>
      <c r="FLX97" s="153"/>
      <c r="FLY97" s="153"/>
      <c r="FLZ97" s="155"/>
      <c r="FMA97" s="165"/>
      <c r="FMB97" s="153"/>
      <c r="FMC97" s="154"/>
      <c r="FMD97" s="154"/>
      <c r="FME97" s="153"/>
      <c r="FMF97" s="153"/>
      <c r="FMG97" s="153"/>
      <c r="FMH97" s="153"/>
      <c r="FMI97" s="153"/>
      <c r="FMJ97" s="153"/>
      <c r="FMK97" s="153"/>
      <c r="FML97" s="153"/>
      <c r="FMM97" s="155"/>
      <c r="FMN97" s="165"/>
      <c r="FMO97" s="153"/>
      <c r="FMP97" s="154"/>
      <c r="FMQ97" s="154"/>
      <c r="FMR97" s="153"/>
      <c r="FMS97" s="153"/>
      <c r="FMT97" s="153"/>
      <c r="FMU97" s="153"/>
      <c r="FMV97" s="153"/>
      <c r="FMW97" s="153"/>
      <c r="FMX97" s="153"/>
      <c r="FMY97" s="153"/>
      <c r="FMZ97" s="155"/>
      <c r="FNA97" s="165"/>
      <c r="FNB97" s="153"/>
      <c r="FNC97" s="154"/>
      <c r="FND97" s="154"/>
      <c r="FNE97" s="153"/>
      <c r="FNF97" s="153"/>
      <c r="FNG97" s="153"/>
      <c r="FNH97" s="153"/>
      <c r="FNI97" s="153"/>
      <c r="FNJ97" s="153"/>
      <c r="FNK97" s="153"/>
      <c r="FNL97" s="153"/>
      <c r="FNM97" s="155"/>
      <c r="FNN97" s="165"/>
      <c r="FNO97" s="153"/>
      <c r="FNP97" s="154"/>
      <c r="FNQ97" s="154"/>
      <c r="FNR97" s="153"/>
      <c r="FNS97" s="153"/>
      <c r="FNT97" s="153"/>
      <c r="FNU97" s="153"/>
      <c r="FNV97" s="153"/>
      <c r="FNW97" s="153"/>
      <c r="FNX97" s="153"/>
      <c r="FNY97" s="153"/>
      <c r="FNZ97" s="155"/>
      <c r="FOA97" s="165"/>
      <c r="FOB97" s="153"/>
      <c r="FOC97" s="154"/>
      <c r="FOD97" s="154"/>
      <c r="FOE97" s="153"/>
      <c r="FOF97" s="153"/>
      <c r="FOG97" s="153"/>
      <c r="FOH97" s="153"/>
      <c r="FOI97" s="153"/>
      <c r="FOJ97" s="153"/>
      <c r="FOK97" s="153"/>
      <c r="FOL97" s="153"/>
      <c r="FOM97" s="155"/>
      <c r="FON97" s="165"/>
      <c r="FOO97" s="153"/>
      <c r="FOP97" s="154"/>
      <c r="FOQ97" s="154"/>
      <c r="FOR97" s="153"/>
      <c r="FOS97" s="153"/>
      <c r="FOT97" s="153"/>
      <c r="FOU97" s="153"/>
      <c r="FOV97" s="153"/>
      <c r="FOW97" s="153"/>
      <c r="FOX97" s="153"/>
      <c r="FOY97" s="153"/>
      <c r="FOZ97" s="155"/>
      <c r="FPA97" s="165"/>
      <c r="FPB97" s="153"/>
      <c r="FPC97" s="154"/>
      <c r="FPD97" s="154"/>
      <c r="FPE97" s="153"/>
      <c r="FPF97" s="153"/>
      <c r="FPG97" s="153"/>
      <c r="FPH97" s="153"/>
      <c r="FPI97" s="153"/>
      <c r="FPJ97" s="153"/>
      <c r="FPK97" s="153"/>
      <c r="FPL97" s="153"/>
      <c r="FPM97" s="155"/>
      <c r="FPN97" s="165"/>
      <c r="FPO97" s="153"/>
      <c r="FPP97" s="154"/>
      <c r="FPQ97" s="154"/>
      <c r="FPR97" s="153"/>
      <c r="FPS97" s="153"/>
      <c r="FPT97" s="153"/>
      <c r="FPU97" s="153"/>
      <c r="FPV97" s="153"/>
      <c r="FPW97" s="153"/>
      <c r="FPX97" s="153"/>
      <c r="FPY97" s="153"/>
      <c r="FPZ97" s="155"/>
      <c r="FQA97" s="165"/>
      <c r="FQB97" s="153"/>
      <c r="FQC97" s="154"/>
      <c r="FQD97" s="154"/>
      <c r="FQE97" s="153"/>
      <c r="FQF97" s="153"/>
      <c r="FQG97" s="153"/>
      <c r="FQH97" s="153"/>
      <c r="FQI97" s="153"/>
      <c r="FQJ97" s="153"/>
      <c r="FQK97" s="153"/>
      <c r="FQL97" s="153"/>
      <c r="FQM97" s="155"/>
      <c r="FQN97" s="165"/>
      <c r="FQO97" s="153"/>
      <c r="FQP97" s="154"/>
      <c r="FQQ97" s="154"/>
      <c r="FQR97" s="153"/>
      <c r="FQS97" s="153"/>
      <c r="FQT97" s="153"/>
      <c r="FQU97" s="153"/>
      <c r="FQV97" s="153"/>
      <c r="FQW97" s="153"/>
      <c r="FQX97" s="153"/>
      <c r="FQY97" s="153"/>
      <c r="FQZ97" s="155"/>
      <c r="FRA97" s="165"/>
      <c r="FRB97" s="153"/>
      <c r="FRC97" s="154"/>
      <c r="FRD97" s="154"/>
      <c r="FRE97" s="153"/>
      <c r="FRF97" s="153"/>
      <c r="FRG97" s="153"/>
      <c r="FRH97" s="153"/>
      <c r="FRI97" s="153"/>
      <c r="FRJ97" s="153"/>
      <c r="FRK97" s="153"/>
      <c r="FRL97" s="153"/>
      <c r="FRM97" s="155"/>
      <c r="FRN97" s="165"/>
      <c r="FRO97" s="153"/>
      <c r="FRP97" s="154"/>
      <c r="FRQ97" s="154"/>
      <c r="FRR97" s="153"/>
      <c r="FRS97" s="153"/>
      <c r="FRT97" s="153"/>
      <c r="FRU97" s="153"/>
      <c r="FRV97" s="153"/>
      <c r="FRW97" s="153"/>
      <c r="FRX97" s="153"/>
      <c r="FRY97" s="153"/>
      <c r="FRZ97" s="155"/>
      <c r="FSA97" s="165"/>
      <c r="FSB97" s="153"/>
      <c r="FSC97" s="154"/>
      <c r="FSD97" s="154"/>
      <c r="FSE97" s="153"/>
      <c r="FSF97" s="153"/>
      <c r="FSG97" s="153"/>
      <c r="FSH97" s="153"/>
      <c r="FSI97" s="153"/>
      <c r="FSJ97" s="153"/>
      <c r="FSK97" s="153"/>
      <c r="FSL97" s="153"/>
      <c r="FSM97" s="155"/>
      <c r="FSN97" s="165"/>
      <c r="FSO97" s="153"/>
      <c r="FSP97" s="154"/>
      <c r="FSQ97" s="154"/>
      <c r="FSR97" s="153"/>
      <c r="FSS97" s="153"/>
      <c r="FST97" s="153"/>
      <c r="FSU97" s="153"/>
      <c r="FSV97" s="153"/>
      <c r="FSW97" s="153"/>
      <c r="FSX97" s="153"/>
      <c r="FSY97" s="153"/>
      <c r="FSZ97" s="155"/>
      <c r="FTA97" s="165"/>
      <c r="FTB97" s="153"/>
      <c r="FTC97" s="154"/>
      <c r="FTD97" s="154"/>
      <c r="FTE97" s="153"/>
      <c r="FTF97" s="153"/>
      <c r="FTG97" s="153"/>
      <c r="FTH97" s="153"/>
      <c r="FTI97" s="153"/>
      <c r="FTJ97" s="153"/>
      <c r="FTK97" s="153"/>
      <c r="FTL97" s="153"/>
      <c r="FTM97" s="155"/>
      <c r="FTN97" s="165"/>
      <c r="FTO97" s="153"/>
      <c r="FTP97" s="154"/>
      <c r="FTQ97" s="154"/>
      <c r="FTR97" s="153"/>
      <c r="FTS97" s="153"/>
      <c r="FTT97" s="153"/>
      <c r="FTU97" s="153"/>
      <c r="FTV97" s="153"/>
      <c r="FTW97" s="153"/>
      <c r="FTX97" s="153"/>
      <c r="FTY97" s="153"/>
      <c r="FTZ97" s="155"/>
      <c r="FUA97" s="165"/>
      <c r="FUB97" s="153"/>
      <c r="FUC97" s="154"/>
      <c r="FUD97" s="154"/>
      <c r="FUE97" s="153"/>
      <c r="FUF97" s="153"/>
      <c r="FUG97" s="153"/>
      <c r="FUH97" s="153"/>
      <c r="FUI97" s="153"/>
      <c r="FUJ97" s="153"/>
      <c r="FUK97" s="153"/>
      <c r="FUL97" s="153"/>
      <c r="FUM97" s="155"/>
      <c r="FUN97" s="165"/>
      <c r="FUO97" s="153"/>
      <c r="FUP97" s="154"/>
      <c r="FUQ97" s="154"/>
      <c r="FUR97" s="153"/>
      <c r="FUS97" s="153"/>
      <c r="FUT97" s="153"/>
      <c r="FUU97" s="153"/>
      <c r="FUV97" s="153"/>
      <c r="FUW97" s="153"/>
      <c r="FUX97" s="153"/>
      <c r="FUY97" s="153"/>
      <c r="FUZ97" s="155"/>
      <c r="FVA97" s="165"/>
      <c r="FVB97" s="153"/>
      <c r="FVC97" s="154"/>
      <c r="FVD97" s="154"/>
      <c r="FVE97" s="153"/>
      <c r="FVF97" s="153"/>
      <c r="FVG97" s="153"/>
      <c r="FVH97" s="153"/>
      <c r="FVI97" s="153"/>
      <c r="FVJ97" s="153"/>
      <c r="FVK97" s="153"/>
      <c r="FVL97" s="153"/>
      <c r="FVM97" s="155"/>
      <c r="FVN97" s="165"/>
      <c r="FVO97" s="153"/>
      <c r="FVP97" s="154"/>
      <c r="FVQ97" s="154"/>
      <c r="FVR97" s="153"/>
      <c r="FVS97" s="153"/>
      <c r="FVT97" s="153"/>
      <c r="FVU97" s="153"/>
      <c r="FVV97" s="153"/>
      <c r="FVW97" s="153"/>
      <c r="FVX97" s="153"/>
      <c r="FVY97" s="153"/>
      <c r="FVZ97" s="155"/>
      <c r="FWA97" s="165"/>
      <c r="FWB97" s="153"/>
      <c r="FWC97" s="154"/>
      <c r="FWD97" s="154"/>
      <c r="FWE97" s="153"/>
      <c r="FWF97" s="153"/>
      <c r="FWG97" s="153"/>
      <c r="FWH97" s="153"/>
      <c r="FWI97" s="153"/>
      <c r="FWJ97" s="153"/>
      <c r="FWK97" s="153"/>
      <c r="FWL97" s="153"/>
      <c r="FWM97" s="155"/>
      <c r="FWN97" s="165"/>
      <c r="FWO97" s="153"/>
      <c r="FWP97" s="154"/>
      <c r="FWQ97" s="154"/>
      <c r="FWR97" s="153"/>
      <c r="FWS97" s="153"/>
      <c r="FWT97" s="153"/>
      <c r="FWU97" s="153"/>
      <c r="FWV97" s="153"/>
      <c r="FWW97" s="153"/>
      <c r="FWX97" s="153"/>
      <c r="FWY97" s="153"/>
      <c r="FWZ97" s="155"/>
      <c r="FXA97" s="165"/>
      <c r="FXB97" s="153"/>
      <c r="FXC97" s="154"/>
      <c r="FXD97" s="154"/>
      <c r="FXE97" s="153"/>
      <c r="FXF97" s="153"/>
      <c r="FXG97" s="153"/>
      <c r="FXH97" s="153"/>
      <c r="FXI97" s="153"/>
      <c r="FXJ97" s="153"/>
      <c r="FXK97" s="153"/>
      <c r="FXL97" s="153"/>
      <c r="FXM97" s="155"/>
      <c r="FXN97" s="165"/>
      <c r="FXO97" s="153"/>
      <c r="FXP97" s="154"/>
      <c r="FXQ97" s="154"/>
      <c r="FXR97" s="153"/>
      <c r="FXS97" s="153"/>
      <c r="FXT97" s="153"/>
      <c r="FXU97" s="153"/>
      <c r="FXV97" s="153"/>
      <c r="FXW97" s="153"/>
      <c r="FXX97" s="153"/>
      <c r="FXY97" s="153"/>
      <c r="FXZ97" s="155"/>
      <c r="FYA97" s="165"/>
      <c r="FYB97" s="153"/>
      <c r="FYC97" s="154"/>
      <c r="FYD97" s="154"/>
      <c r="FYE97" s="153"/>
      <c r="FYF97" s="153"/>
      <c r="FYG97" s="153"/>
      <c r="FYH97" s="153"/>
      <c r="FYI97" s="153"/>
      <c r="FYJ97" s="153"/>
      <c r="FYK97" s="153"/>
      <c r="FYL97" s="153"/>
      <c r="FYM97" s="155"/>
      <c r="FYN97" s="165"/>
      <c r="FYO97" s="153"/>
      <c r="FYP97" s="154"/>
      <c r="FYQ97" s="154"/>
      <c r="FYR97" s="153"/>
      <c r="FYS97" s="153"/>
      <c r="FYT97" s="153"/>
      <c r="FYU97" s="153"/>
      <c r="FYV97" s="153"/>
      <c r="FYW97" s="153"/>
      <c r="FYX97" s="153"/>
      <c r="FYY97" s="153"/>
      <c r="FYZ97" s="155"/>
      <c r="FZA97" s="165"/>
      <c r="FZB97" s="153"/>
      <c r="FZC97" s="154"/>
      <c r="FZD97" s="154"/>
      <c r="FZE97" s="153"/>
      <c r="FZF97" s="153"/>
      <c r="FZG97" s="153"/>
      <c r="FZH97" s="153"/>
      <c r="FZI97" s="153"/>
      <c r="FZJ97" s="153"/>
      <c r="FZK97" s="153"/>
      <c r="FZL97" s="153"/>
      <c r="FZM97" s="155"/>
      <c r="FZN97" s="165"/>
      <c r="FZO97" s="153"/>
      <c r="FZP97" s="154"/>
      <c r="FZQ97" s="154"/>
      <c r="FZR97" s="153"/>
      <c r="FZS97" s="153"/>
      <c r="FZT97" s="153"/>
      <c r="FZU97" s="153"/>
      <c r="FZV97" s="153"/>
      <c r="FZW97" s="153"/>
      <c r="FZX97" s="153"/>
      <c r="FZY97" s="153"/>
      <c r="FZZ97" s="155"/>
      <c r="GAA97" s="165"/>
      <c r="GAB97" s="153"/>
      <c r="GAC97" s="154"/>
      <c r="GAD97" s="154"/>
      <c r="GAE97" s="153"/>
      <c r="GAF97" s="153"/>
      <c r="GAG97" s="153"/>
      <c r="GAH97" s="153"/>
      <c r="GAI97" s="153"/>
      <c r="GAJ97" s="153"/>
      <c r="GAK97" s="153"/>
      <c r="GAL97" s="153"/>
      <c r="GAM97" s="155"/>
      <c r="GAN97" s="165"/>
      <c r="GAO97" s="153"/>
      <c r="GAP97" s="154"/>
      <c r="GAQ97" s="154"/>
      <c r="GAR97" s="153"/>
      <c r="GAS97" s="153"/>
      <c r="GAT97" s="153"/>
      <c r="GAU97" s="153"/>
      <c r="GAV97" s="153"/>
      <c r="GAW97" s="153"/>
      <c r="GAX97" s="153"/>
      <c r="GAY97" s="153"/>
      <c r="GAZ97" s="155"/>
      <c r="GBA97" s="165"/>
      <c r="GBB97" s="153"/>
      <c r="GBC97" s="154"/>
      <c r="GBD97" s="154"/>
      <c r="GBE97" s="153"/>
      <c r="GBF97" s="153"/>
      <c r="GBG97" s="153"/>
      <c r="GBH97" s="153"/>
      <c r="GBI97" s="153"/>
      <c r="GBJ97" s="153"/>
      <c r="GBK97" s="153"/>
      <c r="GBL97" s="153"/>
      <c r="GBM97" s="155"/>
      <c r="GBN97" s="165"/>
      <c r="GBO97" s="153"/>
      <c r="GBP97" s="154"/>
      <c r="GBQ97" s="154"/>
      <c r="GBR97" s="153"/>
      <c r="GBS97" s="153"/>
      <c r="GBT97" s="153"/>
      <c r="GBU97" s="153"/>
      <c r="GBV97" s="153"/>
      <c r="GBW97" s="153"/>
      <c r="GBX97" s="153"/>
      <c r="GBY97" s="153"/>
      <c r="GBZ97" s="155"/>
      <c r="GCA97" s="165"/>
      <c r="GCB97" s="153"/>
      <c r="GCC97" s="154"/>
      <c r="GCD97" s="154"/>
      <c r="GCE97" s="153"/>
      <c r="GCF97" s="153"/>
      <c r="GCG97" s="153"/>
      <c r="GCH97" s="153"/>
      <c r="GCI97" s="153"/>
      <c r="GCJ97" s="153"/>
      <c r="GCK97" s="153"/>
      <c r="GCL97" s="153"/>
      <c r="GCM97" s="155"/>
      <c r="GCN97" s="165"/>
      <c r="GCO97" s="153"/>
      <c r="GCP97" s="154"/>
      <c r="GCQ97" s="154"/>
      <c r="GCR97" s="153"/>
      <c r="GCS97" s="153"/>
      <c r="GCT97" s="153"/>
      <c r="GCU97" s="153"/>
      <c r="GCV97" s="153"/>
      <c r="GCW97" s="153"/>
      <c r="GCX97" s="153"/>
      <c r="GCY97" s="153"/>
      <c r="GCZ97" s="155"/>
      <c r="GDA97" s="165"/>
      <c r="GDB97" s="153"/>
      <c r="GDC97" s="154"/>
      <c r="GDD97" s="154"/>
      <c r="GDE97" s="153"/>
      <c r="GDF97" s="153"/>
      <c r="GDG97" s="153"/>
      <c r="GDH97" s="153"/>
      <c r="GDI97" s="153"/>
      <c r="GDJ97" s="153"/>
      <c r="GDK97" s="153"/>
      <c r="GDL97" s="153"/>
      <c r="GDM97" s="155"/>
      <c r="GDN97" s="165"/>
      <c r="GDO97" s="153"/>
      <c r="GDP97" s="154"/>
      <c r="GDQ97" s="154"/>
      <c r="GDR97" s="153"/>
      <c r="GDS97" s="153"/>
      <c r="GDT97" s="153"/>
      <c r="GDU97" s="153"/>
      <c r="GDV97" s="153"/>
      <c r="GDW97" s="153"/>
      <c r="GDX97" s="153"/>
      <c r="GDY97" s="153"/>
      <c r="GDZ97" s="155"/>
      <c r="GEA97" s="165"/>
      <c r="GEB97" s="153"/>
      <c r="GEC97" s="154"/>
      <c r="GED97" s="154"/>
      <c r="GEE97" s="153"/>
      <c r="GEF97" s="153"/>
      <c r="GEG97" s="153"/>
      <c r="GEH97" s="153"/>
      <c r="GEI97" s="153"/>
      <c r="GEJ97" s="153"/>
      <c r="GEK97" s="153"/>
      <c r="GEL97" s="153"/>
      <c r="GEM97" s="155"/>
      <c r="GEN97" s="165"/>
      <c r="GEO97" s="153"/>
      <c r="GEP97" s="154"/>
      <c r="GEQ97" s="154"/>
      <c r="GER97" s="153"/>
      <c r="GES97" s="153"/>
      <c r="GET97" s="153"/>
      <c r="GEU97" s="153"/>
      <c r="GEV97" s="153"/>
      <c r="GEW97" s="153"/>
      <c r="GEX97" s="153"/>
      <c r="GEY97" s="153"/>
      <c r="GEZ97" s="155"/>
      <c r="GFA97" s="165"/>
      <c r="GFB97" s="153"/>
      <c r="GFC97" s="154"/>
      <c r="GFD97" s="154"/>
      <c r="GFE97" s="153"/>
      <c r="GFF97" s="153"/>
      <c r="GFG97" s="153"/>
      <c r="GFH97" s="153"/>
      <c r="GFI97" s="153"/>
      <c r="GFJ97" s="153"/>
      <c r="GFK97" s="153"/>
      <c r="GFL97" s="153"/>
      <c r="GFM97" s="155"/>
      <c r="GFN97" s="165"/>
      <c r="GFO97" s="153"/>
      <c r="GFP97" s="154"/>
      <c r="GFQ97" s="154"/>
      <c r="GFR97" s="153"/>
      <c r="GFS97" s="153"/>
      <c r="GFT97" s="153"/>
      <c r="GFU97" s="153"/>
      <c r="GFV97" s="153"/>
      <c r="GFW97" s="153"/>
      <c r="GFX97" s="153"/>
      <c r="GFY97" s="153"/>
      <c r="GFZ97" s="155"/>
      <c r="GGA97" s="165"/>
      <c r="GGB97" s="153"/>
      <c r="GGC97" s="154"/>
      <c r="GGD97" s="154"/>
      <c r="GGE97" s="153"/>
      <c r="GGF97" s="153"/>
      <c r="GGG97" s="153"/>
      <c r="GGH97" s="153"/>
      <c r="GGI97" s="153"/>
      <c r="GGJ97" s="153"/>
      <c r="GGK97" s="153"/>
      <c r="GGL97" s="153"/>
      <c r="GGM97" s="155"/>
      <c r="GGN97" s="165"/>
      <c r="GGO97" s="153"/>
      <c r="GGP97" s="154"/>
      <c r="GGQ97" s="154"/>
      <c r="GGR97" s="153"/>
      <c r="GGS97" s="153"/>
      <c r="GGT97" s="153"/>
      <c r="GGU97" s="153"/>
      <c r="GGV97" s="153"/>
      <c r="GGW97" s="153"/>
      <c r="GGX97" s="153"/>
      <c r="GGY97" s="153"/>
      <c r="GGZ97" s="155"/>
      <c r="GHA97" s="165"/>
      <c r="GHB97" s="153"/>
      <c r="GHC97" s="154"/>
      <c r="GHD97" s="154"/>
      <c r="GHE97" s="153"/>
      <c r="GHF97" s="153"/>
      <c r="GHG97" s="153"/>
      <c r="GHH97" s="153"/>
      <c r="GHI97" s="153"/>
      <c r="GHJ97" s="153"/>
      <c r="GHK97" s="153"/>
      <c r="GHL97" s="153"/>
      <c r="GHM97" s="155"/>
      <c r="GHN97" s="165"/>
      <c r="GHO97" s="153"/>
      <c r="GHP97" s="154"/>
      <c r="GHQ97" s="154"/>
      <c r="GHR97" s="153"/>
      <c r="GHS97" s="153"/>
      <c r="GHT97" s="153"/>
      <c r="GHU97" s="153"/>
      <c r="GHV97" s="153"/>
      <c r="GHW97" s="153"/>
      <c r="GHX97" s="153"/>
      <c r="GHY97" s="153"/>
      <c r="GHZ97" s="155"/>
      <c r="GIA97" s="165"/>
      <c r="GIB97" s="153"/>
      <c r="GIC97" s="154"/>
      <c r="GID97" s="154"/>
      <c r="GIE97" s="153"/>
      <c r="GIF97" s="153"/>
      <c r="GIG97" s="153"/>
      <c r="GIH97" s="153"/>
      <c r="GII97" s="153"/>
      <c r="GIJ97" s="153"/>
      <c r="GIK97" s="153"/>
      <c r="GIL97" s="153"/>
      <c r="GIM97" s="155"/>
      <c r="GIN97" s="165"/>
      <c r="GIO97" s="153"/>
      <c r="GIP97" s="154"/>
      <c r="GIQ97" s="154"/>
      <c r="GIR97" s="153"/>
      <c r="GIS97" s="153"/>
      <c r="GIT97" s="153"/>
      <c r="GIU97" s="153"/>
      <c r="GIV97" s="153"/>
      <c r="GIW97" s="153"/>
      <c r="GIX97" s="153"/>
      <c r="GIY97" s="153"/>
      <c r="GIZ97" s="155"/>
      <c r="GJA97" s="165"/>
      <c r="GJB97" s="153"/>
      <c r="GJC97" s="154"/>
      <c r="GJD97" s="154"/>
      <c r="GJE97" s="153"/>
      <c r="GJF97" s="153"/>
      <c r="GJG97" s="153"/>
      <c r="GJH97" s="153"/>
      <c r="GJI97" s="153"/>
      <c r="GJJ97" s="153"/>
      <c r="GJK97" s="153"/>
      <c r="GJL97" s="153"/>
      <c r="GJM97" s="155"/>
      <c r="GJN97" s="165"/>
      <c r="GJO97" s="153"/>
      <c r="GJP97" s="154"/>
      <c r="GJQ97" s="154"/>
      <c r="GJR97" s="153"/>
      <c r="GJS97" s="153"/>
      <c r="GJT97" s="153"/>
      <c r="GJU97" s="153"/>
      <c r="GJV97" s="153"/>
      <c r="GJW97" s="153"/>
      <c r="GJX97" s="153"/>
      <c r="GJY97" s="153"/>
      <c r="GJZ97" s="155"/>
      <c r="GKA97" s="165"/>
      <c r="GKB97" s="153"/>
      <c r="GKC97" s="154"/>
      <c r="GKD97" s="154"/>
      <c r="GKE97" s="153"/>
      <c r="GKF97" s="153"/>
      <c r="GKG97" s="153"/>
      <c r="GKH97" s="153"/>
      <c r="GKI97" s="153"/>
      <c r="GKJ97" s="153"/>
      <c r="GKK97" s="153"/>
      <c r="GKL97" s="153"/>
      <c r="GKM97" s="155"/>
      <c r="GKN97" s="165"/>
      <c r="GKO97" s="153"/>
      <c r="GKP97" s="154"/>
      <c r="GKQ97" s="154"/>
      <c r="GKR97" s="153"/>
      <c r="GKS97" s="153"/>
      <c r="GKT97" s="153"/>
      <c r="GKU97" s="153"/>
      <c r="GKV97" s="153"/>
      <c r="GKW97" s="153"/>
      <c r="GKX97" s="153"/>
      <c r="GKY97" s="153"/>
      <c r="GKZ97" s="155"/>
      <c r="GLA97" s="165"/>
      <c r="GLB97" s="153"/>
      <c r="GLC97" s="154"/>
      <c r="GLD97" s="154"/>
      <c r="GLE97" s="153"/>
      <c r="GLF97" s="153"/>
      <c r="GLG97" s="153"/>
      <c r="GLH97" s="153"/>
      <c r="GLI97" s="153"/>
      <c r="GLJ97" s="153"/>
      <c r="GLK97" s="153"/>
      <c r="GLL97" s="153"/>
      <c r="GLM97" s="155"/>
      <c r="GLN97" s="165"/>
      <c r="GLO97" s="153"/>
      <c r="GLP97" s="154"/>
      <c r="GLQ97" s="154"/>
      <c r="GLR97" s="153"/>
      <c r="GLS97" s="153"/>
      <c r="GLT97" s="153"/>
      <c r="GLU97" s="153"/>
      <c r="GLV97" s="153"/>
      <c r="GLW97" s="153"/>
      <c r="GLX97" s="153"/>
      <c r="GLY97" s="153"/>
      <c r="GLZ97" s="155"/>
      <c r="GMA97" s="165"/>
      <c r="GMB97" s="153"/>
      <c r="GMC97" s="154"/>
      <c r="GMD97" s="154"/>
      <c r="GME97" s="153"/>
      <c r="GMF97" s="153"/>
      <c r="GMG97" s="153"/>
      <c r="GMH97" s="153"/>
      <c r="GMI97" s="153"/>
      <c r="GMJ97" s="153"/>
      <c r="GMK97" s="153"/>
      <c r="GML97" s="153"/>
      <c r="GMM97" s="155"/>
      <c r="GMN97" s="165"/>
      <c r="GMO97" s="153"/>
      <c r="GMP97" s="154"/>
      <c r="GMQ97" s="154"/>
      <c r="GMR97" s="153"/>
      <c r="GMS97" s="153"/>
      <c r="GMT97" s="153"/>
      <c r="GMU97" s="153"/>
      <c r="GMV97" s="153"/>
      <c r="GMW97" s="153"/>
      <c r="GMX97" s="153"/>
      <c r="GMY97" s="153"/>
      <c r="GMZ97" s="155"/>
      <c r="GNA97" s="165"/>
      <c r="GNB97" s="153"/>
      <c r="GNC97" s="154"/>
      <c r="GND97" s="154"/>
      <c r="GNE97" s="153"/>
      <c r="GNF97" s="153"/>
      <c r="GNG97" s="153"/>
      <c r="GNH97" s="153"/>
      <c r="GNI97" s="153"/>
      <c r="GNJ97" s="153"/>
      <c r="GNK97" s="153"/>
      <c r="GNL97" s="153"/>
      <c r="GNM97" s="155"/>
      <c r="GNN97" s="165"/>
      <c r="GNO97" s="153"/>
      <c r="GNP97" s="154"/>
      <c r="GNQ97" s="154"/>
      <c r="GNR97" s="153"/>
      <c r="GNS97" s="153"/>
      <c r="GNT97" s="153"/>
      <c r="GNU97" s="153"/>
      <c r="GNV97" s="153"/>
      <c r="GNW97" s="153"/>
      <c r="GNX97" s="153"/>
      <c r="GNY97" s="153"/>
      <c r="GNZ97" s="155"/>
      <c r="GOA97" s="165"/>
      <c r="GOB97" s="153"/>
      <c r="GOC97" s="154"/>
      <c r="GOD97" s="154"/>
      <c r="GOE97" s="153"/>
      <c r="GOF97" s="153"/>
      <c r="GOG97" s="153"/>
      <c r="GOH97" s="153"/>
      <c r="GOI97" s="153"/>
      <c r="GOJ97" s="153"/>
      <c r="GOK97" s="153"/>
      <c r="GOL97" s="153"/>
      <c r="GOM97" s="155"/>
      <c r="GON97" s="165"/>
      <c r="GOO97" s="153"/>
      <c r="GOP97" s="154"/>
      <c r="GOQ97" s="154"/>
      <c r="GOR97" s="153"/>
      <c r="GOS97" s="153"/>
      <c r="GOT97" s="153"/>
      <c r="GOU97" s="153"/>
      <c r="GOV97" s="153"/>
      <c r="GOW97" s="153"/>
      <c r="GOX97" s="153"/>
      <c r="GOY97" s="153"/>
      <c r="GOZ97" s="155"/>
      <c r="GPA97" s="165"/>
      <c r="GPB97" s="153"/>
      <c r="GPC97" s="154"/>
      <c r="GPD97" s="154"/>
      <c r="GPE97" s="153"/>
      <c r="GPF97" s="153"/>
      <c r="GPG97" s="153"/>
      <c r="GPH97" s="153"/>
      <c r="GPI97" s="153"/>
      <c r="GPJ97" s="153"/>
      <c r="GPK97" s="153"/>
      <c r="GPL97" s="153"/>
      <c r="GPM97" s="155"/>
      <c r="GPN97" s="165"/>
      <c r="GPO97" s="153"/>
      <c r="GPP97" s="154"/>
      <c r="GPQ97" s="154"/>
      <c r="GPR97" s="153"/>
      <c r="GPS97" s="153"/>
      <c r="GPT97" s="153"/>
      <c r="GPU97" s="153"/>
      <c r="GPV97" s="153"/>
      <c r="GPW97" s="153"/>
      <c r="GPX97" s="153"/>
      <c r="GPY97" s="153"/>
      <c r="GPZ97" s="155"/>
      <c r="GQA97" s="165"/>
      <c r="GQB97" s="153"/>
      <c r="GQC97" s="154"/>
      <c r="GQD97" s="154"/>
      <c r="GQE97" s="153"/>
      <c r="GQF97" s="153"/>
      <c r="GQG97" s="153"/>
      <c r="GQH97" s="153"/>
      <c r="GQI97" s="153"/>
      <c r="GQJ97" s="153"/>
      <c r="GQK97" s="153"/>
      <c r="GQL97" s="153"/>
      <c r="GQM97" s="155"/>
      <c r="GQN97" s="165"/>
      <c r="GQO97" s="153"/>
      <c r="GQP97" s="154"/>
      <c r="GQQ97" s="154"/>
      <c r="GQR97" s="153"/>
      <c r="GQS97" s="153"/>
      <c r="GQT97" s="153"/>
      <c r="GQU97" s="153"/>
      <c r="GQV97" s="153"/>
      <c r="GQW97" s="153"/>
      <c r="GQX97" s="153"/>
      <c r="GQY97" s="153"/>
      <c r="GQZ97" s="155"/>
      <c r="GRA97" s="165"/>
      <c r="GRB97" s="153"/>
      <c r="GRC97" s="154"/>
      <c r="GRD97" s="154"/>
      <c r="GRE97" s="153"/>
      <c r="GRF97" s="153"/>
      <c r="GRG97" s="153"/>
      <c r="GRH97" s="153"/>
      <c r="GRI97" s="153"/>
      <c r="GRJ97" s="153"/>
      <c r="GRK97" s="153"/>
      <c r="GRL97" s="153"/>
      <c r="GRM97" s="155"/>
      <c r="GRN97" s="165"/>
      <c r="GRO97" s="153"/>
      <c r="GRP97" s="154"/>
      <c r="GRQ97" s="154"/>
      <c r="GRR97" s="153"/>
      <c r="GRS97" s="153"/>
      <c r="GRT97" s="153"/>
      <c r="GRU97" s="153"/>
      <c r="GRV97" s="153"/>
      <c r="GRW97" s="153"/>
      <c r="GRX97" s="153"/>
      <c r="GRY97" s="153"/>
      <c r="GRZ97" s="155"/>
      <c r="GSA97" s="165"/>
      <c r="GSB97" s="153"/>
      <c r="GSC97" s="154"/>
      <c r="GSD97" s="154"/>
      <c r="GSE97" s="153"/>
      <c r="GSF97" s="153"/>
      <c r="GSG97" s="153"/>
      <c r="GSH97" s="153"/>
      <c r="GSI97" s="153"/>
      <c r="GSJ97" s="153"/>
      <c r="GSK97" s="153"/>
      <c r="GSL97" s="153"/>
      <c r="GSM97" s="155"/>
      <c r="GSN97" s="165"/>
      <c r="GSO97" s="153"/>
      <c r="GSP97" s="154"/>
      <c r="GSQ97" s="154"/>
      <c r="GSR97" s="153"/>
      <c r="GSS97" s="153"/>
      <c r="GST97" s="153"/>
      <c r="GSU97" s="153"/>
      <c r="GSV97" s="153"/>
      <c r="GSW97" s="153"/>
      <c r="GSX97" s="153"/>
      <c r="GSY97" s="153"/>
      <c r="GSZ97" s="155"/>
      <c r="GTA97" s="165"/>
      <c r="GTB97" s="153"/>
      <c r="GTC97" s="154"/>
      <c r="GTD97" s="154"/>
      <c r="GTE97" s="153"/>
      <c r="GTF97" s="153"/>
      <c r="GTG97" s="153"/>
      <c r="GTH97" s="153"/>
      <c r="GTI97" s="153"/>
      <c r="GTJ97" s="153"/>
      <c r="GTK97" s="153"/>
      <c r="GTL97" s="153"/>
      <c r="GTM97" s="155"/>
      <c r="GTN97" s="165"/>
      <c r="GTO97" s="153"/>
      <c r="GTP97" s="154"/>
      <c r="GTQ97" s="154"/>
      <c r="GTR97" s="153"/>
      <c r="GTS97" s="153"/>
      <c r="GTT97" s="153"/>
      <c r="GTU97" s="153"/>
      <c r="GTV97" s="153"/>
      <c r="GTW97" s="153"/>
      <c r="GTX97" s="153"/>
      <c r="GTY97" s="153"/>
      <c r="GTZ97" s="155"/>
      <c r="GUA97" s="165"/>
      <c r="GUB97" s="153"/>
      <c r="GUC97" s="154"/>
      <c r="GUD97" s="154"/>
      <c r="GUE97" s="153"/>
      <c r="GUF97" s="153"/>
      <c r="GUG97" s="153"/>
      <c r="GUH97" s="153"/>
      <c r="GUI97" s="153"/>
      <c r="GUJ97" s="153"/>
      <c r="GUK97" s="153"/>
      <c r="GUL97" s="153"/>
      <c r="GUM97" s="155"/>
      <c r="GUN97" s="165"/>
      <c r="GUO97" s="153"/>
      <c r="GUP97" s="154"/>
      <c r="GUQ97" s="154"/>
      <c r="GUR97" s="153"/>
      <c r="GUS97" s="153"/>
      <c r="GUT97" s="153"/>
      <c r="GUU97" s="153"/>
      <c r="GUV97" s="153"/>
      <c r="GUW97" s="153"/>
      <c r="GUX97" s="153"/>
      <c r="GUY97" s="153"/>
      <c r="GUZ97" s="155"/>
      <c r="GVA97" s="165"/>
      <c r="GVB97" s="153"/>
      <c r="GVC97" s="154"/>
      <c r="GVD97" s="154"/>
      <c r="GVE97" s="153"/>
      <c r="GVF97" s="153"/>
      <c r="GVG97" s="153"/>
      <c r="GVH97" s="153"/>
      <c r="GVI97" s="153"/>
      <c r="GVJ97" s="153"/>
      <c r="GVK97" s="153"/>
      <c r="GVL97" s="153"/>
      <c r="GVM97" s="155"/>
      <c r="GVN97" s="165"/>
      <c r="GVO97" s="153"/>
      <c r="GVP97" s="154"/>
      <c r="GVQ97" s="154"/>
      <c r="GVR97" s="153"/>
      <c r="GVS97" s="153"/>
      <c r="GVT97" s="153"/>
      <c r="GVU97" s="153"/>
      <c r="GVV97" s="153"/>
      <c r="GVW97" s="153"/>
      <c r="GVX97" s="153"/>
      <c r="GVY97" s="153"/>
      <c r="GVZ97" s="155"/>
      <c r="GWA97" s="165"/>
      <c r="GWB97" s="153"/>
      <c r="GWC97" s="154"/>
      <c r="GWD97" s="154"/>
      <c r="GWE97" s="153"/>
      <c r="GWF97" s="153"/>
      <c r="GWG97" s="153"/>
      <c r="GWH97" s="153"/>
      <c r="GWI97" s="153"/>
      <c r="GWJ97" s="153"/>
      <c r="GWK97" s="153"/>
      <c r="GWL97" s="153"/>
      <c r="GWM97" s="155"/>
      <c r="GWN97" s="165"/>
      <c r="GWO97" s="153"/>
      <c r="GWP97" s="154"/>
      <c r="GWQ97" s="154"/>
      <c r="GWR97" s="153"/>
      <c r="GWS97" s="153"/>
      <c r="GWT97" s="153"/>
      <c r="GWU97" s="153"/>
      <c r="GWV97" s="153"/>
      <c r="GWW97" s="153"/>
      <c r="GWX97" s="153"/>
      <c r="GWY97" s="153"/>
      <c r="GWZ97" s="155"/>
      <c r="GXA97" s="165"/>
      <c r="GXB97" s="153"/>
      <c r="GXC97" s="154"/>
      <c r="GXD97" s="154"/>
      <c r="GXE97" s="153"/>
      <c r="GXF97" s="153"/>
      <c r="GXG97" s="153"/>
      <c r="GXH97" s="153"/>
      <c r="GXI97" s="153"/>
      <c r="GXJ97" s="153"/>
      <c r="GXK97" s="153"/>
      <c r="GXL97" s="153"/>
      <c r="GXM97" s="155"/>
      <c r="GXN97" s="165"/>
      <c r="GXO97" s="153"/>
      <c r="GXP97" s="154"/>
      <c r="GXQ97" s="154"/>
      <c r="GXR97" s="153"/>
      <c r="GXS97" s="153"/>
      <c r="GXT97" s="153"/>
      <c r="GXU97" s="153"/>
      <c r="GXV97" s="153"/>
      <c r="GXW97" s="153"/>
      <c r="GXX97" s="153"/>
      <c r="GXY97" s="153"/>
      <c r="GXZ97" s="155"/>
      <c r="GYA97" s="165"/>
      <c r="GYB97" s="153"/>
      <c r="GYC97" s="154"/>
      <c r="GYD97" s="154"/>
      <c r="GYE97" s="153"/>
      <c r="GYF97" s="153"/>
      <c r="GYG97" s="153"/>
      <c r="GYH97" s="153"/>
      <c r="GYI97" s="153"/>
      <c r="GYJ97" s="153"/>
      <c r="GYK97" s="153"/>
      <c r="GYL97" s="153"/>
      <c r="GYM97" s="155"/>
      <c r="GYN97" s="165"/>
      <c r="GYO97" s="153"/>
      <c r="GYP97" s="154"/>
      <c r="GYQ97" s="154"/>
      <c r="GYR97" s="153"/>
      <c r="GYS97" s="153"/>
      <c r="GYT97" s="153"/>
      <c r="GYU97" s="153"/>
      <c r="GYV97" s="153"/>
      <c r="GYW97" s="153"/>
      <c r="GYX97" s="153"/>
      <c r="GYY97" s="153"/>
      <c r="GYZ97" s="155"/>
      <c r="GZA97" s="165"/>
      <c r="GZB97" s="153"/>
      <c r="GZC97" s="154"/>
      <c r="GZD97" s="154"/>
      <c r="GZE97" s="153"/>
      <c r="GZF97" s="153"/>
      <c r="GZG97" s="153"/>
      <c r="GZH97" s="153"/>
      <c r="GZI97" s="153"/>
      <c r="GZJ97" s="153"/>
      <c r="GZK97" s="153"/>
      <c r="GZL97" s="153"/>
      <c r="GZM97" s="155"/>
      <c r="GZN97" s="165"/>
      <c r="GZO97" s="153"/>
      <c r="GZP97" s="154"/>
      <c r="GZQ97" s="154"/>
      <c r="GZR97" s="153"/>
      <c r="GZS97" s="153"/>
      <c r="GZT97" s="153"/>
      <c r="GZU97" s="153"/>
      <c r="GZV97" s="153"/>
      <c r="GZW97" s="153"/>
      <c r="GZX97" s="153"/>
      <c r="GZY97" s="153"/>
      <c r="GZZ97" s="155"/>
      <c r="HAA97" s="165"/>
      <c r="HAB97" s="153"/>
      <c r="HAC97" s="154"/>
      <c r="HAD97" s="154"/>
      <c r="HAE97" s="153"/>
      <c r="HAF97" s="153"/>
      <c r="HAG97" s="153"/>
      <c r="HAH97" s="153"/>
      <c r="HAI97" s="153"/>
      <c r="HAJ97" s="153"/>
      <c r="HAK97" s="153"/>
      <c r="HAL97" s="153"/>
      <c r="HAM97" s="155"/>
      <c r="HAN97" s="165"/>
      <c r="HAO97" s="153"/>
      <c r="HAP97" s="154"/>
      <c r="HAQ97" s="154"/>
      <c r="HAR97" s="153"/>
      <c r="HAS97" s="153"/>
      <c r="HAT97" s="153"/>
      <c r="HAU97" s="153"/>
      <c r="HAV97" s="153"/>
      <c r="HAW97" s="153"/>
      <c r="HAX97" s="153"/>
      <c r="HAY97" s="153"/>
      <c r="HAZ97" s="155"/>
      <c r="HBA97" s="165"/>
      <c r="HBB97" s="153"/>
      <c r="HBC97" s="154"/>
      <c r="HBD97" s="154"/>
      <c r="HBE97" s="153"/>
      <c r="HBF97" s="153"/>
      <c r="HBG97" s="153"/>
      <c r="HBH97" s="153"/>
      <c r="HBI97" s="153"/>
      <c r="HBJ97" s="153"/>
      <c r="HBK97" s="153"/>
      <c r="HBL97" s="153"/>
      <c r="HBM97" s="155"/>
      <c r="HBN97" s="165"/>
      <c r="HBO97" s="153"/>
      <c r="HBP97" s="154"/>
      <c r="HBQ97" s="154"/>
      <c r="HBR97" s="153"/>
      <c r="HBS97" s="153"/>
      <c r="HBT97" s="153"/>
      <c r="HBU97" s="153"/>
      <c r="HBV97" s="153"/>
      <c r="HBW97" s="153"/>
      <c r="HBX97" s="153"/>
      <c r="HBY97" s="153"/>
      <c r="HBZ97" s="155"/>
      <c r="HCA97" s="165"/>
      <c r="HCB97" s="153"/>
      <c r="HCC97" s="154"/>
      <c r="HCD97" s="154"/>
      <c r="HCE97" s="153"/>
      <c r="HCF97" s="153"/>
      <c r="HCG97" s="153"/>
      <c r="HCH97" s="153"/>
      <c r="HCI97" s="153"/>
      <c r="HCJ97" s="153"/>
      <c r="HCK97" s="153"/>
      <c r="HCL97" s="153"/>
      <c r="HCM97" s="155"/>
      <c r="HCN97" s="165"/>
      <c r="HCO97" s="153"/>
      <c r="HCP97" s="154"/>
      <c r="HCQ97" s="154"/>
      <c r="HCR97" s="153"/>
      <c r="HCS97" s="153"/>
      <c r="HCT97" s="153"/>
      <c r="HCU97" s="153"/>
      <c r="HCV97" s="153"/>
      <c r="HCW97" s="153"/>
      <c r="HCX97" s="153"/>
      <c r="HCY97" s="153"/>
      <c r="HCZ97" s="155"/>
      <c r="HDA97" s="165"/>
      <c r="HDB97" s="153"/>
      <c r="HDC97" s="154"/>
      <c r="HDD97" s="154"/>
      <c r="HDE97" s="153"/>
      <c r="HDF97" s="153"/>
      <c r="HDG97" s="153"/>
      <c r="HDH97" s="153"/>
      <c r="HDI97" s="153"/>
      <c r="HDJ97" s="153"/>
      <c r="HDK97" s="153"/>
      <c r="HDL97" s="153"/>
      <c r="HDM97" s="155"/>
      <c r="HDN97" s="165"/>
      <c r="HDO97" s="153"/>
      <c r="HDP97" s="154"/>
      <c r="HDQ97" s="154"/>
      <c r="HDR97" s="153"/>
      <c r="HDS97" s="153"/>
      <c r="HDT97" s="153"/>
      <c r="HDU97" s="153"/>
      <c r="HDV97" s="153"/>
      <c r="HDW97" s="153"/>
      <c r="HDX97" s="153"/>
      <c r="HDY97" s="153"/>
      <c r="HDZ97" s="155"/>
      <c r="HEA97" s="165"/>
      <c r="HEB97" s="153"/>
      <c r="HEC97" s="154"/>
      <c r="HED97" s="154"/>
      <c r="HEE97" s="153"/>
      <c r="HEF97" s="153"/>
      <c r="HEG97" s="153"/>
      <c r="HEH97" s="153"/>
      <c r="HEI97" s="153"/>
      <c r="HEJ97" s="153"/>
      <c r="HEK97" s="153"/>
      <c r="HEL97" s="153"/>
      <c r="HEM97" s="155"/>
      <c r="HEN97" s="165"/>
      <c r="HEO97" s="153"/>
      <c r="HEP97" s="154"/>
      <c r="HEQ97" s="154"/>
      <c r="HER97" s="153"/>
      <c r="HES97" s="153"/>
      <c r="HET97" s="153"/>
      <c r="HEU97" s="153"/>
      <c r="HEV97" s="153"/>
      <c r="HEW97" s="153"/>
      <c r="HEX97" s="153"/>
      <c r="HEY97" s="153"/>
      <c r="HEZ97" s="155"/>
      <c r="HFA97" s="165"/>
      <c r="HFB97" s="153"/>
      <c r="HFC97" s="154"/>
      <c r="HFD97" s="154"/>
      <c r="HFE97" s="153"/>
      <c r="HFF97" s="153"/>
      <c r="HFG97" s="153"/>
      <c r="HFH97" s="153"/>
      <c r="HFI97" s="153"/>
      <c r="HFJ97" s="153"/>
      <c r="HFK97" s="153"/>
      <c r="HFL97" s="153"/>
      <c r="HFM97" s="155"/>
      <c r="HFN97" s="165"/>
      <c r="HFO97" s="153"/>
      <c r="HFP97" s="154"/>
      <c r="HFQ97" s="154"/>
      <c r="HFR97" s="153"/>
      <c r="HFS97" s="153"/>
      <c r="HFT97" s="153"/>
      <c r="HFU97" s="153"/>
      <c r="HFV97" s="153"/>
      <c r="HFW97" s="153"/>
      <c r="HFX97" s="153"/>
      <c r="HFY97" s="153"/>
      <c r="HFZ97" s="155"/>
      <c r="HGA97" s="165"/>
      <c r="HGB97" s="153"/>
      <c r="HGC97" s="154"/>
      <c r="HGD97" s="154"/>
      <c r="HGE97" s="153"/>
      <c r="HGF97" s="153"/>
      <c r="HGG97" s="153"/>
      <c r="HGH97" s="153"/>
      <c r="HGI97" s="153"/>
      <c r="HGJ97" s="153"/>
      <c r="HGK97" s="153"/>
      <c r="HGL97" s="153"/>
      <c r="HGM97" s="155"/>
      <c r="HGN97" s="165"/>
      <c r="HGO97" s="153"/>
      <c r="HGP97" s="154"/>
      <c r="HGQ97" s="154"/>
      <c r="HGR97" s="153"/>
      <c r="HGS97" s="153"/>
      <c r="HGT97" s="153"/>
      <c r="HGU97" s="153"/>
      <c r="HGV97" s="153"/>
      <c r="HGW97" s="153"/>
      <c r="HGX97" s="153"/>
      <c r="HGY97" s="153"/>
      <c r="HGZ97" s="155"/>
      <c r="HHA97" s="165"/>
      <c r="HHB97" s="153"/>
      <c r="HHC97" s="154"/>
      <c r="HHD97" s="154"/>
      <c r="HHE97" s="153"/>
      <c r="HHF97" s="153"/>
      <c r="HHG97" s="153"/>
      <c r="HHH97" s="153"/>
      <c r="HHI97" s="153"/>
      <c r="HHJ97" s="153"/>
      <c r="HHK97" s="153"/>
      <c r="HHL97" s="153"/>
      <c r="HHM97" s="155"/>
      <c r="HHN97" s="165"/>
      <c r="HHO97" s="153"/>
      <c r="HHP97" s="154"/>
      <c r="HHQ97" s="154"/>
      <c r="HHR97" s="153"/>
      <c r="HHS97" s="153"/>
      <c r="HHT97" s="153"/>
      <c r="HHU97" s="153"/>
      <c r="HHV97" s="153"/>
      <c r="HHW97" s="153"/>
      <c r="HHX97" s="153"/>
      <c r="HHY97" s="153"/>
      <c r="HHZ97" s="155"/>
      <c r="HIA97" s="165"/>
      <c r="HIB97" s="153"/>
      <c r="HIC97" s="154"/>
      <c r="HID97" s="154"/>
      <c r="HIE97" s="153"/>
      <c r="HIF97" s="153"/>
      <c r="HIG97" s="153"/>
      <c r="HIH97" s="153"/>
      <c r="HII97" s="153"/>
      <c r="HIJ97" s="153"/>
      <c r="HIK97" s="153"/>
      <c r="HIL97" s="153"/>
      <c r="HIM97" s="155"/>
      <c r="HIN97" s="165"/>
      <c r="HIO97" s="153"/>
      <c r="HIP97" s="154"/>
      <c r="HIQ97" s="154"/>
      <c r="HIR97" s="153"/>
      <c r="HIS97" s="153"/>
      <c r="HIT97" s="153"/>
      <c r="HIU97" s="153"/>
      <c r="HIV97" s="153"/>
      <c r="HIW97" s="153"/>
      <c r="HIX97" s="153"/>
      <c r="HIY97" s="153"/>
      <c r="HIZ97" s="155"/>
      <c r="HJA97" s="165"/>
      <c r="HJB97" s="153"/>
      <c r="HJC97" s="154"/>
      <c r="HJD97" s="154"/>
      <c r="HJE97" s="153"/>
      <c r="HJF97" s="153"/>
      <c r="HJG97" s="153"/>
      <c r="HJH97" s="153"/>
      <c r="HJI97" s="153"/>
      <c r="HJJ97" s="153"/>
      <c r="HJK97" s="153"/>
      <c r="HJL97" s="153"/>
      <c r="HJM97" s="155"/>
      <c r="HJN97" s="165"/>
      <c r="HJO97" s="153"/>
      <c r="HJP97" s="154"/>
      <c r="HJQ97" s="154"/>
      <c r="HJR97" s="153"/>
      <c r="HJS97" s="153"/>
      <c r="HJT97" s="153"/>
      <c r="HJU97" s="153"/>
      <c r="HJV97" s="153"/>
      <c r="HJW97" s="153"/>
      <c r="HJX97" s="153"/>
      <c r="HJY97" s="153"/>
      <c r="HJZ97" s="155"/>
      <c r="HKA97" s="165"/>
      <c r="HKB97" s="153"/>
      <c r="HKC97" s="154"/>
      <c r="HKD97" s="154"/>
      <c r="HKE97" s="153"/>
      <c r="HKF97" s="153"/>
      <c r="HKG97" s="153"/>
      <c r="HKH97" s="153"/>
      <c r="HKI97" s="153"/>
      <c r="HKJ97" s="153"/>
      <c r="HKK97" s="153"/>
      <c r="HKL97" s="153"/>
      <c r="HKM97" s="155"/>
      <c r="HKN97" s="165"/>
      <c r="HKO97" s="153"/>
      <c r="HKP97" s="154"/>
      <c r="HKQ97" s="154"/>
      <c r="HKR97" s="153"/>
      <c r="HKS97" s="153"/>
      <c r="HKT97" s="153"/>
      <c r="HKU97" s="153"/>
      <c r="HKV97" s="153"/>
      <c r="HKW97" s="153"/>
      <c r="HKX97" s="153"/>
      <c r="HKY97" s="153"/>
      <c r="HKZ97" s="155"/>
      <c r="HLA97" s="165"/>
      <c r="HLB97" s="153"/>
      <c r="HLC97" s="154"/>
      <c r="HLD97" s="154"/>
      <c r="HLE97" s="153"/>
      <c r="HLF97" s="153"/>
      <c r="HLG97" s="153"/>
      <c r="HLH97" s="153"/>
      <c r="HLI97" s="153"/>
      <c r="HLJ97" s="153"/>
      <c r="HLK97" s="153"/>
      <c r="HLL97" s="153"/>
      <c r="HLM97" s="155"/>
      <c r="HLN97" s="165"/>
      <c r="HLO97" s="153"/>
      <c r="HLP97" s="154"/>
      <c r="HLQ97" s="154"/>
      <c r="HLR97" s="153"/>
      <c r="HLS97" s="153"/>
      <c r="HLT97" s="153"/>
      <c r="HLU97" s="153"/>
      <c r="HLV97" s="153"/>
      <c r="HLW97" s="153"/>
      <c r="HLX97" s="153"/>
      <c r="HLY97" s="153"/>
      <c r="HLZ97" s="155"/>
      <c r="HMA97" s="165"/>
      <c r="HMB97" s="153"/>
      <c r="HMC97" s="154"/>
      <c r="HMD97" s="154"/>
      <c r="HME97" s="153"/>
      <c r="HMF97" s="153"/>
      <c r="HMG97" s="153"/>
      <c r="HMH97" s="153"/>
      <c r="HMI97" s="153"/>
      <c r="HMJ97" s="153"/>
      <c r="HMK97" s="153"/>
      <c r="HML97" s="153"/>
      <c r="HMM97" s="155"/>
      <c r="HMN97" s="165"/>
      <c r="HMO97" s="153"/>
      <c r="HMP97" s="154"/>
      <c r="HMQ97" s="154"/>
      <c r="HMR97" s="153"/>
      <c r="HMS97" s="153"/>
      <c r="HMT97" s="153"/>
      <c r="HMU97" s="153"/>
      <c r="HMV97" s="153"/>
      <c r="HMW97" s="153"/>
      <c r="HMX97" s="153"/>
      <c r="HMY97" s="153"/>
      <c r="HMZ97" s="155"/>
      <c r="HNA97" s="165"/>
      <c r="HNB97" s="153"/>
      <c r="HNC97" s="154"/>
      <c r="HND97" s="154"/>
      <c r="HNE97" s="153"/>
      <c r="HNF97" s="153"/>
      <c r="HNG97" s="153"/>
      <c r="HNH97" s="153"/>
      <c r="HNI97" s="153"/>
      <c r="HNJ97" s="153"/>
      <c r="HNK97" s="153"/>
      <c r="HNL97" s="153"/>
      <c r="HNM97" s="155"/>
      <c r="HNN97" s="165"/>
      <c r="HNO97" s="153"/>
      <c r="HNP97" s="154"/>
      <c r="HNQ97" s="154"/>
      <c r="HNR97" s="153"/>
      <c r="HNS97" s="153"/>
      <c r="HNT97" s="153"/>
      <c r="HNU97" s="153"/>
      <c r="HNV97" s="153"/>
      <c r="HNW97" s="153"/>
      <c r="HNX97" s="153"/>
      <c r="HNY97" s="153"/>
      <c r="HNZ97" s="155"/>
      <c r="HOA97" s="165"/>
      <c r="HOB97" s="153"/>
      <c r="HOC97" s="154"/>
      <c r="HOD97" s="154"/>
      <c r="HOE97" s="153"/>
      <c r="HOF97" s="153"/>
      <c r="HOG97" s="153"/>
      <c r="HOH97" s="153"/>
      <c r="HOI97" s="153"/>
      <c r="HOJ97" s="153"/>
      <c r="HOK97" s="153"/>
      <c r="HOL97" s="153"/>
      <c r="HOM97" s="155"/>
      <c r="HON97" s="165"/>
      <c r="HOO97" s="153"/>
      <c r="HOP97" s="154"/>
      <c r="HOQ97" s="154"/>
      <c r="HOR97" s="153"/>
      <c r="HOS97" s="153"/>
      <c r="HOT97" s="153"/>
      <c r="HOU97" s="153"/>
      <c r="HOV97" s="153"/>
      <c r="HOW97" s="153"/>
      <c r="HOX97" s="153"/>
      <c r="HOY97" s="153"/>
      <c r="HOZ97" s="155"/>
      <c r="HPA97" s="165"/>
      <c r="HPB97" s="153"/>
      <c r="HPC97" s="154"/>
      <c r="HPD97" s="154"/>
      <c r="HPE97" s="153"/>
      <c r="HPF97" s="153"/>
      <c r="HPG97" s="153"/>
      <c r="HPH97" s="153"/>
      <c r="HPI97" s="153"/>
      <c r="HPJ97" s="153"/>
      <c r="HPK97" s="153"/>
      <c r="HPL97" s="153"/>
      <c r="HPM97" s="155"/>
      <c r="HPN97" s="165"/>
      <c r="HPO97" s="153"/>
      <c r="HPP97" s="154"/>
      <c r="HPQ97" s="154"/>
      <c r="HPR97" s="153"/>
      <c r="HPS97" s="153"/>
      <c r="HPT97" s="153"/>
      <c r="HPU97" s="153"/>
      <c r="HPV97" s="153"/>
      <c r="HPW97" s="153"/>
      <c r="HPX97" s="153"/>
      <c r="HPY97" s="153"/>
      <c r="HPZ97" s="155"/>
      <c r="HQA97" s="165"/>
      <c r="HQB97" s="153"/>
      <c r="HQC97" s="154"/>
      <c r="HQD97" s="154"/>
      <c r="HQE97" s="153"/>
      <c r="HQF97" s="153"/>
      <c r="HQG97" s="153"/>
      <c r="HQH97" s="153"/>
      <c r="HQI97" s="153"/>
      <c r="HQJ97" s="153"/>
      <c r="HQK97" s="153"/>
      <c r="HQL97" s="153"/>
      <c r="HQM97" s="155"/>
      <c r="HQN97" s="165"/>
      <c r="HQO97" s="153"/>
      <c r="HQP97" s="154"/>
      <c r="HQQ97" s="154"/>
      <c r="HQR97" s="153"/>
      <c r="HQS97" s="153"/>
      <c r="HQT97" s="153"/>
      <c r="HQU97" s="153"/>
      <c r="HQV97" s="153"/>
      <c r="HQW97" s="153"/>
      <c r="HQX97" s="153"/>
      <c r="HQY97" s="153"/>
      <c r="HQZ97" s="155"/>
      <c r="HRA97" s="165"/>
      <c r="HRB97" s="153"/>
      <c r="HRC97" s="154"/>
      <c r="HRD97" s="154"/>
      <c r="HRE97" s="153"/>
      <c r="HRF97" s="153"/>
      <c r="HRG97" s="153"/>
      <c r="HRH97" s="153"/>
      <c r="HRI97" s="153"/>
      <c r="HRJ97" s="153"/>
      <c r="HRK97" s="153"/>
      <c r="HRL97" s="153"/>
      <c r="HRM97" s="155"/>
      <c r="HRN97" s="165"/>
      <c r="HRO97" s="153"/>
      <c r="HRP97" s="154"/>
      <c r="HRQ97" s="154"/>
      <c r="HRR97" s="153"/>
      <c r="HRS97" s="153"/>
      <c r="HRT97" s="153"/>
      <c r="HRU97" s="153"/>
      <c r="HRV97" s="153"/>
      <c r="HRW97" s="153"/>
      <c r="HRX97" s="153"/>
      <c r="HRY97" s="153"/>
      <c r="HRZ97" s="155"/>
      <c r="HSA97" s="165"/>
      <c r="HSB97" s="153"/>
      <c r="HSC97" s="154"/>
      <c r="HSD97" s="154"/>
      <c r="HSE97" s="153"/>
      <c r="HSF97" s="153"/>
      <c r="HSG97" s="153"/>
      <c r="HSH97" s="153"/>
      <c r="HSI97" s="153"/>
      <c r="HSJ97" s="153"/>
      <c r="HSK97" s="153"/>
      <c r="HSL97" s="153"/>
      <c r="HSM97" s="155"/>
      <c r="HSN97" s="165"/>
      <c r="HSO97" s="153"/>
      <c r="HSP97" s="154"/>
      <c r="HSQ97" s="154"/>
      <c r="HSR97" s="153"/>
      <c r="HSS97" s="153"/>
      <c r="HST97" s="153"/>
      <c r="HSU97" s="153"/>
      <c r="HSV97" s="153"/>
      <c r="HSW97" s="153"/>
      <c r="HSX97" s="153"/>
      <c r="HSY97" s="153"/>
      <c r="HSZ97" s="155"/>
      <c r="HTA97" s="165"/>
      <c r="HTB97" s="153"/>
      <c r="HTC97" s="154"/>
      <c r="HTD97" s="154"/>
      <c r="HTE97" s="153"/>
      <c r="HTF97" s="153"/>
      <c r="HTG97" s="153"/>
      <c r="HTH97" s="153"/>
      <c r="HTI97" s="153"/>
      <c r="HTJ97" s="153"/>
      <c r="HTK97" s="153"/>
      <c r="HTL97" s="153"/>
      <c r="HTM97" s="155"/>
      <c r="HTN97" s="165"/>
      <c r="HTO97" s="153"/>
      <c r="HTP97" s="154"/>
      <c r="HTQ97" s="154"/>
      <c r="HTR97" s="153"/>
      <c r="HTS97" s="153"/>
      <c r="HTT97" s="153"/>
      <c r="HTU97" s="153"/>
      <c r="HTV97" s="153"/>
      <c r="HTW97" s="153"/>
      <c r="HTX97" s="153"/>
      <c r="HTY97" s="153"/>
      <c r="HTZ97" s="155"/>
      <c r="HUA97" s="165"/>
      <c r="HUB97" s="153"/>
      <c r="HUC97" s="154"/>
      <c r="HUD97" s="154"/>
      <c r="HUE97" s="153"/>
      <c r="HUF97" s="153"/>
      <c r="HUG97" s="153"/>
      <c r="HUH97" s="153"/>
      <c r="HUI97" s="153"/>
      <c r="HUJ97" s="153"/>
      <c r="HUK97" s="153"/>
      <c r="HUL97" s="153"/>
      <c r="HUM97" s="155"/>
      <c r="HUN97" s="165"/>
      <c r="HUO97" s="153"/>
      <c r="HUP97" s="154"/>
      <c r="HUQ97" s="154"/>
      <c r="HUR97" s="153"/>
      <c r="HUS97" s="153"/>
      <c r="HUT97" s="153"/>
      <c r="HUU97" s="153"/>
      <c r="HUV97" s="153"/>
      <c r="HUW97" s="153"/>
      <c r="HUX97" s="153"/>
      <c r="HUY97" s="153"/>
      <c r="HUZ97" s="155"/>
      <c r="HVA97" s="165"/>
      <c r="HVB97" s="153"/>
      <c r="HVC97" s="154"/>
      <c r="HVD97" s="154"/>
      <c r="HVE97" s="153"/>
      <c r="HVF97" s="153"/>
      <c r="HVG97" s="153"/>
      <c r="HVH97" s="153"/>
      <c r="HVI97" s="153"/>
      <c r="HVJ97" s="153"/>
      <c r="HVK97" s="153"/>
      <c r="HVL97" s="153"/>
      <c r="HVM97" s="155"/>
      <c r="HVN97" s="165"/>
      <c r="HVO97" s="153"/>
      <c r="HVP97" s="154"/>
      <c r="HVQ97" s="154"/>
      <c r="HVR97" s="153"/>
      <c r="HVS97" s="153"/>
      <c r="HVT97" s="153"/>
      <c r="HVU97" s="153"/>
      <c r="HVV97" s="153"/>
      <c r="HVW97" s="153"/>
      <c r="HVX97" s="153"/>
      <c r="HVY97" s="153"/>
      <c r="HVZ97" s="155"/>
      <c r="HWA97" s="165"/>
      <c r="HWB97" s="153"/>
      <c r="HWC97" s="154"/>
      <c r="HWD97" s="154"/>
      <c r="HWE97" s="153"/>
      <c r="HWF97" s="153"/>
      <c r="HWG97" s="153"/>
      <c r="HWH97" s="153"/>
      <c r="HWI97" s="153"/>
      <c r="HWJ97" s="153"/>
      <c r="HWK97" s="153"/>
      <c r="HWL97" s="153"/>
      <c r="HWM97" s="155"/>
      <c r="HWN97" s="165"/>
      <c r="HWO97" s="153"/>
      <c r="HWP97" s="154"/>
      <c r="HWQ97" s="154"/>
      <c r="HWR97" s="153"/>
      <c r="HWS97" s="153"/>
      <c r="HWT97" s="153"/>
      <c r="HWU97" s="153"/>
      <c r="HWV97" s="153"/>
      <c r="HWW97" s="153"/>
      <c r="HWX97" s="153"/>
      <c r="HWY97" s="153"/>
      <c r="HWZ97" s="155"/>
      <c r="HXA97" s="165"/>
      <c r="HXB97" s="153"/>
      <c r="HXC97" s="154"/>
      <c r="HXD97" s="154"/>
      <c r="HXE97" s="153"/>
      <c r="HXF97" s="153"/>
      <c r="HXG97" s="153"/>
      <c r="HXH97" s="153"/>
      <c r="HXI97" s="153"/>
      <c r="HXJ97" s="153"/>
      <c r="HXK97" s="153"/>
      <c r="HXL97" s="153"/>
      <c r="HXM97" s="155"/>
      <c r="HXN97" s="165"/>
      <c r="HXO97" s="153"/>
      <c r="HXP97" s="154"/>
      <c r="HXQ97" s="154"/>
      <c r="HXR97" s="153"/>
      <c r="HXS97" s="153"/>
      <c r="HXT97" s="153"/>
      <c r="HXU97" s="153"/>
      <c r="HXV97" s="153"/>
      <c r="HXW97" s="153"/>
      <c r="HXX97" s="153"/>
      <c r="HXY97" s="153"/>
      <c r="HXZ97" s="155"/>
      <c r="HYA97" s="165"/>
      <c r="HYB97" s="153"/>
      <c r="HYC97" s="154"/>
      <c r="HYD97" s="154"/>
      <c r="HYE97" s="153"/>
      <c r="HYF97" s="153"/>
      <c r="HYG97" s="153"/>
      <c r="HYH97" s="153"/>
      <c r="HYI97" s="153"/>
      <c r="HYJ97" s="153"/>
      <c r="HYK97" s="153"/>
      <c r="HYL97" s="153"/>
      <c r="HYM97" s="155"/>
      <c r="HYN97" s="165"/>
      <c r="HYO97" s="153"/>
      <c r="HYP97" s="154"/>
      <c r="HYQ97" s="154"/>
      <c r="HYR97" s="153"/>
      <c r="HYS97" s="153"/>
      <c r="HYT97" s="153"/>
      <c r="HYU97" s="153"/>
      <c r="HYV97" s="153"/>
      <c r="HYW97" s="153"/>
      <c r="HYX97" s="153"/>
      <c r="HYY97" s="153"/>
      <c r="HYZ97" s="155"/>
      <c r="HZA97" s="165"/>
      <c r="HZB97" s="153"/>
      <c r="HZC97" s="154"/>
      <c r="HZD97" s="154"/>
      <c r="HZE97" s="153"/>
      <c r="HZF97" s="153"/>
      <c r="HZG97" s="153"/>
      <c r="HZH97" s="153"/>
      <c r="HZI97" s="153"/>
      <c r="HZJ97" s="153"/>
      <c r="HZK97" s="153"/>
      <c r="HZL97" s="153"/>
      <c r="HZM97" s="155"/>
      <c r="HZN97" s="165"/>
      <c r="HZO97" s="153"/>
      <c r="HZP97" s="154"/>
      <c r="HZQ97" s="154"/>
      <c r="HZR97" s="153"/>
      <c r="HZS97" s="153"/>
      <c r="HZT97" s="153"/>
      <c r="HZU97" s="153"/>
      <c r="HZV97" s="153"/>
      <c r="HZW97" s="153"/>
      <c r="HZX97" s="153"/>
      <c r="HZY97" s="153"/>
      <c r="HZZ97" s="155"/>
      <c r="IAA97" s="165"/>
      <c r="IAB97" s="153"/>
      <c r="IAC97" s="154"/>
      <c r="IAD97" s="154"/>
      <c r="IAE97" s="153"/>
      <c r="IAF97" s="153"/>
      <c r="IAG97" s="153"/>
      <c r="IAH97" s="153"/>
      <c r="IAI97" s="153"/>
      <c r="IAJ97" s="153"/>
      <c r="IAK97" s="153"/>
      <c r="IAL97" s="153"/>
      <c r="IAM97" s="155"/>
      <c r="IAN97" s="165"/>
      <c r="IAO97" s="153"/>
      <c r="IAP97" s="154"/>
      <c r="IAQ97" s="154"/>
      <c r="IAR97" s="153"/>
      <c r="IAS97" s="153"/>
      <c r="IAT97" s="153"/>
      <c r="IAU97" s="153"/>
      <c r="IAV97" s="153"/>
      <c r="IAW97" s="153"/>
      <c r="IAX97" s="153"/>
      <c r="IAY97" s="153"/>
      <c r="IAZ97" s="155"/>
      <c r="IBA97" s="165"/>
      <c r="IBB97" s="153"/>
      <c r="IBC97" s="154"/>
      <c r="IBD97" s="154"/>
      <c r="IBE97" s="153"/>
      <c r="IBF97" s="153"/>
      <c r="IBG97" s="153"/>
      <c r="IBH97" s="153"/>
      <c r="IBI97" s="153"/>
      <c r="IBJ97" s="153"/>
      <c r="IBK97" s="153"/>
      <c r="IBL97" s="153"/>
      <c r="IBM97" s="155"/>
      <c r="IBN97" s="165"/>
      <c r="IBO97" s="153"/>
      <c r="IBP97" s="154"/>
      <c r="IBQ97" s="154"/>
      <c r="IBR97" s="153"/>
      <c r="IBS97" s="153"/>
      <c r="IBT97" s="153"/>
      <c r="IBU97" s="153"/>
      <c r="IBV97" s="153"/>
      <c r="IBW97" s="153"/>
      <c r="IBX97" s="153"/>
      <c r="IBY97" s="153"/>
      <c r="IBZ97" s="155"/>
      <c r="ICA97" s="165"/>
      <c r="ICB97" s="153"/>
      <c r="ICC97" s="154"/>
      <c r="ICD97" s="154"/>
      <c r="ICE97" s="153"/>
      <c r="ICF97" s="153"/>
      <c r="ICG97" s="153"/>
      <c r="ICH97" s="153"/>
      <c r="ICI97" s="153"/>
      <c r="ICJ97" s="153"/>
      <c r="ICK97" s="153"/>
      <c r="ICL97" s="153"/>
      <c r="ICM97" s="155"/>
      <c r="ICN97" s="165"/>
      <c r="ICO97" s="153"/>
      <c r="ICP97" s="154"/>
      <c r="ICQ97" s="154"/>
      <c r="ICR97" s="153"/>
      <c r="ICS97" s="153"/>
      <c r="ICT97" s="153"/>
      <c r="ICU97" s="153"/>
      <c r="ICV97" s="153"/>
      <c r="ICW97" s="153"/>
      <c r="ICX97" s="153"/>
      <c r="ICY97" s="153"/>
      <c r="ICZ97" s="155"/>
      <c r="IDA97" s="165"/>
      <c r="IDB97" s="153"/>
      <c r="IDC97" s="154"/>
      <c r="IDD97" s="154"/>
      <c r="IDE97" s="153"/>
      <c r="IDF97" s="153"/>
      <c r="IDG97" s="153"/>
      <c r="IDH97" s="153"/>
      <c r="IDI97" s="153"/>
      <c r="IDJ97" s="153"/>
      <c r="IDK97" s="153"/>
      <c r="IDL97" s="153"/>
      <c r="IDM97" s="155"/>
      <c r="IDN97" s="165"/>
      <c r="IDO97" s="153"/>
      <c r="IDP97" s="154"/>
      <c r="IDQ97" s="154"/>
      <c r="IDR97" s="153"/>
      <c r="IDS97" s="153"/>
      <c r="IDT97" s="153"/>
      <c r="IDU97" s="153"/>
      <c r="IDV97" s="153"/>
      <c r="IDW97" s="153"/>
      <c r="IDX97" s="153"/>
      <c r="IDY97" s="153"/>
      <c r="IDZ97" s="155"/>
      <c r="IEA97" s="165"/>
      <c r="IEB97" s="153"/>
      <c r="IEC97" s="154"/>
      <c r="IED97" s="154"/>
      <c r="IEE97" s="153"/>
      <c r="IEF97" s="153"/>
      <c r="IEG97" s="153"/>
      <c r="IEH97" s="153"/>
      <c r="IEI97" s="153"/>
      <c r="IEJ97" s="153"/>
      <c r="IEK97" s="153"/>
      <c r="IEL97" s="153"/>
      <c r="IEM97" s="155"/>
      <c r="IEN97" s="165"/>
      <c r="IEO97" s="153"/>
      <c r="IEP97" s="154"/>
      <c r="IEQ97" s="154"/>
      <c r="IER97" s="153"/>
      <c r="IES97" s="153"/>
      <c r="IET97" s="153"/>
      <c r="IEU97" s="153"/>
      <c r="IEV97" s="153"/>
      <c r="IEW97" s="153"/>
      <c r="IEX97" s="153"/>
      <c r="IEY97" s="153"/>
      <c r="IEZ97" s="155"/>
      <c r="IFA97" s="165"/>
      <c r="IFB97" s="153"/>
      <c r="IFC97" s="154"/>
      <c r="IFD97" s="154"/>
      <c r="IFE97" s="153"/>
      <c r="IFF97" s="153"/>
      <c r="IFG97" s="153"/>
      <c r="IFH97" s="153"/>
      <c r="IFI97" s="153"/>
      <c r="IFJ97" s="153"/>
      <c r="IFK97" s="153"/>
      <c r="IFL97" s="153"/>
      <c r="IFM97" s="155"/>
      <c r="IFN97" s="165"/>
      <c r="IFO97" s="153"/>
      <c r="IFP97" s="154"/>
      <c r="IFQ97" s="154"/>
      <c r="IFR97" s="153"/>
      <c r="IFS97" s="153"/>
      <c r="IFT97" s="153"/>
      <c r="IFU97" s="153"/>
      <c r="IFV97" s="153"/>
      <c r="IFW97" s="153"/>
      <c r="IFX97" s="153"/>
      <c r="IFY97" s="153"/>
      <c r="IFZ97" s="155"/>
      <c r="IGA97" s="165"/>
      <c r="IGB97" s="153"/>
      <c r="IGC97" s="154"/>
      <c r="IGD97" s="154"/>
      <c r="IGE97" s="153"/>
      <c r="IGF97" s="153"/>
      <c r="IGG97" s="153"/>
      <c r="IGH97" s="153"/>
      <c r="IGI97" s="153"/>
      <c r="IGJ97" s="153"/>
      <c r="IGK97" s="153"/>
      <c r="IGL97" s="153"/>
      <c r="IGM97" s="155"/>
      <c r="IGN97" s="165"/>
      <c r="IGO97" s="153"/>
      <c r="IGP97" s="154"/>
      <c r="IGQ97" s="154"/>
      <c r="IGR97" s="153"/>
      <c r="IGS97" s="153"/>
      <c r="IGT97" s="153"/>
      <c r="IGU97" s="153"/>
      <c r="IGV97" s="153"/>
      <c r="IGW97" s="153"/>
      <c r="IGX97" s="153"/>
      <c r="IGY97" s="153"/>
      <c r="IGZ97" s="155"/>
      <c r="IHA97" s="165"/>
      <c r="IHB97" s="153"/>
      <c r="IHC97" s="154"/>
      <c r="IHD97" s="154"/>
      <c r="IHE97" s="153"/>
      <c r="IHF97" s="153"/>
      <c r="IHG97" s="153"/>
      <c r="IHH97" s="153"/>
      <c r="IHI97" s="153"/>
      <c r="IHJ97" s="153"/>
      <c r="IHK97" s="153"/>
      <c r="IHL97" s="153"/>
      <c r="IHM97" s="155"/>
      <c r="IHN97" s="165"/>
      <c r="IHO97" s="153"/>
      <c r="IHP97" s="154"/>
      <c r="IHQ97" s="154"/>
      <c r="IHR97" s="153"/>
      <c r="IHS97" s="153"/>
      <c r="IHT97" s="153"/>
      <c r="IHU97" s="153"/>
      <c r="IHV97" s="153"/>
      <c r="IHW97" s="153"/>
      <c r="IHX97" s="153"/>
      <c r="IHY97" s="153"/>
      <c r="IHZ97" s="155"/>
      <c r="IIA97" s="165"/>
      <c r="IIB97" s="153"/>
      <c r="IIC97" s="154"/>
      <c r="IID97" s="154"/>
      <c r="IIE97" s="153"/>
      <c r="IIF97" s="153"/>
      <c r="IIG97" s="153"/>
      <c r="IIH97" s="153"/>
      <c r="III97" s="153"/>
      <c r="IIJ97" s="153"/>
      <c r="IIK97" s="153"/>
      <c r="IIL97" s="153"/>
      <c r="IIM97" s="155"/>
      <c r="IIN97" s="165"/>
      <c r="IIO97" s="153"/>
      <c r="IIP97" s="154"/>
      <c r="IIQ97" s="154"/>
      <c r="IIR97" s="153"/>
      <c r="IIS97" s="153"/>
      <c r="IIT97" s="153"/>
      <c r="IIU97" s="153"/>
      <c r="IIV97" s="153"/>
      <c r="IIW97" s="153"/>
      <c r="IIX97" s="153"/>
      <c r="IIY97" s="153"/>
      <c r="IIZ97" s="155"/>
      <c r="IJA97" s="165"/>
      <c r="IJB97" s="153"/>
      <c r="IJC97" s="154"/>
      <c r="IJD97" s="154"/>
      <c r="IJE97" s="153"/>
      <c r="IJF97" s="153"/>
      <c r="IJG97" s="153"/>
      <c r="IJH97" s="153"/>
      <c r="IJI97" s="153"/>
      <c r="IJJ97" s="153"/>
      <c r="IJK97" s="153"/>
      <c r="IJL97" s="153"/>
      <c r="IJM97" s="155"/>
      <c r="IJN97" s="165"/>
      <c r="IJO97" s="153"/>
      <c r="IJP97" s="154"/>
      <c r="IJQ97" s="154"/>
      <c r="IJR97" s="153"/>
      <c r="IJS97" s="153"/>
      <c r="IJT97" s="153"/>
      <c r="IJU97" s="153"/>
      <c r="IJV97" s="153"/>
      <c r="IJW97" s="153"/>
      <c r="IJX97" s="153"/>
      <c r="IJY97" s="153"/>
      <c r="IJZ97" s="155"/>
      <c r="IKA97" s="165"/>
      <c r="IKB97" s="153"/>
      <c r="IKC97" s="154"/>
      <c r="IKD97" s="154"/>
      <c r="IKE97" s="153"/>
      <c r="IKF97" s="153"/>
      <c r="IKG97" s="153"/>
      <c r="IKH97" s="153"/>
      <c r="IKI97" s="153"/>
      <c r="IKJ97" s="153"/>
      <c r="IKK97" s="153"/>
      <c r="IKL97" s="153"/>
      <c r="IKM97" s="155"/>
      <c r="IKN97" s="165"/>
      <c r="IKO97" s="153"/>
      <c r="IKP97" s="154"/>
      <c r="IKQ97" s="154"/>
      <c r="IKR97" s="153"/>
      <c r="IKS97" s="153"/>
      <c r="IKT97" s="153"/>
      <c r="IKU97" s="153"/>
      <c r="IKV97" s="153"/>
      <c r="IKW97" s="153"/>
      <c r="IKX97" s="153"/>
      <c r="IKY97" s="153"/>
      <c r="IKZ97" s="155"/>
      <c r="ILA97" s="165"/>
      <c r="ILB97" s="153"/>
      <c r="ILC97" s="154"/>
      <c r="ILD97" s="154"/>
      <c r="ILE97" s="153"/>
      <c r="ILF97" s="153"/>
      <c r="ILG97" s="153"/>
      <c r="ILH97" s="153"/>
      <c r="ILI97" s="153"/>
      <c r="ILJ97" s="153"/>
      <c r="ILK97" s="153"/>
      <c r="ILL97" s="153"/>
      <c r="ILM97" s="155"/>
      <c r="ILN97" s="165"/>
      <c r="ILO97" s="153"/>
      <c r="ILP97" s="154"/>
      <c r="ILQ97" s="154"/>
      <c r="ILR97" s="153"/>
      <c r="ILS97" s="153"/>
      <c r="ILT97" s="153"/>
      <c r="ILU97" s="153"/>
      <c r="ILV97" s="153"/>
      <c r="ILW97" s="153"/>
      <c r="ILX97" s="153"/>
      <c r="ILY97" s="153"/>
      <c r="ILZ97" s="155"/>
      <c r="IMA97" s="165"/>
      <c r="IMB97" s="153"/>
      <c r="IMC97" s="154"/>
      <c r="IMD97" s="154"/>
      <c r="IME97" s="153"/>
      <c r="IMF97" s="153"/>
      <c r="IMG97" s="153"/>
      <c r="IMH97" s="153"/>
      <c r="IMI97" s="153"/>
      <c r="IMJ97" s="153"/>
      <c r="IMK97" s="153"/>
      <c r="IML97" s="153"/>
      <c r="IMM97" s="155"/>
      <c r="IMN97" s="165"/>
      <c r="IMO97" s="153"/>
      <c r="IMP97" s="154"/>
      <c r="IMQ97" s="154"/>
      <c r="IMR97" s="153"/>
      <c r="IMS97" s="153"/>
      <c r="IMT97" s="153"/>
      <c r="IMU97" s="153"/>
      <c r="IMV97" s="153"/>
      <c r="IMW97" s="153"/>
      <c r="IMX97" s="153"/>
      <c r="IMY97" s="153"/>
      <c r="IMZ97" s="155"/>
      <c r="INA97" s="165"/>
      <c r="INB97" s="153"/>
      <c r="INC97" s="154"/>
      <c r="IND97" s="154"/>
      <c r="INE97" s="153"/>
      <c r="INF97" s="153"/>
      <c r="ING97" s="153"/>
      <c r="INH97" s="153"/>
      <c r="INI97" s="153"/>
      <c r="INJ97" s="153"/>
      <c r="INK97" s="153"/>
      <c r="INL97" s="153"/>
      <c r="INM97" s="155"/>
      <c r="INN97" s="165"/>
      <c r="INO97" s="153"/>
      <c r="INP97" s="154"/>
      <c r="INQ97" s="154"/>
      <c r="INR97" s="153"/>
      <c r="INS97" s="153"/>
      <c r="INT97" s="153"/>
      <c r="INU97" s="153"/>
      <c r="INV97" s="153"/>
      <c r="INW97" s="153"/>
      <c r="INX97" s="153"/>
      <c r="INY97" s="153"/>
      <c r="INZ97" s="155"/>
      <c r="IOA97" s="165"/>
      <c r="IOB97" s="153"/>
      <c r="IOC97" s="154"/>
      <c r="IOD97" s="154"/>
      <c r="IOE97" s="153"/>
      <c r="IOF97" s="153"/>
      <c r="IOG97" s="153"/>
      <c r="IOH97" s="153"/>
      <c r="IOI97" s="153"/>
      <c r="IOJ97" s="153"/>
      <c r="IOK97" s="153"/>
      <c r="IOL97" s="153"/>
      <c r="IOM97" s="155"/>
      <c r="ION97" s="165"/>
      <c r="IOO97" s="153"/>
      <c r="IOP97" s="154"/>
      <c r="IOQ97" s="154"/>
      <c r="IOR97" s="153"/>
      <c r="IOS97" s="153"/>
      <c r="IOT97" s="153"/>
      <c r="IOU97" s="153"/>
      <c r="IOV97" s="153"/>
      <c r="IOW97" s="153"/>
      <c r="IOX97" s="153"/>
      <c r="IOY97" s="153"/>
      <c r="IOZ97" s="155"/>
      <c r="IPA97" s="165"/>
      <c r="IPB97" s="153"/>
      <c r="IPC97" s="154"/>
      <c r="IPD97" s="154"/>
      <c r="IPE97" s="153"/>
      <c r="IPF97" s="153"/>
      <c r="IPG97" s="153"/>
      <c r="IPH97" s="153"/>
      <c r="IPI97" s="153"/>
      <c r="IPJ97" s="153"/>
      <c r="IPK97" s="153"/>
      <c r="IPL97" s="153"/>
      <c r="IPM97" s="155"/>
      <c r="IPN97" s="165"/>
      <c r="IPO97" s="153"/>
      <c r="IPP97" s="154"/>
      <c r="IPQ97" s="154"/>
      <c r="IPR97" s="153"/>
      <c r="IPS97" s="153"/>
      <c r="IPT97" s="153"/>
      <c r="IPU97" s="153"/>
      <c r="IPV97" s="153"/>
      <c r="IPW97" s="153"/>
      <c r="IPX97" s="153"/>
      <c r="IPY97" s="153"/>
      <c r="IPZ97" s="155"/>
      <c r="IQA97" s="165"/>
      <c r="IQB97" s="153"/>
      <c r="IQC97" s="154"/>
      <c r="IQD97" s="154"/>
      <c r="IQE97" s="153"/>
      <c r="IQF97" s="153"/>
      <c r="IQG97" s="153"/>
      <c r="IQH97" s="153"/>
      <c r="IQI97" s="153"/>
      <c r="IQJ97" s="153"/>
      <c r="IQK97" s="153"/>
      <c r="IQL97" s="153"/>
      <c r="IQM97" s="155"/>
      <c r="IQN97" s="165"/>
      <c r="IQO97" s="153"/>
      <c r="IQP97" s="154"/>
      <c r="IQQ97" s="154"/>
      <c r="IQR97" s="153"/>
      <c r="IQS97" s="153"/>
      <c r="IQT97" s="153"/>
      <c r="IQU97" s="153"/>
      <c r="IQV97" s="153"/>
      <c r="IQW97" s="153"/>
      <c r="IQX97" s="153"/>
      <c r="IQY97" s="153"/>
      <c r="IQZ97" s="155"/>
      <c r="IRA97" s="165"/>
      <c r="IRB97" s="153"/>
      <c r="IRC97" s="154"/>
      <c r="IRD97" s="154"/>
      <c r="IRE97" s="153"/>
      <c r="IRF97" s="153"/>
      <c r="IRG97" s="153"/>
      <c r="IRH97" s="153"/>
      <c r="IRI97" s="153"/>
      <c r="IRJ97" s="153"/>
      <c r="IRK97" s="153"/>
      <c r="IRL97" s="153"/>
      <c r="IRM97" s="155"/>
      <c r="IRN97" s="165"/>
      <c r="IRO97" s="153"/>
      <c r="IRP97" s="154"/>
      <c r="IRQ97" s="154"/>
      <c r="IRR97" s="153"/>
      <c r="IRS97" s="153"/>
      <c r="IRT97" s="153"/>
      <c r="IRU97" s="153"/>
      <c r="IRV97" s="153"/>
      <c r="IRW97" s="153"/>
      <c r="IRX97" s="153"/>
      <c r="IRY97" s="153"/>
      <c r="IRZ97" s="155"/>
      <c r="ISA97" s="165"/>
      <c r="ISB97" s="153"/>
      <c r="ISC97" s="154"/>
      <c r="ISD97" s="154"/>
      <c r="ISE97" s="153"/>
      <c r="ISF97" s="153"/>
      <c r="ISG97" s="153"/>
      <c r="ISH97" s="153"/>
      <c r="ISI97" s="153"/>
      <c r="ISJ97" s="153"/>
      <c r="ISK97" s="153"/>
      <c r="ISL97" s="153"/>
      <c r="ISM97" s="155"/>
      <c r="ISN97" s="165"/>
      <c r="ISO97" s="153"/>
      <c r="ISP97" s="154"/>
      <c r="ISQ97" s="154"/>
      <c r="ISR97" s="153"/>
      <c r="ISS97" s="153"/>
      <c r="IST97" s="153"/>
      <c r="ISU97" s="153"/>
      <c r="ISV97" s="153"/>
      <c r="ISW97" s="153"/>
      <c r="ISX97" s="153"/>
      <c r="ISY97" s="153"/>
      <c r="ISZ97" s="155"/>
      <c r="ITA97" s="165"/>
      <c r="ITB97" s="153"/>
      <c r="ITC97" s="154"/>
      <c r="ITD97" s="154"/>
      <c r="ITE97" s="153"/>
      <c r="ITF97" s="153"/>
      <c r="ITG97" s="153"/>
      <c r="ITH97" s="153"/>
      <c r="ITI97" s="153"/>
      <c r="ITJ97" s="153"/>
      <c r="ITK97" s="153"/>
      <c r="ITL97" s="153"/>
      <c r="ITM97" s="155"/>
      <c r="ITN97" s="165"/>
      <c r="ITO97" s="153"/>
      <c r="ITP97" s="154"/>
      <c r="ITQ97" s="154"/>
      <c r="ITR97" s="153"/>
      <c r="ITS97" s="153"/>
      <c r="ITT97" s="153"/>
      <c r="ITU97" s="153"/>
      <c r="ITV97" s="153"/>
      <c r="ITW97" s="153"/>
      <c r="ITX97" s="153"/>
      <c r="ITY97" s="153"/>
      <c r="ITZ97" s="155"/>
      <c r="IUA97" s="165"/>
      <c r="IUB97" s="153"/>
      <c r="IUC97" s="154"/>
      <c r="IUD97" s="154"/>
      <c r="IUE97" s="153"/>
      <c r="IUF97" s="153"/>
      <c r="IUG97" s="153"/>
      <c r="IUH97" s="153"/>
      <c r="IUI97" s="153"/>
      <c r="IUJ97" s="153"/>
      <c r="IUK97" s="153"/>
      <c r="IUL97" s="153"/>
      <c r="IUM97" s="155"/>
      <c r="IUN97" s="165"/>
      <c r="IUO97" s="153"/>
      <c r="IUP97" s="154"/>
      <c r="IUQ97" s="154"/>
      <c r="IUR97" s="153"/>
      <c r="IUS97" s="153"/>
      <c r="IUT97" s="153"/>
      <c r="IUU97" s="153"/>
      <c r="IUV97" s="153"/>
      <c r="IUW97" s="153"/>
      <c r="IUX97" s="153"/>
      <c r="IUY97" s="153"/>
      <c r="IUZ97" s="155"/>
      <c r="IVA97" s="165"/>
      <c r="IVB97" s="153"/>
      <c r="IVC97" s="154"/>
      <c r="IVD97" s="154"/>
      <c r="IVE97" s="153"/>
      <c r="IVF97" s="153"/>
      <c r="IVG97" s="153"/>
      <c r="IVH97" s="153"/>
      <c r="IVI97" s="153"/>
      <c r="IVJ97" s="153"/>
      <c r="IVK97" s="153"/>
      <c r="IVL97" s="153"/>
      <c r="IVM97" s="155"/>
      <c r="IVN97" s="165"/>
      <c r="IVO97" s="153"/>
      <c r="IVP97" s="154"/>
      <c r="IVQ97" s="154"/>
      <c r="IVR97" s="153"/>
      <c r="IVS97" s="153"/>
      <c r="IVT97" s="153"/>
      <c r="IVU97" s="153"/>
      <c r="IVV97" s="153"/>
      <c r="IVW97" s="153"/>
      <c r="IVX97" s="153"/>
      <c r="IVY97" s="153"/>
      <c r="IVZ97" s="155"/>
      <c r="IWA97" s="165"/>
      <c r="IWB97" s="153"/>
      <c r="IWC97" s="154"/>
      <c r="IWD97" s="154"/>
      <c r="IWE97" s="153"/>
      <c r="IWF97" s="153"/>
      <c r="IWG97" s="153"/>
      <c r="IWH97" s="153"/>
      <c r="IWI97" s="153"/>
      <c r="IWJ97" s="153"/>
      <c r="IWK97" s="153"/>
      <c r="IWL97" s="153"/>
      <c r="IWM97" s="155"/>
      <c r="IWN97" s="165"/>
      <c r="IWO97" s="153"/>
      <c r="IWP97" s="154"/>
      <c r="IWQ97" s="154"/>
      <c r="IWR97" s="153"/>
      <c r="IWS97" s="153"/>
      <c r="IWT97" s="153"/>
      <c r="IWU97" s="153"/>
      <c r="IWV97" s="153"/>
      <c r="IWW97" s="153"/>
      <c r="IWX97" s="153"/>
      <c r="IWY97" s="153"/>
      <c r="IWZ97" s="155"/>
      <c r="IXA97" s="165"/>
      <c r="IXB97" s="153"/>
      <c r="IXC97" s="154"/>
      <c r="IXD97" s="154"/>
      <c r="IXE97" s="153"/>
      <c r="IXF97" s="153"/>
      <c r="IXG97" s="153"/>
      <c r="IXH97" s="153"/>
      <c r="IXI97" s="153"/>
      <c r="IXJ97" s="153"/>
      <c r="IXK97" s="153"/>
      <c r="IXL97" s="153"/>
      <c r="IXM97" s="155"/>
      <c r="IXN97" s="165"/>
      <c r="IXO97" s="153"/>
      <c r="IXP97" s="154"/>
      <c r="IXQ97" s="154"/>
      <c r="IXR97" s="153"/>
      <c r="IXS97" s="153"/>
      <c r="IXT97" s="153"/>
      <c r="IXU97" s="153"/>
      <c r="IXV97" s="153"/>
      <c r="IXW97" s="153"/>
      <c r="IXX97" s="153"/>
      <c r="IXY97" s="153"/>
      <c r="IXZ97" s="155"/>
      <c r="IYA97" s="165"/>
      <c r="IYB97" s="153"/>
      <c r="IYC97" s="154"/>
      <c r="IYD97" s="154"/>
      <c r="IYE97" s="153"/>
      <c r="IYF97" s="153"/>
      <c r="IYG97" s="153"/>
      <c r="IYH97" s="153"/>
      <c r="IYI97" s="153"/>
      <c r="IYJ97" s="153"/>
      <c r="IYK97" s="153"/>
      <c r="IYL97" s="153"/>
      <c r="IYM97" s="155"/>
      <c r="IYN97" s="165"/>
      <c r="IYO97" s="153"/>
      <c r="IYP97" s="154"/>
      <c r="IYQ97" s="154"/>
      <c r="IYR97" s="153"/>
      <c r="IYS97" s="153"/>
      <c r="IYT97" s="153"/>
      <c r="IYU97" s="153"/>
      <c r="IYV97" s="153"/>
      <c r="IYW97" s="153"/>
      <c r="IYX97" s="153"/>
      <c r="IYY97" s="153"/>
      <c r="IYZ97" s="155"/>
      <c r="IZA97" s="165"/>
      <c r="IZB97" s="153"/>
      <c r="IZC97" s="154"/>
      <c r="IZD97" s="154"/>
      <c r="IZE97" s="153"/>
      <c r="IZF97" s="153"/>
      <c r="IZG97" s="153"/>
      <c r="IZH97" s="153"/>
      <c r="IZI97" s="153"/>
      <c r="IZJ97" s="153"/>
      <c r="IZK97" s="153"/>
      <c r="IZL97" s="153"/>
      <c r="IZM97" s="155"/>
      <c r="IZN97" s="165"/>
      <c r="IZO97" s="153"/>
      <c r="IZP97" s="154"/>
      <c r="IZQ97" s="154"/>
      <c r="IZR97" s="153"/>
      <c r="IZS97" s="153"/>
      <c r="IZT97" s="153"/>
      <c r="IZU97" s="153"/>
      <c r="IZV97" s="153"/>
      <c r="IZW97" s="153"/>
      <c r="IZX97" s="153"/>
      <c r="IZY97" s="153"/>
      <c r="IZZ97" s="155"/>
      <c r="JAA97" s="165"/>
      <c r="JAB97" s="153"/>
      <c r="JAC97" s="154"/>
      <c r="JAD97" s="154"/>
      <c r="JAE97" s="153"/>
      <c r="JAF97" s="153"/>
      <c r="JAG97" s="153"/>
      <c r="JAH97" s="153"/>
      <c r="JAI97" s="153"/>
      <c r="JAJ97" s="153"/>
      <c r="JAK97" s="153"/>
      <c r="JAL97" s="153"/>
      <c r="JAM97" s="155"/>
      <c r="JAN97" s="165"/>
      <c r="JAO97" s="153"/>
      <c r="JAP97" s="154"/>
      <c r="JAQ97" s="154"/>
      <c r="JAR97" s="153"/>
      <c r="JAS97" s="153"/>
      <c r="JAT97" s="153"/>
      <c r="JAU97" s="153"/>
      <c r="JAV97" s="153"/>
      <c r="JAW97" s="153"/>
      <c r="JAX97" s="153"/>
      <c r="JAY97" s="153"/>
      <c r="JAZ97" s="155"/>
      <c r="JBA97" s="165"/>
      <c r="JBB97" s="153"/>
      <c r="JBC97" s="154"/>
      <c r="JBD97" s="154"/>
      <c r="JBE97" s="153"/>
      <c r="JBF97" s="153"/>
      <c r="JBG97" s="153"/>
      <c r="JBH97" s="153"/>
      <c r="JBI97" s="153"/>
      <c r="JBJ97" s="153"/>
      <c r="JBK97" s="153"/>
      <c r="JBL97" s="153"/>
      <c r="JBM97" s="155"/>
      <c r="JBN97" s="165"/>
      <c r="JBO97" s="153"/>
      <c r="JBP97" s="154"/>
      <c r="JBQ97" s="154"/>
      <c r="JBR97" s="153"/>
      <c r="JBS97" s="153"/>
      <c r="JBT97" s="153"/>
      <c r="JBU97" s="153"/>
      <c r="JBV97" s="153"/>
      <c r="JBW97" s="153"/>
      <c r="JBX97" s="153"/>
      <c r="JBY97" s="153"/>
      <c r="JBZ97" s="155"/>
      <c r="JCA97" s="165"/>
      <c r="JCB97" s="153"/>
      <c r="JCC97" s="154"/>
      <c r="JCD97" s="154"/>
      <c r="JCE97" s="153"/>
      <c r="JCF97" s="153"/>
      <c r="JCG97" s="153"/>
      <c r="JCH97" s="153"/>
      <c r="JCI97" s="153"/>
      <c r="JCJ97" s="153"/>
      <c r="JCK97" s="153"/>
      <c r="JCL97" s="153"/>
      <c r="JCM97" s="155"/>
      <c r="JCN97" s="165"/>
      <c r="JCO97" s="153"/>
      <c r="JCP97" s="154"/>
      <c r="JCQ97" s="154"/>
      <c r="JCR97" s="153"/>
      <c r="JCS97" s="153"/>
      <c r="JCT97" s="153"/>
      <c r="JCU97" s="153"/>
      <c r="JCV97" s="153"/>
      <c r="JCW97" s="153"/>
      <c r="JCX97" s="153"/>
      <c r="JCY97" s="153"/>
      <c r="JCZ97" s="155"/>
      <c r="JDA97" s="165"/>
      <c r="JDB97" s="153"/>
      <c r="JDC97" s="154"/>
      <c r="JDD97" s="154"/>
      <c r="JDE97" s="153"/>
      <c r="JDF97" s="153"/>
      <c r="JDG97" s="153"/>
      <c r="JDH97" s="153"/>
      <c r="JDI97" s="153"/>
      <c r="JDJ97" s="153"/>
      <c r="JDK97" s="153"/>
      <c r="JDL97" s="153"/>
      <c r="JDM97" s="155"/>
      <c r="JDN97" s="165"/>
      <c r="JDO97" s="153"/>
      <c r="JDP97" s="154"/>
      <c r="JDQ97" s="154"/>
      <c r="JDR97" s="153"/>
      <c r="JDS97" s="153"/>
      <c r="JDT97" s="153"/>
      <c r="JDU97" s="153"/>
      <c r="JDV97" s="153"/>
      <c r="JDW97" s="153"/>
      <c r="JDX97" s="153"/>
      <c r="JDY97" s="153"/>
      <c r="JDZ97" s="155"/>
      <c r="JEA97" s="165"/>
      <c r="JEB97" s="153"/>
      <c r="JEC97" s="154"/>
      <c r="JED97" s="154"/>
      <c r="JEE97" s="153"/>
      <c r="JEF97" s="153"/>
      <c r="JEG97" s="153"/>
      <c r="JEH97" s="153"/>
      <c r="JEI97" s="153"/>
      <c r="JEJ97" s="153"/>
      <c r="JEK97" s="153"/>
      <c r="JEL97" s="153"/>
      <c r="JEM97" s="155"/>
      <c r="JEN97" s="165"/>
      <c r="JEO97" s="153"/>
      <c r="JEP97" s="154"/>
      <c r="JEQ97" s="154"/>
      <c r="JER97" s="153"/>
      <c r="JES97" s="153"/>
      <c r="JET97" s="153"/>
      <c r="JEU97" s="153"/>
      <c r="JEV97" s="153"/>
      <c r="JEW97" s="153"/>
      <c r="JEX97" s="153"/>
      <c r="JEY97" s="153"/>
      <c r="JEZ97" s="155"/>
      <c r="JFA97" s="165"/>
      <c r="JFB97" s="153"/>
      <c r="JFC97" s="154"/>
      <c r="JFD97" s="154"/>
      <c r="JFE97" s="153"/>
      <c r="JFF97" s="153"/>
      <c r="JFG97" s="153"/>
      <c r="JFH97" s="153"/>
      <c r="JFI97" s="153"/>
      <c r="JFJ97" s="153"/>
      <c r="JFK97" s="153"/>
      <c r="JFL97" s="153"/>
      <c r="JFM97" s="155"/>
      <c r="JFN97" s="165"/>
      <c r="JFO97" s="153"/>
      <c r="JFP97" s="154"/>
      <c r="JFQ97" s="154"/>
      <c r="JFR97" s="153"/>
      <c r="JFS97" s="153"/>
      <c r="JFT97" s="153"/>
      <c r="JFU97" s="153"/>
      <c r="JFV97" s="153"/>
      <c r="JFW97" s="153"/>
      <c r="JFX97" s="153"/>
      <c r="JFY97" s="153"/>
      <c r="JFZ97" s="155"/>
      <c r="JGA97" s="165"/>
      <c r="JGB97" s="153"/>
      <c r="JGC97" s="154"/>
      <c r="JGD97" s="154"/>
      <c r="JGE97" s="153"/>
      <c r="JGF97" s="153"/>
      <c r="JGG97" s="153"/>
      <c r="JGH97" s="153"/>
      <c r="JGI97" s="153"/>
      <c r="JGJ97" s="153"/>
      <c r="JGK97" s="153"/>
      <c r="JGL97" s="153"/>
      <c r="JGM97" s="155"/>
      <c r="JGN97" s="165"/>
      <c r="JGO97" s="153"/>
      <c r="JGP97" s="154"/>
      <c r="JGQ97" s="154"/>
      <c r="JGR97" s="153"/>
      <c r="JGS97" s="153"/>
      <c r="JGT97" s="153"/>
      <c r="JGU97" s="153"/>
      <c r="JGV97" s="153"/>
      <c r="JGW97" s="153"/>
      <c r="JGX97" s="153"/>
      <c r="JGY97" s="153"/>
      <c r="JGZ97" s="155"/>
      <c r="JHA97" s="165"/>
      <c r="JHB97" s="153"/>
      <c r="JHC97" s="154"/>
      <c r="JHD97" s="154"/>
      <c r="JHE97" s="153"/>
      <c r="JHF97" s="153"/>
      <c r="JHG97" s="153"/>
      <c r="JHH97" s="153"/>
      <c r="JHI97" s="153"/>
      <c r="JHJ97" s="153"/>
      <c r="JHK97" s="153"/>
      <c r="JHL97" s="153"/>
      <c r="JHM97" s="155"/>
      <c r="JHN97" s="165"/>
      <c r="JHO97" s="153"/>
      <c r="JHP97" s="154"/>
      <c r="JHQ97" s="154"/>
      <c r="JHR97" s="153"/>
      <c r="JHS97" s="153"/>
      <c r="JHT97" s="153"/>
      <c r="JHU97" s="153"/>
      <c r="JHV97" s="153"/>
      <c r="JHW97" s="153"/>
      <c r="JHX97" s="153"/>
      <c r="JHY97" s="153"/>
      <c r="JHZ97" s="155"/>
      <c r="JIA97" s="165"/>
      <c r="JIB97" s="153"/>
      <c r="JIC97" s="154"/>
      <c r="JID97" s="154"/>
      <c r="JIE97" s="153"/>
      <c r="JIF97" s="153"/>
      <c r="JIG97" s="153"/>
      <c r="JIH97" s="153"/>
      <c r="JII97" s="153"/>
      <c r="JIJ97" s="153"/>
      <c r="JIK97" s="153"/>
      <c r="JIL97" s="153"/>
      <c r="JIM97" s="155"/>
      <c r="JIN97" s="165"/>
      <c r="JIO97" s="153"/>
      <c r="JIP97" s="154"/>
      <c r="JIQ97" s="154"/>
      <c r="JIR97" s="153"/>
      <c r="JIS97" s="153"/>
      <c r="JIT97" s="153"/>
      <c r="JIU97" s="153"/>
      <c r="JIV97" s="153"/>
      <c r="JIW97" s="153"/>
      <c r="JIX97" s="153"/>
      <c r="JIY97" s="153"/>
      <c r="JIZ97" s="155"/>
      <c r="JJA97" s="165"/>
      <c r="JJB97" s="153"/>
      <c r="JJC97" s="154"/>
      <c r="JJD97" s="154"/>
      <c r="JJE97" s="153"/>
      <c r="JJF97" s="153"/>
      <c r="JJG97" s="153"/>
      <c r="JJH97" s="153"/>
      <c r="JJI97" s="153"/>
      <c r="JJJ97" s="153"/>
      <c r="JJK97" s="153"/>
      <c r="JJL97" s="153"/>
      <c r="JJM97" s="155"/>
      <c r="JJN97" s="165"/>
      <c r="JJO97" s="153"/>
      <c r="JJP97" s="154"/>
      <c r="JJQ97" s="154"/>
      <c r="JJR97" s="153"/>
      <c r="JJS97" s="153"/>
      <c r="JJT97" s="153"/>
      <c r="JJU97" s="153"/>
      <c r="JJV97" s="153"/>
      <c r="JJW97" s="153"/>
      <c r="JJX97" s="153"/>
      <c r="JJY97" s="153"/>
      <c r="JJZ97" s="155"/>
      <c r="JKA97" s="165"/>
      <c r="JKB97" s="153"/>
      <c r="JKC97" s="154"/>
      <c r="JKD97" s="154"/>
      <c r="JKE97" s="153"/>
      <c r="JKF97" s="153"/>
      <c r="JKG97" s="153"/>
      <c r="JKH97" s="153"/>
      <c r="JKI97" s="153"/>
      <c r="JKJ97" s="153"/>
      <c r="JKK97" s="153"/>
      <c r="JKL97" s="153"/>
      <c r="JKM97" s="155"/>
      <c r="JKN97" s="165"/>
      <c r="JKO97" s="153"/>
      <c r="JKP97" s="154"/>
      <c r="JKQ97" s="154"/>
      <c r="JKR97" s="153"/>
      <c r="JKS97" s="153"/>
      <c r="JKT97" s="153"/>
      <c r="JKU97" s="153"/>
      <c r="JKV97" s="153"/>
      <c r="JKW97" s="153"/>
      <c r="JKX97" s="153"/>
      <c r="JKY97" s="153"/>
      <c r="JKZ97" s="155"/>
      <c r="JLA97" s="165"/>
      <c r="JLB97" s="153"/>
      <c r="JLC97" s="154"/>
      <c r="JLD97" s="154"/>
      <c r="JLE97" s="153"/>
      <c r="JLF97" s="153"/>
      <c r="JLG97" s="153"/>
      <c r="JLH97" s="153"/>
      <c r="JLI97" s="153"/>
      <c r="JLJ97" s="153"/>
      <c r="JLK97" s="153"/>
      <c r="JLL97" s="153"/>
      <c r="JLM97" s="155"/>
      <c r="JLN97" s="165"/>
      <c r="JLO97" s="153"/>
      <c r="JLP97" s="154"/>
      <c r="JLQ97" s="154"/>
      <c r="JLR97" s="153"/>
      <c r="JLS97" s="153"/>
      <c r="JLT97" s="153"/>
      <c r="JLU97" s="153"/>
      <c r="JLV97" s="153"/>
      <c r="JLW97" s="153"/>
      <c r="JLX97" s="153"/>
      <c r="JLY97" s="153"/>
      <c r="JLZ97" s="155"/>
      <c r="JMA97" s="165"/>
      <c r="JMB97" s="153"/>
      <c r="JMC97" s="154"/>
      <c r="JMD97" s="154"/>
      <c r="JME97" s="153"/>
      <c r="JMF97" s="153"/>
      <c r="JMG97" s="153"/>
      <c r="JMH97" s="153"/>
      <c r="JMI97" s="153"/>
      <c r="JMJ97" s="153"/>
      <c r="JMK97" s="153"/>
      <c r="JML97" s="153"/>
      <c r="JMM97" s="155"/>
      <c r="JMN97" s="165"/>
      <c r="JMO97" s="153"/>
      <c r="JMP97" s="154"/>
      <c r="JMQ97" s="154"/>
      <c r="JMR97" s="153"/>
      <c r="JMS97" s="153"/>
      <c r="JMT97" s="153"/>
      <c r="JMU97" s="153"/>
      <c r="JMV97" s="153"/>
      <c r="JMW97" s="153"/>
      <c r="JMX97" s="153"/>
      <c r="JMY97" s="153"/>
      <c r="JMZ97" s="155"/>
      <c r="JNA97" s="165"/>
      <c r="JNB97" s="153"/>
      <c r="JNC97" s="154"/>
      <c r="JND97" s="154"/>
      <c r="JNE97" s="153"/>
      <c r="JNF97" s="153"/>
      <c r="JNG97" s="153"/>
      <c r="JNH97" s="153"/>
      <c r="JNI97" s="153"/>
      <c r="JNJ97" s="153"/>
      <c r="JNK97" s="153"/>
      <c r="JNL97" s="153"/>
      <c r="JNM97" s="155"/>
      <c r="JNN97" s="165"/>
      <c r="JNO97" s="153"/>
      <c r="JNP97" s="154"/>
      <c r="JNQ97" s="154"/>
      <c r="JNR97" s="153"/>
      <c r="JNS97" s="153"/>
      <c r="JNT97" s="153"/>
      <c r="JNU97" s="153"/>
      <c r="JNV97" s="153"/>
      <c r="JNW97" s="153"/>
      <c r="JNX97" s="153"/>
      <c r="JNY97" s="153"/>
      <c r="JNZ97" s="155"/>
      <c r="JOA97" s="165"/>
      <c r="JOB97" s="153"/>
      <c r="JOC97" s="154"/>
      <c r="JOD97" s="154"/>
      <c r="JOE97" s="153"/>
      <c r="JOF97" s="153"/>
      <c r="JOG97" s="153"/>
      <c r="JOH97" s="153"/>
      <c r="JOI97" s="153"/>
      <c r="JOJ97" s="153"/>
      <c r="JOK97" s="153"/>
      <c r="JOL97" s="153"/>
      <c r="JOM97" s="155"/>
      <c r="JON97" s="165"/>
      <c r="JOO97" s="153"/>
      <c r="JOP97" s="154"/>
      <c r="JOQ97" s="154"/>
      <c r="JOR97" s="153"/>
      <c r="JOS97" s="153"/>
      <c r="JOT97" s="153"/>
      <c r="JOU97" s="153"/>
      <c r="JOV97" s="153"/>
      <c r="JOW97" s="153"/>
      <c r="JOX97" s="153"/>
      <c r="JOY97" s="153"/>
      <c r="JOZ97" s="155"/>
      <c r="JPA97" s="165"/>
      <c r="JPB97" s="153"/>
      <c r="JPC97" s="154"/>
      <c r="JPD97" s="154"/>
      <c r="JPE97" s="153"/>
      <c r="JPF97" s="153"/>
      <c r="JPG97" s="153"/>
      <c r="JPH97" s="153"/>
      <c r="JPI97" s="153"/>
      <c r="JPJ97" s="153"/>
      <c r="JPK97" s="153"/>
      <c r="JPL97" s="153"/>
      <c r="JPM97" s="155"/>
      <c r="JPN97" s="165"/>
      <c r="JPO97" s="153"/>
      <c r="JPP97" s="154"/>
      <c r="JPQ97" s="154"/>
      <c r="JPR97" s="153"/>
      <c r="JPS97" s="153"/>
      <c r="JPT97" s="153"/>
      <c r="JPU97" s="153"/>
      <c r="JPV97" s="153"/>
      <c r="JPW97" s="153"/>
      <c r="JPX97" s="153"/>
      <c r="JPY97" s="153"/>
      <c r="JPZ97" s="155"/>
      <c r="JQA97" s="165"/>
      <c r="JQB97" s="153"/>
      <c r="JQC97" s="154"/>
      <c r="JQD97" s="154"/>
      <c r="JQE97" s="153"/>
      <c r="JQF97" s="153"/>
      <c r="JQG97" s="153"/>
      <c r="JQH97" s="153"/>
      <c r="JQI97" s="153"/>
      <c r="JQJ97" s="153"/>
      <c r="JQK97" s="153"/>
      <c r="JQL97" s="153"/>
      <c r="JQM97" s="155"/>
      <c r="JQN97" s="165"/>
      <c r="JQO97" s="153"/>
      <c r="JQP97" s="154"/>
      <c r="JQQ97" s="154"/>
      <c r="JQR97" s="153"/>
      <c r="JQS97" s="153"/>
      <c r="JQT97" s="153"/>
      <c r="JQU97" s="153"/>
      <c r="JQV97" s="153"/>
      <c r="JQW97" s="153"/>
      <c r="JQX97" s="153"/>
      <c r="JQY97" s="153"/>
      <c r="JQZ97" s="155"/>
      <c r="JRA97" s="165"/>
      <c r="JRB97" s="153"/>
      <c r="JRC97" s="154"/>
      <c r="JRD97" s="154"/>
      <c r="JRE97" s="153"/>
      <c r="JRF97" s="153"/>
      <c r="JRG97" s="153"/>
      <c r="JRH97" s="153"/>
      <c r="JRI97" s="153"/>
      <c r="JRJ97" s="153"/>
      <c r="JRK97" s="153"/>
      <c r="JRL97" s="153"/>
      <c r="JRM97" s="155"/>
      <c r="JRN97" s="165"/>
      <c r="JRO97" s="153"/>
      <c r="JRP97" s="154"/>
      <c r="JRQ97" s="154"/>
      <c r="JRR97" s="153"/>
      <c r="JRS97" s="153"/>
      <c r="JRT97" s="153"/>
      <c r="JRU97" s="153"/>
      <c r="JRV97" s="153"/>
      <c r="JRW97" s="153"/>
      <c r="JRX97" s="153"/>
      <c r="JRY97" s="153"/>
      <c r="JRZ97" s="155"/>
      <c r="JSA97" s="165"/>
      <c r="JSB97" s="153"/>
      <c r="JSC97" s="154"/>
      <c r="JSD97" s="154"/>
      <c r="JSE97" s="153"/>
      <c r="JSF97" s="153"/>
      <c r="JSG97" s="153"/>
      <c r="JSH97" s="153"/>
      <c r="JSI97" s="153"/>
      <c r="JSJ97" s="153"/>
      <c r="JSK97" s="153"/>
      <c r="JSL97" s="153"/>
      <c r="JSM97" s="155"/>
      <c r="JSN97" s="165"/>
      <c r="JSO97" s="153"/>
      <c r="JSP97" s="154"/>
      <c r="JSQ97" s="154"/>
      <c r="JSR97" s="153"/>
      <c r="JSS97" s="153"/>
      <c r="JST97" s="153"/>
      <c r="JSU97" s="153"/>
      <c r="JSV97" s="153"/>
      <c r="JSW97" s="153"/>
      <c r="JSX97" s="153"/>
      <c r="JSY97" s="153"/>
      <c r="JSZ97" s="155"/>
      <c r="JTA97" s="165"/>
      <c r="JTB97" s="153"/>
      <c r="JTC97" s="154"/>
      <c r="JTD97" s="154"/>
      <c r="JTE97" s="153"/>
      <c r="JTF97" s="153"/>
      <c r="JTG97" s="153"/>
      <c r="JTH97" s="153"/>
      <c r="JTI97" s="153"/>
      <c r="JTJ97" s="153"/>
      <c r="JTK97" s="153"/>
      <c r="JTL97" s="153"/>
      <c r="JTM97" s="155"/>
      <c r="JTN97" s="165"/>
      <c r="JTO97" s="153"/>
      <c r="JTP97" s="154"/>
      <c r="JTQ97" s="154"/>
      <c r="JTR97" s="153"/>
      <c r="JTS97" s="153"/>
      <c r="JTT97" s="153"/>
      <c r="JTU97" s="153"/>
      <c r="JTV97" s="153"/>
      <c r="JTW97" s="153"/>
      <c r="JTX97" s="153"/>
      <c r="JTY97" s="153"/>
      <c r="JTZ97" s="155"/>
      <c r="JUA97" s="165"/>
      <c r="JUB97" s="153"/>
      <c r="JUC97" s="154"/>
      <c r="JUD97" s="154"/>
      <c r="JUE97" s="153"/>
      <c r="JUF97" s="153"/>
      <c r="JUG97" s="153"/>
      <c r="JUH97" s="153"/>
      <c r="JUI97" s="153"/>
      <c r="JUJ97" s="153"/>
      <c r="JUK97" s="153"/>
      <c r="JUL97" s="153"/>
      <c r="JUM97" s="155"/>
      <c r="JUN97" s="165"/>
      <c r="JUO97" s="153"/>
      <c r="JUP97" s="154"/>
      <c r="JUQ97" s="154"/>
      <c r="JUR97" s="153"/>
      <c r="JUS97" s="153"/>
      <c r="JUT97" s="153"/>
      <c r="JUU97" s="153"/>
      <c r="JUV97" s="153"/>
      <c r="JUW97" s="153"/>
      <c r="JUX97" s="153"/>
      <c r="JUY97" s="153"/>
      <c r="JUZ97" s="155"/>
      <c r="JVA97" s="165"/>
      <c r="JVB97" s="153"/>
      <c r="JVC97" s="154"/>
      <c r="JVD97" s="154"/>
      <c r="JVE97" s="153"/>
      <c r="JVF97" s="153"/>
      <c r="JVG97" s="153"/>
      <c r="JVH97" s="153"/>
      <c r="JVI97" s="153"/>
      <c r="JVJ97" s="153"/>
      <c r="JVK97" s="153"/>
      <c r="JVL97" s="153"/>
      <c r="JVM97" s="155"/>
      <c r="JVN97" s="165"/>
      <c r="JVO97" s="153"/>
      <c r="JVP97" s="154"/>
      <c r="JVQ97" s="154"/>
      <c r="JVR97" s="153"/>
      <c r="JVS97" s="153"/>
      <c r="JVT97" s="153"/>
      <c r="JVU97" s="153"/>
      <c r="JVV97" s="153"/>
      <c r="JVW97" s="153"/>
      <c r="JVX97" s="153"/>
      <c r="JVY97" s="153"/>
      <c r="JVZ97" s="155"/>
      <c r="JWA97" s="165"/>
      <c r="JWB97" s="153"/>
      <c r="JWC97" s="154"/>
      <c r="JWD97" s="154"/>
      <c r="JWE97" s="153"/>
      <c r="JWF97" s="153"/>
      <c r="JWG97" s="153"/>
      <c r="JWH97" s="153"/>
      <c r="JWI97" s="153"/>
      <c r="JWJ97" s="153"/>
      <c r="JWK97" s="153"/>
      <c r="JWL97" s="153"/>
      <c r="JWM97" s="155"/>
      <c r="JWN97" s="165"/>
      <c r="JWO97" s="153"/>
      <c r="JWP97" s="154"/>
      <c r="JWQ97" s="154"/>
      <c r="JWR97" s="153"/>
      <c r="JWS97" s="153"/>
      <c r="JWT97" s="153"/>
      <c r="JWU97" s="153"/>
      <c r="JWV97" s="153"/>
      <c r="JWW97" s="153"/>
      <c r="JWX97" s="153"/>
      <c r="JWY97" s="153"/>
      <c r="JWZ97" s="155"/>
      <c r="JXA97" s="165"/>
      <c r="JXB97" s="153"/>
      <c r="JXC97" s="154"/>
      <c r="JXD97" s="154"/>
      <c r="JXE97" s="153"/>
      <c r="JXF97" s="153"/>
      <c r="JXG97" s="153"/>
      <c r="JXH97" s="153"/>
      <c r="JXI97" s="153"/>
      <c r="JXJ97" s="153"/>
      <c r="JXK97" s="153"/>
      <c r="JXL97" s="153"/>
      <c r="JXM97" s="155"/>
      <c r="JXN97" s="165"/>
      <c r="JXO97" s="153"/>
      <c r="JXP97" s="154"/>
      <c r="JXQ97" s="154"/>
      <c r="JXR97" s="153"/>
      <c r="JXS97" s="153"/>
      <c r="JXT97" s="153"/>
      <c r="JXU97" s="153"/>
      <c r="JXV97" s="153"/>
      <c r="JXW97" s="153"/>
      <c r="JXX97" s="153"/>
      <c r="JXY97" s="153"/>
      <c r="JXZ97" s="155"/>
      <c r="JYA97" s="165"/>
      <c r="JYB97" s="153"/>
      <c r="JYC97" s="154"/>
      <c r="JYD97" s="154"/>
      <c r="JYE97" s="153"/>
      <c r="JYF97" s="153"/>
      <c r="JYG97" s="153"/>
      <c r="JYH97" s="153"/>
      <c r="JYI97" s="153"/>
      <c r="JYJ97" s="153"/>
      <c r="JYK97" s="153"/>
      <c r="JYL97" s="153"/>
      <c r="JYM97" s="155"/>
      <c r="JYN97" s="165"/>
      <c r="JYO97" s="153"/>
      <c r="JYP97" s="154"/>
      <c r="JYQ97" s="154"/>
      <c r="JYR97" s="153"/>
      <c r="JYS97" s="153"/>
      <c r="JYT97" s="153"/>
      <c r="JYU97" s="153"/>
      <c r="JYV97" s="153"/>
      <c r="JYW97" s="153"/>
      <c r="JYX97" s="153"/>
      <c r="JYY97" s="153"/>
      <c r="JYZ97" s="155"/>
      <c r="JZA97" s="165"/>
      <c r="JZB97" s="153"/>
      <c r="JZC97" s="154"/>
      <c r="JZD97" s="154"/>
      <c r="JZE97" s="153"/>
      <c r="JZF97" s="153"/>
      <c r="JZG97" s="153"/>
      <c r="JZH97" s="153"/>
      <c r="JZI97" s="153"/>
      <c r="JZJ97" s="153"/>
      <c r="JZK97" s="153"/>
      <c r="JZL97" s="153"/>
      <c r="JZM97" s="155"/>
      <c r="JZN97" s="165"/>
      <c r="JZO97" s="153"/>
      <c r="JZP97" s="154"/>
      <c r="JZQ97" s="154"/>
      <c r="JZR97" s="153"/>
      <c r="JZS97" s="153"/>
      <c r="JZT97" s="153"/>
      <c r="JZU97" s="153"/>
      <c r="JZV97" s="153"/>
      <c r="JZW97" s="153"/>
      <c r="JZX97" s="153"/>
      <c r="JZY97" s="153"/>
      <c r="JZZ97" s="155"/>
      <c r="KAA97" s="165"/>
      <c r="KAB97" s="153"/>
      <c r="KAC97" s="154"/>
      <c r="KAD97" s="154"/>
      <c r="KAE97" s="153"/>
      <c r="KAF97" s="153"/>
      <c r="KAG97" s="153"/>
      <c r="KAH97" s="153"/>
      <c r="KAI97" s="153"/>
      <c r="KAJ97" s="153"/>
      <c r="KAK97" s="153"/>
      <c r="KAL97" s="153"/>
      <c r="KAM97" s="155"/>
      <c r="KAN97" s="165"/>
      <c r="KAO97" s="153"/>
      <c r="KAP97" s="154"/>
      <c r="KAQ97" s="154"/>
      <c r="KAR97" s="153"/>
      <c r="KAS97" s="153"/>
      <c r="KAT97" s="153"/>
      <c r="KAU97" s="153"/>
      <c r="KAV97" s="153"/>
      <c r="KAW97" s="153"/>
      <c r="KAX97" s="153"/>
      <c r="KAY97" s="153"/>
      <c r="KAZ97" s="155"/>
      <c r="KBA97" s="165"/>
      <c r="KBB97" s="153"/>
      <c r="KBC97" s="154"/>
      <c r="KBD97" s="154"/>
      <c r="KBE97" s="153"/>
      <c r="KBF97" s="153"/>
      <c r="KBG97" s="153"/>
      <c r="KBH97" s="153"/>
      <c r="KBI97" s="153"/>
      <c r="KBJ97" s="153"/>
      <c r="KBK97" s="153"/>
      <c r="KBL97" s="153"/>
      <c r="KBM97" s="155"/>
      <c r="KBN97" s="165"/>
      <c r="KBO97" s="153"/>
      <c r="KBP97" s="154"/>
      <c r="KBQ97" s="154"/>
      <c r="KBR97" s="153"/>
      <c r="KBS97" s="153"/>
      <c r="KBT97" s="153"/>
      <c r="KBU97" s="153"/>
      <c r="KBV97" s="153"/>
      <c r="KBW97" s="153"/>
      <c r="KBX97" s="153"/>
      <c r="KBY97" s="153"/>
      <c r="KBZ97" s="155"/>
      <c r="KCA97" s="165"/>
      <c r="KCB97" s="153"/>
      <c r="KCC97" s="154"/>
      <c r="KCD97" s="154"/>
      <c r="KCE97" s="153"/>
      <c r="KCF97" s="153"/>
      <c r="KCG97" s="153"/>
      <c r="KCH97" s="153"/>
      <c r="KCI97" s="153"/>
      <c r="KCJ97" s="153"/>
      <c r="KCK97" s="153"/>
      <c r="KCL97" s="153"/>
      <c r="KCM97" s="155"/>
      <c r="KCN97" s="165"/>
      <c r="KCO97" s="153"/>
      <c r="KCP97" s="154"/>
      <c r="KCQ97" s="154"/>
      <c r="KCR97" s="153"/>
      <c r="KCS97" s="153"/>
      <c r="KCT97" s="153"/>
      <c r="KCU97" s="153"/>
      <c r="KCV97" s="153"/>
      <c r="KCW97" s="153"/>
      <c r="KCX97" s="153"/>
      <c r="KCY97" s="153"/>
      <c r="KCZ97" s="155"/>
      <c r="KDA97" s="165"/>
      <c r="KDB97" s="153"/>
      <c r="KDC97" s="154"/>
      <c r="KDD97" s="154"/>
      <c r="KDE97" s="153"/>
      <c r="KDF97" s="153"/>
      <c r="KDG97" s="153"/>
      <c r="KDH97" s="153"/>
      <c r="KDI97" s="153"/>
      <c r="KDJ97" s="153"/>
      <c r="KDK97" s="153"/>
      <c r="KDL97" s="153"/>
      <c r="KDM97" s="155"/>
      <c r="KDN97" s="165"/>
      <c r="KDO97" s="153"/>
      <c r="KDP97" s="154"/>
      <c r="KDQ97" s="154"/>
      <c r="KDR97" s="153"/>
      <c r="KDS97" s="153"/>
      <c r="KDT97" s="153"/>
      <c r="KDU97" s="153"/>
      <c r="KDV97" s="153"/>
      <c r="KDW97" s="153"/>
      <c r="KDX97" s="153"/>
      <c r="KDY97" s="153"/>
      <c r="KDZ97" s="155"/>
      <c r="KEA97" s="165"/>
      <c r="KEB97" s="153"/>
      <c r="KEC97" s="154"/>
      <c r="KED97" s="154"/>
      <c r="KEE97" s="153"/>
      <c r="KEF97" s="153"/>
      <c r="KEG97" s="153"/>
      <c r="KEH97" s="153"/>
      <c r="KEI97" s="153"/>
      <c r="KEJ97" s="153"/>
      <c r="KEK97" s="153"/>
      <c r="KEL97" s="153"/>
      <c r="KEM97" s="155"/>
      <c r="KEN97" s="165"/>
      <c r="KEO97" s="153"/>
      <c r="KEP97" s="154"/>
      <c r="KEQ97" s="154"/>
      <c r="KER97" s="153"/>
      <c r="KES97" s="153"/>
      <c r="KET97" s="153"/>
      <c r="KEU97" s="153"/>
      <c r="KEV97" s="153"/>
      <c r="KEW97" s="153"/>
      <c r="KEX97" s="153"/>
      <c r="KEY97" s="153"/>
      <c r="KEZ97" s="155"/>
      <c r="KFA97" s="165"/>
      <c r="KFB97" s="153"/>
      <c r="KFC97" s="154"/>
      <c r="KFD97" s="154"/>
      <c r="KFE97" s="153"/>
      <c r="KFF97" s="153"/>
      <c r="KFG97" s="153"/>
      <c r="KFH97" s="153"/>
      <c r="KFI97" s="153"/>
      <c r="KFJ97" s="153"/>
      <c r="KFK97" s="153"/>
      <c r="KFL97" s="153"/>
      <c r="KFM97" s="155"/>
      <c r="KFN97" s="165"/>
      <c r="KFO97" s="153"/>
      <c r="KFP97" s="154"/>
      <c r="KFQ97" s="154"/>
      <c r="KFR97" s="153"/>
      <c r="KFS97" s="153"/>
      <c r="KFT97" s="153"/>
      <c r="KFU97" s="153"/>
      <c r="KFV97" s="153"/>
      <c r="KFW97" s="153"/>
      <c r="KFX97" s="153"/>
      <c r="KFY97" s="153"/>
      <c r="KFZ97" s="155"/>
      <c r="KGA97" s="165"/>
      <c r="KGB97" s="153"/>
      <c r="KGC97" s="154"/>
      <c r="KGD97" s="154"/>
      <c r="KGE97" s="153"/>
      <c r="KGF97" s="153"/>
      <c r="KGG97" s="153"/>
      <c r="KGH97" s="153"/>
      <c r="KGI97" s="153"/>
      <c r="KGJ97" s="153"/>
      <c r="KGK97" s="153"/>
      <c r="KGL97" s="153"/>
      <c r="KGM97" s="155"/>
      <c r="KGN97" s="165"/>
      <c r="KGO97" s="153"/>
      <c r="KGP97" s="154"/>
      <c r="KGQ97" s="154"/>
      <c r="KGR97" s="153"/>
      <c r="KGS97" s="153"/>
      <c r="KGT97" s="153"/>
      <c r="KGU97" s="153"/>
      <c r="KGV97" s="153"/>
      <c r="KGW97" s="153"/>
      <c r="KGX97" s="153"/>
      <c r="KGY97" s="153"/>
      <c r="KGZ97" s="155"/>
      <c r="KHA97" s="165"/>
      <c r="KHB97" s="153"/>
      <c r="KHC97" s="154"/>
      <c r="KHD97" s="154"/>
      <c r="KHE97" s="153"/>
      <c r="KHF97" s="153"/>
      <c r="KHG97" s="153"/>
      <c r="KHH97" s="153"/>
      <c r="KHI97" s="153"/>
      <c r="KHJ97" s="153"/>
      <c r="KHK97" s="153"/>
      <c r="KHL97" s="153"/>
      <c r="KHM97" s="155"/>
      <c r="KHN97" s="165"/>
      <c r="KHO97" s="153"/>
      <c r="KHP97" s="154"/>
      <c r="KHQ97" s="154"/>
      <c r="KHR97" s="153"/>
      <c r="KHS97" s="153"/>
      <c r="KHT97" s="153"/>
      <c r="KHU97" s="153"/>
      <c r="KHV97" s="153"/>
      <c r="KHW97" s="153"/>
      <c r="KHX97" s="153"/>
      <c r="KHY97" s="153"/>
      <c r="KHZ97" s="155"/>
      <c r="KIA97" s="165"/>
      <c r="KIB97" s="153"/>
      <c r="KIC97" s="154"/>
      <c r="KID97" s="154"/>
      <c r="KIE97" s="153"/>
      <c r="KIF97" s="153"/>
      <c r="KIG97" s="153"/>
      <c r="KIH97" s="153"/>
      <c r="KII97" s="153"/>
      <c r="KIJ97" s="153"/>
      <c r="KIK97" s="153"/>
      <c r="KIL97" s="153"/>
      <c r="KIM97" s="155"/>
      <c r="KIN97" s="165"/>
      <c r="KIO97" s="153"/>
      <c r="KIP97" s="154"/>
      <c r="KIQ97" s="154"/>
      <c r="KIR97" s="153"/>
      <c r="KIS97" s="153"/>
      <c r="KIT97" s="153"/>
      <c r="KIU97" s="153"/>
      <c r="KIV97" s="153"/>
      <c r="KIW97" s="153"/>
      <c r="KIX97" s="153"/>
      <c r="KIY97" s="153"/>
      <c r="KIZ97" s="155"/>
      <c r="KJA97" s="165"/>
      <c r="KJB97" s="153"/>
      <c r="KJC97" s="154"/>
      <c r="KJD97" s="154"/>
      <c r="KJE97" s="153"/>
      <c r="KJF97" s="153"/>
      <c r="KJG97" s="153"/>
      <c r="KJH97" s="153"/>
      <c r="KJI97" s="153"/>
      <c r="KJJ97" s="153"/>
      <c r="KJK97" s="153"/>
      <c r="KJL97" s="153"/>
      <c r="KJM97" s="155"/>
      <c r="KJN97" s="165"/>
      <c r="KJO97" s="153"/>
      <c r="KJP97" s="154"/>
      <c r="KJQ97" s="154"/>
      <c r="KJR97" s="153"/>
      <c r="KJS97" s="153"/>
      <c r="KJT97" s="153"/>
      <c r="KJU97" s="153"/>
      <c r="KJV97" s="153"/>
      <c r="KJW97" s="153"/>
      <c r="KJX97" s="153"/>
      <c r="KJY97" s="153"/>
      <c r="KJZ97" s="155"/>
      <c r="KKA97" s="165"/>
      <c r="KKB97" s="153"/>
      <c r="KKC97" s="154"/>
      <c r="KKD97" s="154"/>
      <c r="KKE97" s="153"/>
      <c r="KKF97" s="153"/>
      <c r="KKG97" s="153"/>
      <c r="KKH97" s="153"/>
      <c r="KKI97" s="153"/>
      <c r="KKJ97" s="153"/>
      <c r="KKK97" s="153"/>
      <c r="KKL97" s="153"/>
      <c r="KKM97" s="155"/>
      <c r="KKN97" s="165"/>
      <c r="KKO97" s="153"/>
      <c r="KKP97" s="154"/>
      <c r="KKQ97" s="154"/>
      <c r="KKR97" s="153"/>
      <c r="KKS97" s="153"/>
      <c r="KKT97" s="153"/>
      <c r="KKU97" s="153"/>
      <c r="KKV97" s="153"/>
      <c r="KKW97" s="153"/>
      <c r="KKX97" s="153"/>
      <c r="KKY97" s="153"/>
      <c r="KKZ97" s="155"/>
      <c r="KLA97" s="165"/>
      <c r="KLB97" s="153"/>
      <c r="KLC97" s="154"/>
      <c r="KLD97" s="154"/>
      <c r="KLE97" s="153"/>
      <c r="KLF97" s="153"/>
      <c r="KLG97" s="153"/>
      <c r="KLH97" s="153"/>
      <c r="KLI97" s="153"/>
      <c r="KLJ97" s="153"/>
      <c r="KLK97" s="153"/>
      <c r="KLL97" s="153"/>
      <c r="KLM97" s="155"/>
      <c r="KLN97" s="165"/>
      <c r="KLO97" s="153"/>
      <c r="KLP97" s="154"/>
      <c r="KLQ97" s="154"/>
      <c r="KLR97" s="153"/>
      <c r="KLS97" s="153"/>
      <c r="KLT97" s="153"/>
      <c r="KLU97" s="153"/>
      <c r="KLV97" s="153"/>
      <c r="KLW97" s="153"/>
      <c r="KLX97" s="153"/>
      <c r="KLY97" s="153"/>
      <c r="KLZ97" s="155"/>
      <c r="KMA97" s="165"/>
      <c r="KMB97" s="153"/>
      <c r="KMC97" s="154"/>
      <c r="KMD97" s="154"/>
      <c r="KME97" s="153"/>
      <c r="KMF97" s="153"/>
      <c r="KMG97" s="153"/>
      <c r="KMH97" s="153"/>
      <c r="KMI97" s="153"/>
      <c r="KMJ97" s="153"/>
      <c r="KMK97" s="153"/>
      <c r="KML97" s="153"/>
      <c r="KMM97" s="155"/>
      <c r="KMN97" s="165"/>
      <c r="KMO97" s="153"/>
      <c r="KMP97" s="154"/>
      <c r="KMQ97" s="154"/>
      <c r="KMR97" s="153"/>
      <c r="KMS97" s="153"/>
      <c r="KMT97" s="153"/>
      <c r="KMU97" s="153"/>
      <c r="KMV97" s="153"/>
      <c r="KMW97" s="153"/>
      <c r="KMX97" s="153"/>
      <c r="KMY97" s="153"/>
      <c r="KMZ97" s="155"/>
      <c r="KNA97" s="165"/>
      <c r="KNB97" s="153"/>
      <c r="KNC97" s="154"/>
      <c r="KND97" s="154"/>
      <c r="KNE97" s="153"/>
      <c r="KNF97" s="153"/>
      <c r="KNG97" s="153"/>
      <c r="KNH97" s="153"/>
      <c r="KNI97" s="153"/>
      <c r="KNJ97" s="153"/>
      <c r="KNK97" s="153"/>
      <c r="KNL97" s="153"/>
      <c r="KNM97" s="155"/>
      <c r="KNN97" s="165"/>
      <c r="KNO97" s="153"/>
      <c r="KNP97" s="154"/>
      <c r="KNQ97" s="154"/>
      <c r="KNR97" s="153"/>
      <c r="KNS97" s="153"/>
      <c r="KNT97" s="153"/>
      <c r="KNU97" s="153"/>
      <c r="KNV97" s="153"/>
      <c r="KNW97" s="153"/>
      <c r="KNX97" s="153"/>
      <c r="KNY97" s="153"/>
      <c r="KNZ97" s="155"/>
      <c r="KOA97" s="165"/>
      <c r="KOB97" s="153"/>
      <c r="KOC97" s="154"/>
      <c r="KOD97" s="154"/>
      <c r="KOE97" s="153"/>
      <c r="KOF97" s="153"/>
      <c r="KOG97" s="153"/>
      <c r="KOH97" s="153"/>
      <c r="KOI97" s="153"/>
      <c r="KOJ97" s="153"/>
      <c r="KOK97" s="153"/>
      <c r="KOL97" s="153"/>
      <c r="KOM97" s="155"/>
      <c r="KON97" s="165"/>
      <c r="KOO97" s="153"/>
      <c r="KOP97" s="154"/>
      <c r="KOQ97" s="154"/>
      <c r="KOR97" s="153"/>
      <c r="KOS97" s="153"/>
      <c r="KOT97" s="153"/>
      <c r="KOU97" s="153"/>
      <c r="KOV97" s="153"/>
      <c r="KOW97" s="153"/>
      <c r="KOX97" s="153"/>
      <c r="KOY97" s="153"/>
      <c r="KOZ97" s="155"/>
      <c r="KPA97" s="165"/>
      <c r="KPB97" s="153"/>
      <c r="KPC97" s="154"/>
      <c r="KPD97" s="154"/>
      <c r="KPE97" s="153"/>
      <c r="KPF97" s="153"/>
      <c r="KPG97" s="153"/>
      <c r="KPH97" s="153"/>
      <c r="KPI97" s="153"/>
      <c r="KPJ97" s="153"/>
      <c r="KPK97" s="153"/>
      <c r="KPL97" s="153"/>
      <c r="KPM97" s="155"/>
      <c r="KPN97" s="165"/>
      <c r="KPO97" s="153"/>
      <c r="KPP97" s="154"/>
      <c r="KPQ97" s="154"/>
      <c r="KPR97" s="153"/>
      <c r="KPS97" s="153"/>
      <c r="KPT97" s="153"/>
      <c r="KPU97" s="153"/>
      <c r="KPV97" s="153"/>
      <c r="KPW97" s="153"/>
      <c r="KPX97" s="153"/>
      <c r="KPY97" s="153"/>
      <c r="KPZ97" s="155"/>
      <c r="KQA97" s="165"/>
      <c r="KQB97" s="153"/>
      <c r="KQC97" s="154"/>
      <c r="KQD97" s="154"/>
      <c r="KQE97" s="153"/>
      <c r="KQF97" s="153"/>
      <c r="KQG97" s="153"/>
      <c r="KQH97" s="153"/>
      <c r="KQI97" s="153"/>
      <c r="KQJ97" s="153"/>
      <c r="KQK97" s="153"/>
      <c r="KQL97" s="153"/>
      <c r="KQM97" s="155"/>
      <c r="KQN97" s="165"/>
      <c r="KQO97" s="153"/>
      <c r="KQP97" s="154"/>
      <c r="KQQ97" s="154"/>
      <c r="KQR97" s="153"/>
      <c r="KQS97" s="153"/>
      <c r="KQT97" s="153"/>
      <c r="KQU97" s="153"/>
      <c r="KQV97" s="153"/>
      <c r="KQW97" s="153"/>
      <c r="KQX97" s="153"/>
      <c r="KQY97" s="153"/>
      <c r="KQZ97" s="155"/>
      <c r="KRA97" s="165"/>
      <c r="KRB97" s="153"/>
      <c r="KRC97" s="154"/>
      <c r="KRD97" s="154"/>
      <c r="KRE97" s="153"/>
      <c r="KRF97" s="153"/>
      <c r="KRG97" s="153"/>
      <c r="KRH97" s="153"/>
      <c r="KRI97" s="153"/>
      <c r="KRJ97" s="153"/>
      <c r="KRK97" s="153"/>
      <c r="KRL97" s="153"/>
      <c r="KRM97" s="155"/>
      <c r="KRN97" s="165"/>
      <c r="KRO97" s="153"/>
      <c r="KRP97" s="154"/>
      <c r="KRQ97" s="154"/>
      <c r="KRR97" s="153"/>
      <c r="KRS97" s="153"/>
      <c r="KRT97" s="153"/>
      <c r="KRU97" s="153"/>
      <c r="KRV97" s="153"/>
      <c r="KRW97" s="153"/>
      <c r="KRX97" s="153"/>
      <c r="KRY97" s="153"/>
      <c r="KRZ97" s="155"/>
      <c r="KSA97" s="165"/>
      <c r="KSB97" s="153"/>
      <c r="KSC97" s="154"/>
      <c r="KSD97" s="154"/>
      <c r="KSE97" s="153"/>
      <c r="KSF97" s="153"/>
      <c r="KSG97" s="153"/>
      <c r="KSH97" s="153"/>
      <c r="KSI97" s="153"/>
      <c r="KSJ97" s="153"/>
      <c r="KSK97" s="153"/>
      <c r="KSL97" s="153"/>
      <c r="KSM97" s="155"/>
      <c r="KSN97" s="165"/>
      <c r="KSO97" s="153"/>
      <c r="KSP97" s="154"/>
      <c r="KSQ97" s="154"/>
      <c r="KSR97" s="153"/>
      <c r="KSS97" s="153"/>
      <c r="KST97" s="153"/>
      <c r="KSU97" s="153"/>
      <c r="KSV97" s="153"/>
      <c r="KSW97" s="153"/>
      <c r="KSX97" s="153"/>
      <c r="KSY97" s="153"/>
      <c r="KSZ97" s="155"/>
      <c r="KTA97" s="165"/>
      <c r="KTB97" s="153"/>
      <c r="KTC97" s="154"/>
      <c r="KTD97" s="154"/>
      <c r="KTE97" s="153"/>
      <c r="KTF97" s="153"/>
      <c r="KTG97" s="153"/>
      <c r="KTH97" s="153"/>
      <c r="KTI97" s="153"/>
      <c r="KTJ97" s="153"/>
      <c r="KTK97" s="153"/>
      <c r="KTL97" s="153"/>
      <c r="KTM97" s="155"/>
      <c r="KTN97" s="165"/>
      <c r="KTO97" s="153"/>
      <c r="KTP97" s="154"/>
      <c r="KTQ97" s="154"/>
      <c r="KTR97" s="153"/>
      <c r="KTS97" s="153"/>
      <c r="KTT97" s="153"/>
      <c r="KTU97" s="153"/>
      <c r="KTV97" s="153"/>
      <c r="KTW97" s="153"/>
      <c r="KTX97" s="153"/>
      <c r="KTY97" s="153"/>
      <c r="KTZ97" s="155"/>
      <c r="KUA97" s="165"/>
      <c r="KUB97" s="153"/>
      <c r="KUC97" s="154"/>
      <c r="KUD97" s="154"/>
      <c r="KUE97" s="153"/>
      <c r="KUF97" s="153"/>
      <c r="KUG97" s="153"/>
      <c r="KUH97" s="153"/>
      <c r="KUI97" s="153"/>
      <c r="KUJ97" s="153"/>
      <c r="KUK97" s="153"/>
      <c r="KUL97" s="153"/>
      <c r="KUM97" s="155"/>
      <c r="KUN97" s="165"/>
      <c r="KUO97" s="153"/>
      <c r="KUP97" s="154"/>
      <c r="KUQ97" s="154"/>
      <c r="KUR97" s="153"/>
      <c r="KUS97" s="153"/>
      <c r="KUT97" s="153"/>
      <c r="KUU97" s="153"/>
      <c r="KUV97" s="153"/>
      <c r="KUW97" s="153"/>
      <c r="KUX97" s="153"/>
      <c r="KUY97" s="153"/>
      <c r="KUZ97" s="155"/>
      <c r="KVA97" s="165"/>
      <c r="KVB97" s="153"/>
      <c r="KVC97" s="154"/>
      <c r="KVD97" s="154"/>
      <c r="KVE97" s="153"/>
      <c r="KVF97" s="153"/>
      <c r="KVG97" s="153"/>
      <c r="KVH97" s="153"/>
      <c r="KVI97" s="153"/>
      <c r="KVJ97" s="153"/>
      <c r="KVK97" s="153"/>
      <c r="KVL97" s="153"/>
      <c r="KVM97" s="155"/>
      <c r="KVN97" s="165"/>
      <c r="KVO97" s="153"/>
      <c r="KVP97" s="154"/>
      <c r="KVQ97" s="154"/>
      <c r="KVR97" s="153"/>
      <c r="KVS97" s="153"/>
      <c r="KVT97" s="153"/>
      <c r="KVU97" s="153"/>
      <c r="KVV97" s="153"/>
      <c r="KVW97" s="153"/>
      <c r="KVX97" s="153"/>
      <c r="KVY97" s="153"/>
      <c r="KVZ97" s="155"/>
      <c r="KWA97" s="165"/>
      <c r="KWB97" s="153"/>
      <c r="KWC97" s="154"/>
      <c r="KWD97" s="154"/>
      <c r="KWE97" s="153"/>
      <c r="KWF97" s="153"/>
      <c r="KWG97" s="153"/>
      <c r="KWH97" s="153"/>
      <c r="KWI97" s="153"/>
      <c r="KWJ97" s="153"/>
      <c r="KWK97" s="153"/>
      <c r="KWL97" s="153"/>
      <c r="KWM97" s="155"/>
      <c r="KWN97" s="165"/>
      <c r="KWO97" s="153"/>
      <c r="KWP97" s="154"/>
      <c r="KWQ97" s="154"/>
      <c r="KWR97" s="153"/>
      <c r="KWS97" s="153"/>
      <c r="KWT97" s="153"/>
      <c r="KWU97" s="153"/>
      <c r="KWV97" s="153"/>
      <c r="KWW97" s="153"/>
      <c r="KWX97" s="153"/>
      <c r="KWY97" s="153"/>
      <c r="KWZ97" s="155"/>
      <c r="KXA97" s="165"/>
      <c r="KXB97" s="153"/>
      <c r="KXC97" s="154"/>
      <c r="KXD97" s="154"/>
      <c r="KXE97" s="153"/>
      <c r="KXF97" s="153"/>
      <c r="KXG97" s="153"/>
      <c r="KXH97" s="153"/>
      <c r="KXI97" s="153"/>
      <c r="KXJ97" s="153"/>
      <c r="KXK97" s="153"/>
      <c r="KXL97" s="153"/>
      <c r="KXM97" s="155"/>
      <c r="KXN97" s="165"/>
      <c r="KXO97" s="153"/>
      <c r="KXP97" s="154"/>
      <c r="KXQ97" s="154"/>
      <c r="KXR97" s="153"/>
      <c r="KXS97" s="153"/>
      <c r="KXT97" s="153"/>
      <c r="KXU97" s="153"/>
      <c r="KXV97" s="153"/>
      <c r="KXW97" s="153"/>
      <c r="KXX97" s="153"/>
      <c r="KXY97" s="153"/>
      <c r="KXZ97" s="155"/>
      <c r="KYA97" s="165"/>
      <c r="KYB97" s="153"/>
      <c r="KYC97" s="154"/>
      <c r="KYD97" s="154"/>
      <c r="KYE97" s="153"/>
      <c r="KYF97" s="153"/>
      <c r="KYG97" s="153"/>
      <c r="KYH97" s="153"/>
      <c r="KYI97" s="153"/>
      <c r="KYJ97" s="153"/>
      <c r="KYK97" s="153"/>
      <c r="KYL97" s="153"/>
      <c r="KYM97" s="155"/>
      <c r="KYN97" s="165"/>
      <c r="KYO97" s="153"/>
      <c r="KYP97" s="154"/>
      <c r="KYQ97" s="154"/>
      <c r="KYR97" s="153"/>
      <c r="KYS97" s="153"/>
      <c r="KYT97" s="153"/>
      <c r="KYU97" s="153"/>
      <c r="KYV97" s="153"/>
      <c r="KYW97" s="153"/>
      <c r="KYX97" s="153"/>
      <c r="KYY97" s="153"/>
      <c r="KYZ97" s="155"/>
      <c r="KZA97" s="165"/>
      <c r="KZB97" s="153"/>
      <c r="KZC97" s="154"/>
      <c r="KZD97" s="154"/>
      <c r="KZE97" s="153"/>
      <c r="KZF97" s="153"/>
      <c r="KZG97" s="153"/>
      <c r="KZH97" s="153"/>
      <c r="KZI97" s="153"/>
      <c r="KZJ97" s="153"/>
      <c r="KZK97" s="153"/>
      <c r="KZL97" s="153"/>
      <c r="KZM97" s="155"/>
      <c r="KZN97" s="165"/>
      <c r="KZO97" s="153"/>
      <c r="KZP97" s="154"/>
      <c r="KZQ97" s="154"/>
      <c r="KZR97" s="153"/>
      <c r="KZS97" s="153"/>
      <c r="KZT97" s="153"/>
      <c r="KZU97" s="153"/>
      <c r="KZV97" s="153"/>
      <c r="KZW97" s="153"/>
      <c r="KZX97" s="153"/>
      <c r="KZY97" s="153"/>
      <c r="KZZ97" s="155"/>
      <c r="LAA97" s="165"/>
      <c r="LAB97" s="153"/>
      <c r="LAC97" s="154"/>
      <c r="LAD97" s="154"/>
      <c r="LAE97" s="153"/>
      <c r="LAF97" s="153"/>
      <c r="LAG97" s="153"/>
      <c r="LAH97" s="153"/>
      <c r="LAI97" s="153"/>
      <c r="LAJ97" s="153"/>
      <c r="LAK97" s="153"/>
      <c r="LAL97" s="153"/>
      <c r="LAM97" s="155"/>
      <c r="LAN97" s="165"/>
      <c r="LAO97" s="153"/>
      <c r="LAP97" s="154"/>
      <c r="LAQ97" s="154"/>
      <c r="LAR97" s="153"/>
      <c r="LAS97" s="153"/>
      <c r="LAT97" s="153"/>
      <c r="LAU97" s="153"/>
      <c r="LAV97" s="153"/>
      <c r="LAW97" s="153"/>
      <c r="LAX97" s="153"/>
      <c r="LAY97" s="153"/>
      <c r="LAZ97" s="155"/>
      <c r="LBA97" s="165"/>
      <c r="LBB97" s="153"/>
      <c r="LBC97" s="154"/>
      <c r="LBD97" s="154"/>
      <c r="LBE97" s="153"/>
      <c r="LBF97" s="153"/>
      <c r="LBG97" s="153"/>
      <c r="LBH97" s="153"/>
      <c r="LBI97" s="153"/>
      <c r="LBJ97" s="153"/>
      <c r="LBK97" s="153"/>
      <c r="LBL97" s="153"/>
      <c r="LBM97" s="155"/>
      <c r="LBN97" s="165"/>
      <c r="LBO97" s="153"/>
      <c r="LBP97" s="154"/>
      <c r="LBQ97" s="154"/>
      <c r="LBR97" s="153"/>
      <c r="LBS97" s="153"/>
      <c r="LBT97" s="153"/>
      <c r="LBU97" s="153"/>
      <c r="LBV97" s="153"/>
      <c r="LBW97" s="153"/>
      <c r="LBX97" s="153"/>
      <c r="LBY97" s="153"/>
      <c r="LBZ97" s="155"/>
      <c r="LCA97" s="165"/>
      <c r="LCB97" s="153"/>
      <c r="LCC97" s="154"/>
      <c r="LCD97" s="154"/>
      <c r="LCE97" s="153"/>
      <c r="LCF97" s="153"/>
      <c r="LCG97" s="153"/>
      <c r="LCH97" s="153"/>
      <c r="LCI97" s="153"/>
      <c r="LCJ97" s="153"/>
      <c r="LCK97" s="153"/>
      <c r="LCL97" s="153"/>
      <c r="LCM97" s="155"/>
      <c r="LCN97" s="165"/>
      <c r="LCO97" s="153"/>
      <c r="LCP97" s="154"/>
      <c r="LCQ97" s="154"/>
      <c r="LCR97" s="153"/>
      <c r="LCS97" s="153"/>
      <c r="LCT97" s="153"/>
      <c r="LCU97" s="153"/>
      <c r="LCV97" s="153"/>
      <c r="LCW97" s="153"/>
      <c r="LCX97" s="153"/>
      <c r="LCY97" s="153"/>
      <c r="LCZ97" s="155"/>
      <c r="LDA97" s="165"/>
      <c r="LDB97" s="153"/>
      <c r="LDC97" s="154"/>
      <c r="LDD97" s="154"/>
      <c r="LDE97" s="153"/>
      <c r="LDF97" s="153"/>
      <c r="LDG97" s="153"/>
      <c r="LDH97" s="153"/>
      <c r="LDI97" s="153"/>
      <c r="LDJ97" s="153"/>
      <c r="LDK97" s="153"/>
      <c r="LDL97" s="153"/>
      <c r="LDM97" s="155"/>
      <c r="LDN97" s="165"/>
      <c r="LDO97" s="153"/>
      <c r="LDP97" s="154"/>
      <c r="LDQ97" s="154"/>
      <c r="LDR97" s="153"/>
      <c r="LDS97" s="153"/>
      <c r="LDT97" s="153"/>
      <c r="LDU97" s="153"/>
      <c r="LDV97" s="153"/>
      <c r="LDW97" s="153"/>
      <c r="LDX97" s="153"/>
      <c r="LDY97" s="153"/>
      <c r="LDZ97" s="155"/>
      <c r="LEA97" s="165"/>
      <c r="LEB97" s="153"/>
      <c r="LEC97" s="154"/>
      <c r="LED97" s="154"/>
      <c r="LEE97" s="153"/>
      <c r="LEF97" s="153"/>
      <c r="LEG97" s="153"/>
      <c r="LEH97" s="153"/>
      <c r="LEI97" s="153"/>
      <c r="LEJ97" s="153"/>
      <c r="LEK97" s="153"/>
      <c r="LEL97" s="153"/>
      <c r="LEM97" s="155"/>
      <c r="LEN97" s="165"/>
      <c r="LEO97" s="153"/>
      <c r="LEP97" s="154"/>
      <c r="LEQ97" s="154"/>
      <c r="LER97" s="153"/>
      <c r="LES97" s="153"/>
      <c r="LET97" s="153"/>
      <c r="LEU97" s="153"/>
      <c r="LEV97" s="153"/>
      <c r="LEW97" s="153"/>
      <c r="LEX97" s="153"/>
      <c r="LEY97" s="153"/>
      <c r="LEZ97" s="155"/>
      <c r="LFA97" s="165"/>
      <c r="LFB97" s="153"/>
      <c r="LFC97" s="154"/>
      <c r="LFD97" s="154"/>
      <c r="LFE97" s="153"/>
      <c r="LFF97" s="153"/>
      <c r="LFG97" s="153"/>
      <c r="LFH97" s="153"/>
      <c r="LFI97" s="153"/>
      <c r="LFJ97" s="153"/>
      <c r="LFK97" s="153"/>
      <c r="LFL97" s="153"/>
      <c r="LFM97" s="155"/>
      <c r="LFN97" s="165"/>
      <c r="LFO97" s="153"/>
      <c r="LFP97" s="154"/>
      <c r="LFQ97" s="154"/>
      <c r="LFR97" s="153"/>
      <c r="LFS97" s="153"/>
      <c r="LFT97" s="153"/>
      <c r="LFU97" s="153"/>
      <c r="LFV97" s="153"/>
      <c r="LFW97" s="153"/>
      <c r="LFX97" s="153"/>
      <c r="LFY97" s="153"/>
      <c r="LFZ97" s="155"/>
      <c r="LGA97" s="165"/>
      <c r="LGB97" s="153"/>
      <c r="LGC97" s="154"/>
      <c r="LGD97" s="154"/>
      <c r="LGE97" s="153"/>
      <c r="LGF97" s="153"/>
      <c r="LGG97" s="153"/>
      <c r="LGH97" s="153"/>
      <c r="LGI97" s="153"/>
      <c r="LGJ97" s="153"/>
      <c r="LGK97" s="153"/>
      <c r="LGL97" s="153"/>
      <c r="LGM97" s="155"/>
      <c r="LGN97" s="165"/>
      <c r="LGO97" s="153"/>
      <c r="LGP97" s="154"/>
      <c r="LGQ97" s="154"/>
      <c r="LGR97" s="153"/>
      <c r="LGS97" s="153"/>
      <c r="LGT97" s="153"/>
      <c r="LGU97" s="153"/>
      <c r="LGV97" s="153"/>
      <c r="LGW97" s="153"/>
      <c r="LGX97" s="153"/>
      <c r="LGY97" s="153"/>
      <c r="LGZ97" s="155"/>
      <c r="LHA97" s="165"/>
      <c r="LHB97" s="153"/>
      <c r="LHC97" s="154"/>
      <c r="LHD97" s="154"/>
      <c r="LHE97" s="153"/>
      <c r="LHF97" s="153"/>
      <c r="LHG97" s="153"/>
      <c r="LHH97" s="153"/>
      <c r="LHI97" s="153"/>
      <c r="LHJ97" s="153"/>
      <c r="LHK97" s="153"/>
      <c r="LHL97" s="153"/>
      <c r="LHM97" s="155"/>
      <c r="LHN97" s="165"/>
      <c r="LHO97" s="153"/>
      <c r="LHP97" s="154"/>
      <c r="LHQ97" s="154"/>
      <c r="LHR97" s="153"/>
      <c r="LHS97" s="153"/>
      <c r="LHT97" s="153"/>
      <c r="LHU97" s="153"/>
      <c r="LHV97" s="153"/>
      <c r="LHW97" s="153"/>
      <c r="LHX97" s="153"/>
      <c r="LHY97" s="153"/>
      <c r="LHZ97" s="155"/>
      <c r="LIA97" s="165"/>
      <c r="LIB97" s="153"/>
      <c r="LIC97" s="154"/>
      <c r="LID97" s="154"/>
      <c r="LIE97" s="153"/>
      <c r="LIF97" s="153"/>
      <c r="LIG97" s="153"/>
      <c r="LIH97" s="153"/>
      <c r="LII97" s="153"/>
      <c r="LIJ97" s="153"/>
      <c r="LIK97" s="153"/>
      <c r="LIL97" s="153"/>
      <c r="LIM97" s="155"/>
      <c r="LIN97" s="165"/>
      <c r="LIO97" s="153"/>
      <c r="LIP97" s="154"/>
      <c r="LIQ97" s="154"/>
      <c r="LIR97" s="153"/>
      <c r="LIS97" s="153"/>
      <c r="LIT97" s="153"/>
      <c r="LIU97" s="153"/>
      <c r="LIV97" s="153"/>
      <c r="LIW97" s="153"/>
      <c r="LIX97" s="153"/>
      <c r="LIY97" s="153"/>
      <c r="LIZ97" s="155"/>
      <c r="LJA97" s="165"/>
      <c r="LJB97" s="153"/>
      <c r="LJC97" s="154"/>
      <c r="LJD97" s="154"/>
      <c r="LJE97" s="153"/>
      <c r="LJF97" s="153"/>
      <c r="LJG97" s="153"/>
      <c r="LJH97" s="153"/>
      <c r="LJI97" s="153"/>
      <c r="LJJ97" s="153"/>
      <c r="LJK97" s="153"/>
      <c r="LJL97" s="153"/>
      <c r="LJM97" s="155"/>
      <c r="LJN97" s="165"/>
      <c r="LJO97" s="153"/>
      <c r="LJP97" s="154"/>
      <c r="LJQ97" s="154"/>
      <c r="LJR97" s="153"/>
      <c r="LJS97" s="153"/>
      <c r="LJT97" s="153"/>
      <c r="LJU97" s="153"/>
      <c r="LJV97" s="153"/>
      <c r="LJW97" s="153"/>
      <c r="LJX97" s="153"/>
      <c r="LJY97" s="153"/>
      <c r="LJZ97" s="155"/>
      <c r="LKA97" s="165"/>
      <c r="LKB97" s="153"/>
      <c r="LKC97" s="154"/>
      <c r="LKD97" s="154"/>
      <c r="LKE97" s="153"/>
      <c r="LKF97" s="153"/>
      <c r="LKG97" s="153"/>
      <c r="LKH97" s="153"/>
      <c r="LKI97" s="153"/>
      <c r="LKJ97" s="153"/>
      <c r="LKK97" s="153"/>
      <c r="LKL97" s="153"/>
      <c r="LKM97" s="155"/>
      <c r="LKN97" s="165"/>
      <c r="LKO97" s="153"/>
      <c r="LKP97" s="154"/>
      <c r="LKQ97" s="154"/>
      <c r="LKR97" s="153"/>
      <c r="LKS97" s="153"/>
      <c r="LKT97" s="153"/>
      <c r="LKU97" s="153"/>
      <c r="LKV97" s="153"/>
      <c r="LKW97" s="153"/>
      <c r="LKX97" s="153"/>
      <c r="LKY97" s="153"/>
      <c r="LKZ97" s="155"/>
      <c r="LLA97" s="165"/>
      <c r="LLB97" s="153"/>
      <c r="LLC97" s="154"/>
      <c r="LLD97" s="154"/>
      <c r="LLE97" s="153"/>
      <c r="LLF97" s="153"/>
      <c r="LLG97" s="153"/>
      <c r="LLH97" s="153"/>
      <c r="LLI97" s="153"/>
      <c r="LLJ97" s="153"/>
      <c r="LLK97" s="153"/>
      <c r="LLL97" s="153"/>
      <c r="LLM97" s="155"/>
      <c r="LLN97" s="165"/>
      <c r="LLO97" s="153"/>
      <c r="LLP97" s="154"/>
      <c r="LLQ97" s="154"/>
      <c r="LLR97" s="153"/>
      <c r="LLS97" s="153"/>
      <c r="LLT97" s="153"/>
      <c r="LLU97" s="153"/>
      <c r="LLV97" s="153"/>
      <c r="LLW97" s="153"/>
      <c r="LLX97" s="153"/>
      <c r="LLY97" s="153"/>
      <c r="LLZ97" s="155"/>
      <c r="LMA97" s="165"/>
      <c r="LMB97" s="153"/>
      <c r="LMC97" s="154"/>
      <c r="LMD97" s="154"/>
      <c r="LME97" s="153"/>
      <c r="LMF97" s="153"/>
      <c r="LMG97" s="153"/>
      <c r="LMH97" s="153"/>
      <c r="LMI97" s="153"/>
      <c r="LMJ97" s="153"/>
      <c r="LMK97" s="153"/>
      <c r="LML97" s="153"/>
      <c r="LMM97" s="155"/>
      <c r="LMN97" s="165"/>
      <c r="LMO97" s="153"/>
      <c r="LMP97" s="154"/>
      <c r="LMQ97" s="154"/>
      <c r="LMR97" s="153"/>
      <c r="LMS97" s="153"/>
      <c r="LMT97" s="153"/>
      <c r="LMU97" s="153"/>
      <c r="LMV97" s="153"/>
      <c r="LMW97" s="153"/>
      <c r="LMX97" s="153"/>
      <c r="LMY97" s="153"/>
      <c r="LMZ97" s="155"/>
      <c r="LNA97" s="165"/>
      <c r="LNB97" s="153"/>
      <c r="LNC97" s="154"/>
      <c r="LND97" s="154"/>
      <c r="LNE97" s="153"/>
      <c r="LNF97" s="153"/>
      <c r="LNG97" s="153"/>
      <c r="LNH97" s="153"/>
      <c r="LNI97" s="153"/>
      <c r="LNJ97" s="153"/>
      <c r="LNK97" s="153"/>
      <c r="LNL97" s="153"/>
      <c r="LNM97" s="155"/>
      <c r="LNN97" s="165"/>
      <c r="LNO97" s="153"/>
      <c r="LNP97" s="154"/>
      <c r="LNQ97" s="154"/>
      <c r="LNR97" s="153"/>
      <c r="LNS97" s="153"/>
      <c r="LNT97" s="153"/>
      <c r="LNU97" s="153"/>
      <c r="LNV97" s="153"/>
      <c r="LNW97" s="153"/>
      <c r="LNX97" s="153"/>
      <c r="LNY97" s="153"/>
      <c r="LNZ97" s="155"/>
      <c r="LOA97" s="165"/>
      <c r="LOB97" s="153"/>
      <c r="LOC97" s="154"/>
      <c r="LOD97" s="154"/>
      <c r="LOE97" s="153"/>
      <c r="LOF97" s="153"/>
      <c r="LOG97" s="153"/>
      <c r="LOH97" s="153"/>
      <c r="LOI97" s="153"/>
      <c r="LOJ97" s="153"/>
      <c r="LOK97" s="153"/>
      <c r="LOL97" s="153"/>
      <c r="LOM97" s="155"/>
      <c r="LON97" s="165"/>
      <c r="LOO97" s="153"/>
      <c r="LOP97" s="154"/>
      <c r="LOQ97" s="154"/>
      <c r="LOR97" s="153"/>
      <c r="LOS97" s="153"/>
      <c r="LOT97" s="153"/>
      <c r="LOU97" s="153"/>
      <c r="LOV97" s="153"/>
      <c r="LOW97" s="153"/>
      <c r="LOX97" s="153"/>
      <c r="LOY97" s="153"/>
      <c r="LOZ97" s="155"/>
      <c r="LPA97" s="165"/>
      <c r="LPB97" s="153"/>
      <c r="LPC97" s="154"/>
      <c r="LPD97" s="154"/>
      <c r="LPE97" s="153"/>
      <c r="LPF97" s="153"/>
      <c r="LPG97" s="153"/>
      <c r="LPH97" s="153"/>
      <c r="LPI97" s="153"/>
      <c r="LPJ97" s="153"/>
      <c r="LPK97" s="153"/>
      <c r="LPL97" s="153"/>
      <c r="LPM97" s="155"/>
      <c r="LPN97" s="165"/>
      <c r="LPO97" s="153"/>
      <c r="LPP97" s="154"/>
      <c r="LPQ97" s="154"/>
      <c r="LPR97" s="153"/>
      <c r="LPS97" s="153"/>
      <c r="LPT97" s="153"/>
      <c r="LPU97" s="153"/>
      <c r="LPV97" s="153"/>
      <c r="LPW97" s="153"/>
      <c r="LPX97" s="153"/>
      <c r="LPY97" s="153"/>
      <c r="LPZ97" s="155"/>
      <c r="LQA97" s="165"/>
      <c r="LQB97" s="153"/>
      <c r="LQC97" s="154"/>
      <c r="LQD97" s="154"/>
      <c r="LQE97" s="153"/>
      <c r="LQF97" s="153"/>
      <c r="LQG97" s="153"/>
      <c r="LQH97" s="153"/>
      <c r="LQI97" s="153"/>
      <c r="LQJ97" s="153"/>
      <c r="LQK97" s="153"/>
      <c r="LQL97" s="153"/>
      <c r="LQM97" s="155"/>
      <c r="LQN97" s="165"/>
      <c r="LQO97" s="153"/>
      <c r="LQP97" s="154"/>
      <c r="LQQ97" s="154"/>
      <c r="LQR97" s="153"/>
      <c r="LQS97" s="153"/>
      <c r="LQT97" s="153"/>
      <c r="LQU97" s="153"/>
      <c r="LQV97" s="153"/>
      <c r="LQW97" s="153"/>
      <c r="LQX97" s="153"/>
      <c r="LQY97" s="153"/>
      <c r="LQZ97" s="155"/>
      <c r="LRA97" s="165"/>
      <c r="LRB97" s="153"/>
      <c r="LRC97" s="154"/>
      <c r="LRD97" s="154"/>
      <c r="LRE97" s="153"/>
      <c r="LRF97" s="153"/>
      <c r="LRG97" s="153"/>
      <c r="LRH97" s="153"/>
      <c r="LRI97" s="153"/>
      <c r="LRJ97" s="153"/>
      <c r="LRK97" s="153"/>
      <c r="LRL97" s="153"/>
      <c r="LRM97" s="155"/>
      <c r="LRN97" s="165"/>
      <c r="LRO97" s="153"/>
      <c r="LRP97" s="154"/>
      <c r="LRQ97" s="154"/>
      <c r="LRR97" s="153"/>
      <c r="LRS97" s="153"/>
      <c r="LRT97" s="153"/>
      <c r="LRU97" s="153"/>
      <c r="LRV97" s="153"/>
      <c r="LRW97" s="153"/>
      <c r="LRX97" s="153"/>
      <c r="LRY97" s="153"/>
      <c r="LRZ97" s="155"/>
      <c r="LSA97" s="165"/>
      <c r="LSB97" s="153"/>
      <c r="LSC97" s="154"/>
      <c r="LSD97" s="154"/>
      <c r="LSE97" s="153"/>
      <c r="LSF97" s="153"/>
      <c r="LSG97" s="153"/>
      <c r="LSH97" s="153"/>
      <c r="LSI97" s="153"/>
      <c r="LSJ97" s="153"/>
      <c r="LSK97" s="153"/>
      <c r="LSL97" s="153"/>
      <c r="LSM97" s="155"/>
      <c r="LSN97" s="165"/>
      <c r="LSO97" s="153"/>
      <c r="LSP97" s="154"/>
      <c r="LSQ97" s="154"/>
      <c r="LSR97" s="153"/>
      <c r="LSS97" s="153"/>
      <c r="LST97" s="153"/>
      <c r="LSU97" s="153"/>
      <c r="LSV97" s="153"/>
      <c r="LSW97" s="153"/>
      <c r="LSX97" s="153"/>
      <c r="LSY97" s="153"/>
      <c r="LSZ97" s="155"/>
      <c r="LTA97" s="165"/>
      <c r="LTB97" s="153"/>
      <c r="LTC97" s="154"/>
      <c r="LTD97" s="154"/>
      <c r="LTE97" s="153"/>
      <c r="LTF97" s="153"/>
      <c r="LTG97" s="153"/>
      <c r="LTH97" s="153"/>
      <c r="LTI97" s="153"/>
      <c r="LTJ97" s="153"/>
      <c r="LTK97" s="153"/>
      <c r="LTL97" s="153"/>
      <c r="LTM97" s="155"/>
      <c r="LTN97" s="165"/>
      <c r="LTO97" s="153"/>
      <c r="LTP97" s="154"/>
      <c r="LTQ97" s="154"/>
      <c r="LTR97" s="153"/>
      <c r="LTS97" s="153"/>
      <c r="LTT97" s="153"/>
      <c r="LTU97" s="153"/>
      <c r="LTV97" s="153"/>
      <c r="LTW97" s="153"/>
      <c r="LTX97" s="153"/>
      <c r="LTY97" s="153"/>
      <c r="LTZ97" s="155"/>
      <c r="LUA97" s="165"/>
      <c r="LUB97" s="153"/>
      <c r="LUC97" s="154"/>
      <c r="LUD97" s="154"/>
      <c r="LUE97" s="153"/>
      <c r="LUF97" s="153"/>
      <c r="LUG97" s="153"/>
      <c r="LUH97" s="153"/>
      <c r="LUI97" s="153"/>
      <c r="LUJ97" s="153"/>
      <c r="LUK97" s="153"/>
      <c r="LUL97" s="153"/>
      <c r="LUM97" s="155"/>
      <c r="LUN97" s="165"/>
      <c r="LUO97" s="153"/>
      <c r="LUP97" s="154"/>
      <c r="LUQ97" s="154"/>
      <c r="LUR97" s="153"/>
      <c r="LUS97" s="153"/>
      <c r="LUT97" s="153"/>
      <c r="LUU97" s="153"/>
      <c r="LUV97" s="153"/>
      <c r="LUW97" s="153"/>
      <c r="LUX97" s="153"/>
      <c r="LUY97" s="153"/>
      <c r="LUZ97" s="155"/>
      <c r="LVA97" s="165"/>
      <c r="LVB97" s="153"/>
      <c r="LVC97" s="154"/>
      <c r="LVD97" s="154"/>
      <c r="LVE97" s="153"/>
      <c r="LVF97" s="153"/>
      <c r="LVG97" s="153"/>
      <c r="LVH97" s="153"/>
      <c r="LVI97" s="153"/>
      <c r="LVJ97" s="153"/>
      <c r="LVK97" s="153"/>
      <c r="LVL97" s="153"/>
      <c r="LVM97" s="155"/>
      <c r="LVN97" s="165"/>
      <c r="LVO97" s="153"/>
      <c r="LVP97" s="154"/>
      <c r="LVQ97" s="154"/>
      <c r="LVR97" s="153"/>
      <c r="LVS97" s="153"/>
      <c r="LVT97" s="153"/>
      <c r="LVU97" s="153"/>
      <c r="LVV97" s="153"/>
      <c r="LVW97" s="153"/>
      <c r="LVX97" s="153"/>
      <c r="LVY97" s="153"/>
      <c r="LVZ97" s="155"/>
      <c r="LWA97" s="165"/>
      <c r="LWB97" s="153"/>
      <c r="LWC97" s="154"/>
      <c r="LWD97" s="154"/>
      <c r="LWE97" s="153"/>
      <c r="LWF97" s="153"/>
      <c r="LWG97" s="153"/>
      <c r="LWH97" s="153"/>
      <c r="LWI97" s="153"/>
      <c r="LWJ97" s="153"/>
      <c r="LWK97" s="153"/>
      <c r="LWL97" s="153"/>
      <c r="LWM97" s="155"/>
      <c r="LWN97" s="165"/>
      <c r="LWO97" s="153"/>
      <c r="LWP97" s="154"/>
      <c r="LWQ97" s="154"/>
      <c r="LWR97" s="153"/>
      <c r="LWS97" s="153"/>
      <c r="LWT97" s="153"/>
      <c r="LWU97" s="153"/>
      <c r="LWV97" s="153"/>
      <c r="LWW97" s="153"/>
      <c r="LWX97" s="153"/>
      <c r="LWY97" s="153"/>
      <c r="LWZ97" s="155"/>
      <c r="LXA97" s="165"/>
      <c r="LXB97" s="153"/>
      <c r="LXC97" s="154"/>
      <c r="LXD97" s="154"/>
      <c r="LXE97" s="153"/>
      <c r="LXF97" s="153"/>
      <c r="LXG97" s="153"/>
      <c r="LXH97" s="153"/>
      <c r="LXI97" s="153"/>
      <c r="LXJ97" s="153"/>
      <c r="LXK97" s="153"/>
      <c r="LXL97" s="153"/>
      <c r="LXM97" s="155"/>
      <c r="LXN97" s="165"/>
      <c r="LXO97" s="153"/>
      <c r="LXP97" s="154"/>
      <c r="LXQ97" s="154"/>
      <c r="LXR97" s="153"/>
      <c r="LXS97" s="153"/>
      <c r="LXT97" s="153"/>
      <c r="LXU97" s="153"/>
      <c r="LXV97" s="153"/>
      <c r="LXW97" s="153"/>
      <c r="LXX97" s="153"/>
      <c r="LXY97" s="153"/>
      <c r="LXZ97" s="155"/>
      <c r="LYA97" s="165"/>
      <c r="LYB97" s="153"/>
      <c r="LYC97" s="154"/>
      <c r="LYD97" s="154"/>
      <c r="LYE97" s="153"/>
      <c r="LYF97" s="153"/>
      <c r="LYG97" s="153"/>
      <c r="LYH97" s="153"/>
      <c r="LYI97" s="153"/>
      <c r="LYJ97" s="153"/>
      <c r="LYK97" s="153"/>
      <c r="LYL97" s="153"/>
      <c r="LYM97" s="155"/>
      <c r="LYN97" s="165"/>
      <c r="LYO97" s="153"/>
      <c r="LYP97" s="154"/>
      <c r="LYQ97" s="154"/>
      <c r="LYR97" s="153"/>
      <c r="LYS97" s="153"/>
      <c r="LYT97" s="153"/>
      <c r="LYU97" s="153"/>
      <c r="LYV97" s="153"/>
      <c r="LYW97" s="153"/>
      <c r="LYX97" s="153"/>
      <c r="LYY97" s="153"/>
      <c r="LYZ97" s="155"/>
      <c r="LZA97" s="165"/>
      <c r="LZB97" s="153"/>
      <c r="LZC97" s="154"/>
      <c r="LZD97" s="154"/>
      <c r="LZE97" s="153"/>
      <c r="LZF97" s="153"/>
      <c r="LZG97" s="153"/>
      <c r="LZH97" s="153"/>
      <c r="LZI97" s="153"/>
      <c r="LZJ97" s="153"/>
      <c r="LZK97" s="153"/>
      <c r="LZL97" s="153"/>
      <c r="LZM97" s="155"/>
      <c r="LZN97" s="165"/>
      <c r="LZO97" s="153"/>
      <c r="LZP97" s="154"/>
      <c r="LZQ97" s="154"/>
      <c r="LZR97" s="153"/>
      <c r="LZS97" s="153"/>
      <c r="LZT97" s="153"/>
      <c r="LZU97" s="153"/>
      <c r="LZV97" s="153"/>
      <c r="LZW97" s="153"/>
      <c r="LZX97" s="153"/>
      <c r="LZY97" s="153"/>
      <c r="LZZ97" s="155"/>
      <c r="MAA97" s="165"/>
      <c r="MAB97" s="153"/>
      <c r="MAC97" s="154"/>
      <c r="MAD97" s="154"/>
      <c r="MAE97" s="153"/>
      <c r="MAF97" s="153"/>
      <c r="MAG97" s="153"/>
      <c r="MAH97" s="153"/>
      <c r="MAI97" s="153"/>
      <c r="MAJ97" s="153"/>
      <c r="MAK97" s="153"/>
      <c r="MAL97" s="153"/>
      <c r="MAM97" s="155"/>
      <c r="MAN97" s="165"/>
      <c r="MAO97" s="153"/>
      <c r="MAP97" s="154"/>
      <c r="MAQ97" s="154"/>
      <c r="MAR97" s="153"/>
      <c r="MAS97" s="153"/>
      <c r="MAT97" s="153"/>
      <c r="MAU97" s="153"/>
      <c r="MAV97" s="153"/>
      <c r="MAW97" s="153"/>
      <c r="MAX97" s="153"/>
      <c r="MAY97" s="153"/>
      <c r="MAZ97" s="155"/>
      <c r="MBA97" s="165"/>
      <c r="MBB97" s="153"/>
      <c r="MBC97" s="154"/>
      <c r="MBD97" s="154"/>
      <c r="MBE97" s="153"/>
      <c r="MBF97" s="153"/>
      <c r="MBG97" s="153"/>
      <c r="MBH97" s="153"/>
      <c r="MBI97" s="153"/>
      <c r="MBJ97" s="153"/>
      <c r="MBK97" s="153"/>
      <c r="MBL97" s="153"/>
      <c r="MBM97" s="155"/>
      <c r="MBN97" s="165"/>
      <c r="MBO97" s="153"/>
      <c r="MBP97" s="154"/>
      <c r="MBQ97" s="154"/>
      <c r="MBR97" s="153"/>
      <c r="MBS97" s="153"/>
      <c r="MBT97" s="153"/>
      <c r="MBU97" s="153"/>
      <c r="MBV97" s="153"/>
      <c r="MBW97" s="153"/>
      <c r="MBX97" s="153"/>
      <c r="MBY97" s="153"/>
      <c r="MBZ97" s="155"/>
      <c r="MCA97" s="165"/>
      <c r="MCB97" s="153"/>
      <c r="MCC97" s="154"/>
      <c r="MCD97" s="154"/>
      <c r="MCE97" s="153"/>
      <c r="MCF97" s="153"/>
      <c r="MCG97" s="153"/>
      <c r="MCH97" s="153"/>
      <c r="MCI97" s="153"/>
      <c r="MCJ97" s="153"/>
      <c r="MCK97" s="153"/>
      <c r="MCL97" s="153"/>
      <c r="MCM97" s="155"/>
      <c r="MCN97" s="165"/>
      <c r="MCO97" s="153"/>
      <c r="MCP97" s="154"/>
      <c r="MCQ97" s="154"/>
      <c r="MCR97" s="153"/>
      <c r="MCS97" s="153"/>
      <c r="MCT97" s="153"/>
      <c r="MCU97" s="153"/>
      <c r="MCV97" s="153"/>
      <c r="MCW97" s="153"/>
      <c r="MCX97" s="153"/>
      <c r="MCY97" s="153"/>
      <c r="MCZ97" s="155"/>
      <c r="MDA97" s="165"/>
      <c r="MDB97" s="153"/>
      <c r="MDC97" s="154"/>
      <c r="MDD97" s="154"/>
      <c r="MDE97" s="153"/>
      <c r="MDF97" s="153"/>
      <c r="MDG97" s="153"/>
      <c r="MDH97" s="153"/>
      <c r="MDI97" s="153"/>
      <c r="MDJ97" s="153"/>
      <c r="MDK97" s="153"/>
      <c r="MDL97" s="153"/>
      <c r="MDM97" s="155"/>
      <c r="MDN97" s="165"/>
      <c r="MDO97" s="153"/>
      <c r="MDP97" s="154"/>
      <c r="MDQ97" s="154"/>
      <c r="MDR97" s="153"/>
      <c r="MDS97" s="153"/>
      <c r="MDT97" s="153"/>
      <c r="MDU97" s="153"/>
      <c r="MDV97" s="153"/>
      <c r="MDW97" s="153"/>
      <c r="MDX97" s="153"/>
      <c r="MDY97" s="153"/>
      <c r="MDZ97" s="155"/>
      <c r="MEA97" s="165"/>
      <c r="MEB97" s="153"/>
      <c r="MEC97" s="154"/>
      <c r="MED97" s="154"/>
      <c r="MEE97" s="153"/>
      <c r="MEF97" s="153"/>
      <c r="MEG97" s="153"/>
      <c r="MEH97" s="153"/>
      <c r="MEI97" s="153"/>
      <c r="MEJ97" s="153"/>
      <c r="MEK97" s="153"/>
      <c r="MEL97" s="153"/>
      <c r="MEM97" s="155"/>
      <c r="MEN97" s="165"/>
      <c r="MEO97" s="153"/>
      <c r="MEP97" s="154"/>
      <c r="MEQ97" s="154"/>
      <c r="MER97" s="153"/>
      <c r="MES97" s="153"/>
      <c r="MET97" s="153"/>
      <c r="MEU97" s="153"/>
      <c r="MEV97" s="153"/>
      <c r="MEW97" s="153"/>
      <c r="MEX97" s="153"/>
      <c r="MEY97" s="153"/>
      <c r="MEZ97" s="155"/>
      <c r="MFA97" s="165"/>
      <c r="MFB97" s="153"/>
      <c r="MFC97" s="154"/>
      <c r="MFD97" s="154"/>
      <c r="MFE97" s="153"/>
      <c r="MFF97" s="153"/>
      <c r="MFG97" s="153"/>
      <c r="MFH97" s="153"/>
      <c r="MFI97" s="153"/>
      <c r="MFJ97" s="153"/>
      <c r="MFK97" s="153"/>
      <c r="MFL97" s="153"/>
      <c r="MFM97" s="155"/>
      <c r="MFN97" s="165"/>
      <c r="MFO97" s="153"/>
      <c r="MFP97" s="154"/>
      <c r="MFQ97" s="154"/>
      <c r="MFR97" s="153"/>
      <c r="MFS97" s="153"/>
      <c r="MFT97" s="153"/>
      <c r="MFU97" s="153"/>
      <c r="MFV97" s="153"/>
      <c r="MFW97" s="153"/>
      <c r="MFX97" s="153"/>
      <c r="MFY97" s="153"/>
      <c r="MFZ97" s="155"/>
      <c r="MGA97" s="165"/>
      <c r="MGB97" s="153"/>
      <c r="MGC97" s="154"/>
      <c r="MGD97" s="154"/>
      <c r="MGE97" s="153"/>
      <c r="MGF97" s="153"/>
      <c r="MGG97" s="153"/>
      <c r="MGH97" s="153"/>
      <c r="MGI97" s="153"/>
      <c r="MGJ97" s="153"/>
      <c r="MGK97" s="153"/>
      <c r="MGL97" s="153"/>
      <c r="MGM97" s="155"/>
      <c r="MGN97" s="165"/>
      <c r="MGO97" s="153"/>
      <c r="MGP97" s="154"/>
      <c r="MGQ97" s="154"/>
      <c r="MGR97" s="153"/>
      <c r="MGS97" s="153"/>
      <c r="MGT97" s="153"/>
      <c r="MGU97" s="153"/>
      <c r="MGV97" s="153"/>
      <c r="MGW97" s="153"/>
      <c r="MGX97" s="153"/>
      <c r="MGY97" s="153"/>
      <c r="MGZ97" s="155"/>
      <c r="MHA97" s="165"/>
      <c r="MHB97" s="153"/>
      <c r="MHC97" s="154"/>
      <c r="MHD97" s="154"/>
      <c r="MHE97" s="153"/>
      <c r="MHF97" s="153"/>
      <c r="MHG97" s="153"/>
      <c r="MHH97" s="153"/>
      <c r="MHI97" s="153"/>
      <c r="MHJ97" s="153"/>
      <c r="MHK97" s="153"/>
      <c r="MHL97" s="153"/>
      <c r="MHM97" s="155"/>
      <c r="MHN97" s="165"/>
      <c r="MHO97" s="153"/>
      <c r="MHP97" s="154"/>
      <c r="MHQ97" s="154"/>
      <c r="MHR97" s="153"/>
      <c r="MHS97" s="153"/>
      <c r="MHT97" s="153"/>
      <c r="MHU97" s="153"/>
      <c r="MHV97" s="153"/>
      <c r="MHW97" s="153"/>
      <c r="MHX97" s="153"/>
      <c r="MHY97" s="153"/>
      <c r="MHZ97" s="155"/>
      <c r="MIA97" s="165"/>
      <c r="MIB97" s="153"/>
      <c r="MIC97" s="154"/>
      <c r="MID97" s="154"/>
      <c r="MIE97" s="153"/>
      <c r="MIF97" s="153"/>
      <c r="MIG97" s="153"/>
      <c r="MIH97" s="153"/>
      <c r="MII97" s="153"/>
      <c r="MIJ97" s="153"/>
      <c r="MIK97" s="153"/>
      <c r="MIL97" s="153"/>
      <c r="MIM97" s="155"/>
      <c r="MIN97" s="165"/>
      <c r="MIO97" s="153"/>
      <c r="MIP97" s="154"/>
      <c r="MIQ97" s="154"/>
      <c r="MIR97" s="153"/>
      <c r="MIS97" s="153"/>
      <c r="MIT97" s="153"/>
      <c r="MIU97" s="153"/>
      <c r="MIV97" s="153"/>
      <c r="MIW97" s="153"/>
      <c r="MIX97" s="153"/>
      <c r="MIY97" s="153"/>
      <c r="MIZ97" s="155"/>
      <c r="MJA97" s="165"/>
      <c r="MJB97" s="153"/>
      <c r="MJC97" s="154"/>
      <c r="MJD97" s="154"/>
      <c r="MJE97" s="153"/>
      <c r="MJF97" s="153"/>
      <c r="MJG97" s="153"/>
      <c r="MJH97" s="153"/>
      <c r="MJI97" s="153"/>
      <c r="MJJ97" s="153"/>
      <c r="MJK97" s="153"/>
      <c r="MJL97" s="153"/>
      <c r="MJM97" s="155"/>
      <c r="MJN97" s="165"/>
      <c r="MJO97" s="153"/>
      <c r="MJP97" s="154"/>
      <c r="MJQ97" s="154"/>
      <c r="MJR97" s="153"/>
      <c r="MJS97" s="153"/>
      <c r="MJT97" s="153"/>
      <c r="MJU97" s="153"/>
      <c r="MJV97" s="153"/>
      <c r="MJW97" s="153"/>
      <c r="MJX97" s="153"/>
      <c r="MJY97" s="153"/>
      <c r="MJZ97" s="155"/>
      <c r="MKA97" s="165"/>
      <c r="MKB97" s="153"/>
      <c r="MKC97" s="154"/>
      <c r="MKD97" s="154"/>
      <c r="MKE97" s="153"/>
      <c r="MKF97" s="153"/>
      <c r="MKG97" s="153"/>
      <c r="MKH97" s="153"/>
      <c r="MKI97" s="153"/>
      <c r="MKJ97" s="153"/>
      <c r="MKK97" s="153"/>
      <c r="MKL97" s="153"/>
      <c r="MKM97" s="155"/>
      <c r="MKN97" s="165"/>
      <c r="MKO97" s="153"/>
      <c r="MKP97" s="154"/>
      <c r="MKQ97" s="154"/>
      <c r="MKR97" s="153"/>
      <c r="MKS97" s="153"/>
      <c r="MKT97" s="153"/>
      <c r="MKU97" s="153"/>
      <c r="MKV97" s="153"/>
      <c r="MKW97" s="153"/>
      <c r="MKX97" s="153"/>
      <c r="MKY97" s="153"/>
      <c r="MKZ97" s="155"/>
      <c r="MLA97" s="165"/>
      <c r="MLB97" s="153"/>
      <c r="MLC97" s="154"/>
      <c r="MLD97" s="154"/>
      <c r="MLE97" s="153"/>
      <c r="MLF97" s="153"/>
      <c r="MLG97" s="153"/>
      <c r="MLH97" s="153"/>
      <c r="MLI97" s="153"/>
      <c r="MLJ97" s="153"/>
      <c r="MLK97" s="153"/>
      <c r="MLL97" s="153"/>
      <c r="MLM97" s="155"/>
      <c r="MLN97" s="165"/>
      <c r="MLO97" s="153"/>
      <c r="MLP97" s="154"/>
      <c r="MLQ97" s="154"/>
      <c r="MLR97" s="153"/>
      <c r="MLS97" s="153"/>
      <c r="MLT97" s="153"/>
      <c r="MLU97" s="153"/>
      <c r="MLV97" s="153"/>
      <c r="MLW97" s="153"/>
      <c r="MLX97" s="153"/>
      <c r="MLY97" s="153"/>
      <c r="MLZ97" s="155"/>
      <c r="MMA97" s="165"/>
      <c r="MMB97" s="153"/>
      <c r="MMC97" s="154"/>
      <c r="MMD97" s="154"/>
      <c r="MME97" s="153"/>
      <c r="MMF97" s="153"/>
      <c r="MMG97" s="153"/>
      <c r="MMH97" s="153"/>
      <c r="MMI97" s="153"/>
      <c r="MMJ97" s="153"/>
      <c r="MMK97" s="153"/>
      <c r="MML97" s="153"/>
      <c r="MMM97" s="155"/>
      <c r="MMN97" s="165"/>
      <c r="MMO97" s="153"/>
      <c r="MMP97" s="154"/>
      <c r="MMQ97" s="154"/>
      <c r="MMR97" s="153"/>
      <c r="MMS97" s="153"/>
      <c r="MMT97" s="153"/>
      <c r="MMU97" s="153"/>
      <c r="MMV97" s="153"/>
      <c r="MMW97" s="153"/>
      <c r="MMX97" s="153"/>
      <c r="MMY97" s="153"/>
      <c r="MMZ97" s="155"/>
      <c r="MNA97" s="165"/>
      <c r="MNB97" s="153"/>
      <c r="MNC97" s="154"/>
      <c r="MND97" s="154"/>
      <c r="MNE97" s="153"/>
      <c r="MNF97" s="153"/>
      <c r="MNG97" s="153"/>
      <c r="MNH97" s="153"/>
      <c r="MNI97" s="153"/>
      <c r="MNJ97" s="153"/>
      <c r="MNK97" s="153"/>
      <c r="MNL97" s="153"/>
      <c r="MNM97" s="155"/>
      <c r="MNN97" s="165"/>
      <c r="MNO97" s="153"/>
      <c r="MNP97" s="154"/>
      <c r="MNQ97" s="154"/>
      <c r="MNR97" s="153"/>
      <c r="MNS97" s="153"/>
      <c r="MNT97" s="153"/>
      <c r="MNU97" s="153"/>
      <c r="MNV97" s="153"/>
      <c r="MNW97" s="153"/>
      <c r="MNX97" s="153"/>
      <c r="MNY97" s="153"/>
      <c r="MNZ97" s="155"/>
      <c r="MOA97" s="165"/>
      <c r="MOB97" s="153"/>
      <c r="MOC97" s="154"/>
      <c r="MOD97" s="154"/>
      <c r="MOE97" s="153"/>
      <c r="MOF97" s="153"/>
      <c r="MOG97" s="153"/>
      <c r="MOH97" s="153"/>
      <c r="MOI97" s="153"/>
      <c r="MOJ97" s="153"/>
      <c r="MOK97" s="153"/>
      <c r="MOL97" s="153"/>
      <c r="MOM97" s="155"/>
      <c r="MON97" s="165"/>
      <c r="MOO97" s="153"/>
      <c r="MOP97" s="154"/>
      <c r="MOQ97" s="154"/>
      <c r="MOR97" s="153"/>
      <c r="MOS97" s="153"/>
      <c r="MOT97" s="153"/>
      <c r="MOU97" s="153"/>
      <c r="MOV97" s="153"/>
      <c r="MOW97" s="153"/>
      <c r="MOX97" s="153"/>
      <c r="MOY97" s="153"/>
      <c r="MOZ97" s="155"/>
      <c r="MPA97" s="165"/>
      <c r="MPB97" s="153"/>
      <c r="MPC97" s="154"/>
      <c r="MPD97" s="154"/>
      <c r="MPE97" s="153"/>
      <c r="MPF97" s="153"/>
      <c r="MPG97" s="153"/>
      <c r="MPH97" s="153"/>
      <c r="MPI97" s="153"/>
      <c r="MPJ97" s="153"/>
      <c r="MPK97" s="153"/>
      <c r="MPL97" s="153"/>
      <c r="MPM97" s="155"/>
      <c r="MPN97" s="165"/>
      <c r="MPO97" s="153"/>
      <c r="MPP97" s="154"/>
      <c r="MPQ97" s="154"/>
      <c r="MPR97" s="153"/>
      <c r="MPS97" s="153"/>
      <c r="MPT97" s="153"/>
      <c r="MPU97" s="153"/>
      <c r="MPV97" s="153"/>
      <c r="MPW97" s="153"/>
      <c r="MPX97" s="153"/>
      <c r="MPY97" s="153"/>
      <c r="MPZ97" s="155"/>
      <c r="MQA97" s="165"/>
      <c r="MQB97" s="153"/>
      <c r="MQC97" s="154"/>
      <c r="MQD97" s="154"/>
      <c r="MQE97" s="153"/>
      <c r="MQF97" s="153"/>
      <c r="MQG97" s="153"/>
      <c r="MQH97" s="153"/>
      <c r="MQI97" s="153"/>
      <c r="MQJ97" s="153"/>
      <c r="MQK97" s="153"/>
      <c r="MQL97" s="153"/>
      <c r="MQM97" s="155"/>
      <c r="MQN97" s="165"/>
      <c r="MQO97" s="153"/>
      <c r="MQP97" s="154"/>
      <c r="MQQ97" s="154"/>
      <c r="MQR97" s="153"/>
      <c r="MQS97" s="153"/>
      <c r="MQT97" s="153"/>
      <c r="MQU97" s="153"/>
      <c r="MQV97" s="153"/>
      <c r="MQW97" s="153"/>
      <c r="MQX97" s="153"/>
      <c r="MQY97" s="153"/>
      <c r="MQZ97" s="155"/>
      <c r="MRA97" s="165"/>
      <c r="MRB97" s="153"/>
      <c r="MRC97" s="154"/>
      <c r="MRD97" s="154"/>
      <c r="MRE97" s="153"/>
      <c r="MRF97" s="153"/>
      <c r="MRG97" s="153"/>
      <c r="MRH97" s="153"/>
      <c r="MRI97" s="153"/>
      <c r="MRJ97" s="153"/>
      <c r="MRK97" s="153"/>
      <c r="MRL97" s="153"/>
      <c r="MRM97" s="155"/>
      <c r="MRN97" s="165"/>
      <c r="MRO97" s="153"/>
      <c r="MRP97" s="154"/>
      <c r="MRQ97" s="154"/>
      <c r="MRR97" s="153"/>
      <c r="MRS97" s="153"/>
      <c r="MRT97" s="153"/>
      <c r="MRU97" s="153"/>
      <c r="MRV97" s="153"/>
      <c r="MRW97" s="153"/>
      <c r="MRX97" s="153"/>
      <c r="MRY97" s="153"/>
      <c r="MRZ97" s="155"/>
      <c r="MSA97" s="165"/>
      <c r="MSB97" s="153"/>
      <c r="MSC97" s="154"/>
      <c r="MSD97" s="154"/>
      <c r="MSE97" s="153"/>
      <c r="MSF97" s="153"/>
      <c r="MSG97" s="153"/>
      <c r="MSH97" s="153"/>
      <c r="MSI97" s="153"/>
      <c r="MSJ97" s="153"/>
      <c r="MSK97" s="153"/>
      <c r="MSL97" s="153"/>
      <c r="MSM97" s="155"/>
      <c r="MSN97" s="165"/>
      <c r="MSO97" s="153"/>
      <c r="MSP97" s="154"/>
      <c r="MSQ97" s="154"/>
      <c r="MSR97" s="153"/>
      <c r="MSS97" s="153"/>
      <c r="MST97" s="153"/>
      <c r="MSU97" s="153"/>
      <c r="MSV97" s="153"/>
      <c r="MSW97" s="153"/>
      <c r="MSX97" s="153"/>
      <c r="MSY97" s="153"/>
      <c r="MSZ97" s="155"/>
      <c r="MTA97" s="165"/>
      <c r="MTB97" s="153"/>
      <c r="MTC97" s="154"/>
      <c r="MTD97" s="154"/>
      <c r="MTE97" s="153"/>
      <c r="MTF97" s="153"/>
      <c r="MTG97" s="153"/>
      <c r="MTH97" s="153"/>
      <c r="MTI97" s="153"/>
      <c r="MTJ97" s="153"/>
      <c r="MTK97" s="153"/>
      <c r="MTL97" s="153"/>
      <c r="MTM97" s="155"/>
      <c r="MTN97" s="165"/>
      <c r="MTO97" s="153"/>
      <c r="MTP97" s="154"/>
      <c r="MTQ97" s="154"/>
      <c r="MTR97" s="153"/>
      <c r="MTS97" s="153"/>
      <c r="MTT97" s="153"/>
      <c r="MTU97" s="153"/>
      <c r="MTV97" s="153"/>
      <c r="MTW97" s="153"/>
      <c r="MTX97" s="153"/>
      <c r="MTY97" s="153"/>
      <c r="MTZ97" s="155"/>
      <c r="MUA97" s="165"/>
      <c r="MUB97" s="153"/>
      <c r="MUC97" s="154"/>
      <c r="MUD97" s="154"/>
      <c r="MUE97" s="153"/>
      <c r="MUF97" s="153"/>
      <c r="MUG97" s="153"/>
      <c r="MUH97" s="153"/>
      <c r="MUI97" s="153"/>
      <c r="MUJ97" s="153"/>
      <c r="MUK97" s="153"/>
      <c r="MUL97" s="153"/>
      <c r="MUM97" s="155"/>
      <c r="MUN97" s="165"/>
      <c r="MUO97" s="153"/>
      <c r="MUP97" s="154"/>
      <c r="MUQ97" s="154"/>
      <c r="MUR97" s="153"/>
      <c r="MUS97" s="153"/>
      <c r="MUT97" s="153"/>
      <c r="MUU97" s="153"/>
      <c r="MUV97" s="153"/>
      <c r="MUW97" s="153"/>
      <c r="MUX97" s="153"/>
      <c r="MUY97" s="153"/>
      <c r="MUZ97" s="155"/>
      <c r="MVA97" s="165"/>
      <c r="MVB97" s="153"/>
      <c r="MVC97" s="154"/>
      <c r="MVD97" s="154"/>
      <c r="MVE97" s="153"/>
      <c r="MVF97" s="153"/>
      <c r="MVG97" s="153"/>
      <c r="MVH97" s="153"/>
      <c r="MVI97" s="153"/>
      <c r="MVJ97" s="153"/>
      <c r="MVK97" s="153"/>
      <c r="MVL97" s="153"/>
      <c r="MVM97" s="155"/>
      <c r="MVN97" s="165"/>
      <c r="MVO97" s="153"/>
      <c r="MVP97" s="154"/>
      <c r="MVQ97" s="154"/>
      <c r="MVR97" s="153"/>
      <c r="MVS97" s="153"/>
      <c r="MVT97" s="153"/>
      <c r="MVU97" s="153"/>
      <c r="MVV97" s="153"/>
      <c r="MVW97" s="153"/>
      <c r="MVX97" s="153"/>
      <c r="MVY97" s="153"/>
      <c r="MVZ97" s="155"/>
      <c r="MWA97" s="165"/>
      <c r="MWB97" s="153"/>
      <c r="MWC97" s="154"/>
      <c r="MWD97" s="154"/>
      <c r="MWE97" s="153"/>
      <c r="MWF97" s="153"/>
      <c r="MWG97" s="153"/>
      <c r="MWH97" s="153"/>
      <c r="MWI97" s="153"/>
      <c r="MWJ97" s="153"/>
      <c r="MWK97" s="153"/>
      <c r="MWL97" s="153"/>
      <c r="MWM97" s="155"/>
      <c r="MWN97" s="165"/>
      <c r="MWO97" s="153"/>
      <c r="MWP97" s="154"/>
      <c r="MWQ97" s="154"/>
      <c r="MWR97" s="153"/>
      <c r="MWS97" s="153"/>
      <c r="MWT97" s="153"/>
      <c r="MWU97" s="153"/>
      <c r="MWV97" s="153"/>
      <c r="MWW97" s="153"/>
      <c r="MWX97" s="153"/>
      <c r="MWY97" s="153"/>
      <c r="MWZ97" s="155"/>
      <c r="MXA97" s="165"/>
      <c r="MXB97" s="153"/>
      <c r="MXC97" s="154"/>
      <c r="MXD97" s="154"/>
      <c r="MXE97" s="153"/>
      <c r="MXF97" s="153"/>
      <c r="MXG97" s="153"/>
      <c r="MXH97" s="153"/>
      <c r="MXI97" s="153"/>
      <c r="MXJ97" s="153"/>
      <c r="MXK97" s="153"/>
      <c r="MXL97" s="153"/>
      <c r="MXM97" s="155"/>
      <c r="MXN97" s="165"/>
      <c r="MXO97" s="153"/>
      <c r="MXP97" s="154"/>
      <c r="MXQ97" s="154"/>
      <c r="MXR97" s="153"/>
      <c r="MXS97" s="153"/>
      <c r="MXT97" s="153"/>
      <c r="MXU97" s="153"/>
      <c r="MXV97" s="153"/>
      <c r="MXW97" s="153"/>
      <c r="MXX97" s="153"/>
      <c r="MXY97" s="153"/>
      <c r="MXZ97" s="155"/>
      <c r="MYA97" s="165"/>
      <c r="MYB97" s="153"/>
      <c r="MYC97" s="154"/>
      <c r="MYD97" s="154"/>
      <c r="MYE97" s="153"/>
      <c r="MYF97" s="153"/>
      <c r="MYG97" s="153"/>
      <c r="MYH97" s="153"/>
      <c r="MYI97" s="153"/>
      <c r="MYJ97" s="153"/>
      <c r="MYK97" s="153"/>
      <c r="MYL97" s="153"/>
      <c r="MYM97" s="155"/>
      <c r="MYN97" s="165"/>
      <c r="MYO97" s="153"/>
      <c r="MYP97" s="154"/>
      <c r="MYQ97" s="154"/>
      <c r="MYR97" s="153"/>
      <c r="MYS97" s="153"/>
      <c r="MYT97" s="153"/>
      <c r="MYU97" s="153"/>
      <c r="MYV97" s="153"/>
      <c r="MYW97" s="153"/>
      <c r="MYX97" s="153"/>
      <c r="MYY97" s="153"/>
      <c r="MYZ97" s="155"/>
      <c r="MZA97" s="165"/>
      <c r="MZB97" s="153"/>
      <c r="MZC97" s="154"/>
      <c r="MZD97" s="154"/>
      <c r="MZE97" s="153"/>
      <c r="MZF97" s="153"/>
      <c r="MZG97" s="153"/>
      <c r="MZH97" s="153"/>
      <c r="MZI97" s="153"/>
      <c r="MZJ97" s="153"/>
      <c r="MZK97" s="153"/>
      <c r="MZL97" s="153"/>
      <c r="MZM97" s="155"/>
      <c r="MZN97" s="165"/>
      <c r="MZO97" s="153"/>
      <c r="MZP97" s="154"/>
      <c r="MZQ97" s="154"/>
      <c r="MZR97" s="153"/>
      <c r="MZS97" s="153"/>
      <c r="MZT97" s="153"/>
      <c r="MZU97" s="153"/>
      <c r="MZV97" s="153"/>
      <c r="MZW97" s="153"/>
      <c r="MZX97" s="153"/>
      <c r="MZY97" s="153"/>
      <c r="MZZ97" s="155"/>
      <c r="NAA97" s="165"/>
      <c r="NAB97" s="153"/>
      <c r="NAC97" s="154"/>
      <c r="NAD97" s="154"/>
      <c r="NAE97" s="153"/>
      <c r="NAF97" s="153"/>
      <c r="NAG97" s="153"/>
      <c r="NAH97" s="153"/>
      <c r="NAI97" s="153"/>
      <c r="NAJ97" s="153"/>
      <c r="NAK97" s="153"/>
      <c r="NAL97" s="153"/>
      <c r="NAM97" s="155"/>
      <c r="NAN97" s="165"/>
      <c r="NAO97" s="153"/>
      <c r="NAP97" s="154"/>
      <c r="NAQ97" s="154"/>
      <c r="NAR97" s="153"/>
      <c r="NAS97" s="153"/>
      <c r="NAT97" s="153"/>
      <c r="NAU97" s="153"/>
      <c r="NAV97" s="153"/>
      <c r="NAW97" s="153"/>
      <c r="NAX97" s="153"/>
      <c r="NAY97" s="153"/>
      <c r="NAZ97" s="155"/>
      <c r="NBA97" s="165"/>
      <c r="NBB97" s="153"/>
      <c r="NBC97" s="154"/>
      <c r="NBD97" s="154"/>
      <c r="NBE97" s="153"/>
      <c r="NBF97" s="153"/>
      <c r="NBG97" s="153"/>
      <c r="NBH97" s="153"/>
      <c r="NBI97" s="153"/>
      <c r="NBJ97" s="153"/>
      <c r="NBK97" s="153"/>
      <c r="NBL97" s="153"/>
      <c r="NBM97" s="155"/>
      <c r="NBN97" s="165"/>
      <c r="NBO97" s="153"/>
      <c r="NBP97" s="154"/>
      <c r="NBQ97" s="154"/>
      <c r="NBR97" s="153"/>
      <c r="NBS97" s="153"/>
      <c r="NBT97" s="153"/>
      <c r="NBU97" s="153"/>
      <c r="NBV97" s="153"/>
      <c r="NBW97" s="153"/>
      <c r="NBX97" s="153"/>
      <c r="NBY97" s="153"/>
      <c r="NBZ97" s="155"/>
      <c r="NCA97" s="165"/>
      <c r="NCB97" s="153"/>
      <c r="NCC97" s="154"/>
      <c r="NCD97" s="154"/>
      <c r="NCE97" s="153"/>
      <c r="NCF97" s="153"/>
      <c r="NCG97" s="153"/>
      <c r="NCH97" s="153"/>
      <c r="NCI97" s="153"/>
      <c r="NCJ97" s="153"/>
      <c r="NCK97" s="153"/>
      <c r="NCL97" s="153"/>
      <c r="NCM97" s="155"/>
      <c r="NCN97" s="165"/>
      <c r="NCO97" s="153"/>
      <c r="NCP97" s="154"/>
      <c r="NCQ97" s="154"/>
      <c r="NCR97" s="153"/>
      <c r="NCS97" s="153"/>
      <c r="NCT97" s="153"/>
      <c r="NCU97" s="153"/>
      <c r="NCV97" s="153"/>
      <c r="NCW97" s="153"/>
      <c r="NCX97" s="153"/>
      <c r="NCY97" s="153"/>
      <c r="NCZ97" s="155"/>
      <c r="NDA97" s="165"/>
      <c r="NDB97" s="153"/>
      <c r="NDC97" s="154"/>
      <c r="NDD97" s="154"/>
      <c r="NDE97" s="153"/>
      <c r="NDF97" s="153"/>
      <c r="NDG97" s="153"/>
      <c r="NDH97" s="153"/>
      <c r="NDI97" s="153"/>
      <c r="NDJ97" s="153"/>
      <c r="NDK97" s="153"/>
      <c r="NDL97" s="153"/>
      <c r="NDM97" s="155"/>
      <c r="NDN97" s="165"/>
      <c r="NDO97" s="153"/>
      <c r="NDP97" s="154"/>
      <c r="NDQ97" s="154"/>
      <c r="NDR97" s="153"/>
      <c r="NDS97" s="153"/>
      <c r="NDT97" s="153"/>
      <c r="NDU97" s="153"/>
      <c r="NDV97" s="153"/>
      <c r="NDW97" s="153"/>
      <c r="NDX97" s="153"/>
      <c r="NDY97" s="153"/>
      <c r="NDZ97" s="155"/>
      <c r="NEA97" s="165"/>
      <c r="NEB97" s="153"/>
      <c r="NEC97" s="154"/>
      <c r="NED97" s="154"/>
      <c r="NEE97" s="153"/>
      <c r="NEF97" s="153"/>
      <c r="NEG97" s="153"/>
      <c r="NEH97" s="153"/>
      <c r="NEI97" s="153"/>
      <c r="NEJ97" s="153"/>
      <c r="NEK97" s="153"/>
      <c r="NEL97" s="153"/>
      <c r="NEM97" s="155"/>
      <c r="NEN97" s="165"/>
      <c r="NEO97" s="153"/>
      <c r="NEP97" s="154"/>
      <c r="NEQ97" s="154"/>
      <c r="NER97" s="153"/>
      <c r="NES97" s="153"/>
      <c r="NET97" s="153"/>
      <c r="NEU97" s="153"/>
      <c r="NEV97" s="153"/>
      <c r="NEW97" s="153"/>
      <c r="NEX97" s="153"/>
      <c r="NEY97" s="153"/>
      <c r="NEZ97" s="155"/>
      <c r="NFA97" s="165"/>
      <c r="NFB97" s="153"/>
      <c r="NFC97" s="154"/>
      <c r="NFD97" s="154"/>
      <c r="NFE97" s="153"/>
      <c r="NFF97" s="153"/>
      <c r="NFG97" s="153"/>
      <c r="NFH97" s="153"/>
      <c r="NFI97" s="153"/>
      <c r="NFJ97" s="153"/>
      <c r="NFK97" s="153"/>
      <c r="NFL97" s="153"/>
      <c r="NFM97" s="155"/>
      <c r="NFN97" s="165"/>
      <c r="NFO97" s="153"/>
      <c r="NFP97" s="154"/>
      <c r="NFQ97" s="154"/>
      <c r="NFR97" s="153"/>
      <c r="NFS97" s="153"/>
      <c r="NFT97" s="153"/>
      <c r="NFU97" s="153"/>
      <c r="NFV97" s="153"/>
      <c r="NFW97" s="153"/>
      <c r="NFX97" s="153"/>
      <c r="NFY97" s="153"/>
      <c r="NFZ97" s="155"/>
      <c r="NGA97" s="165"/>
      <c r="NGB97" s="153"/>
      <c r="NGC97" s="154"/>
      <c r="NGD97" s="154"/>
      <c r="NGE97" s="153"/>
      <c r="NGF97" s="153"/>
      <c r="NGG97" s="153"/>
      <c r="NGH97" s="153"/>
      <c r="NGI97" s="153"/>
      <c r="NGJ97" s="153"/>
      <c r="NGK97" s="153"/>
      <c r="NGL97" s="153"/>
      <c r="NGM97" s="155"/>
      <c r="NGN97" s="165"/>
      <c r="NGO97" s="153"/>
      <c r="NGP97" s="154"/>
      <c r="NGQ97" s="154"/>
      <c r="NGR97" s="153"/>
      <c r="NGS97" s="153"/>
      <c r="NGT97" s="153"/>
      <c r="NGU97" s="153"/>
      <c r="NGV97" s="153"/>
      <c r="NGW97" s="153"/>
      <c r="NGX97" s="153"/>
      <c r="NGY97" s="153"/>
      <c r="NGZ97" s="155"/>
      <c r="NHA97" s="165"/>
      <c r="NHB97" s="153"/>
      <c r="NHC97" s="154"/>
      <c r="NHD97" s="154"/>
      <c r="NHE97" s="153"/>
      <c r="NHF97" s="153"/>
      <c r="NHG97" s="153"/>
      <c r="NHH97" s="153"/>
      <c r="NHI97" s="153"/>
      <c r="NHJ97" s="153"/>
      <c r="NHK97" s="153"/>
      <c r="NHL97" s="153"/>
      <c r="NHM97" s="155"/>
      <c r="NHN97" s="165"/>
      <c r="NHO97" s="153"/>
      <c r="NHP97" s="154"/>
      <c r="NHQ97" s="154"/>
      <c r="NHR97" s="153"/>
      <c r="NHS97" s="153"/>
      <c r="NHT97" s="153"/>
      <c r="NHU97" s="153"/>
      <c r="NHV97" s="153"/>
      <c r="NHW97" s="153"/>
      <c r="NHX97" s="153"/>
      <c r="NHY97" s="153"/>
      <c r="NHZ97" s="155"/>
      <c r="NIA97" s="165"/>
      <c r="NIB97" s="153"/>
      <c r="NIC97" s="154"/>
      <c r="NID97" s="154"/>
      <c r="NIE97" s="153"/>
      <c r="NIF97" s="153"/>
      <c r="NIG97" s="153"/>
      <c r="NIH97" s="153"/>
      <c r="NII97" s="153"/>
      <c r="NIJ97" s="153"/>
      <c r="NIK97" s="153"/>
      <c r="NIL97" s="153"/>
      <c r="NIM97" s="155"/>
      <c r="NIN97" s="165"/>
      <c r="NIO97" s="153"/>
      <c r="NIP97" s="154"/>
      <c r="NIQ97" s="154"/>
      <c r="NIR97" s="153"/>
      <c r="NIS97" s="153"/>
      <c r="NIT97" s="153"/>
      <c r="NIU97" s="153"/>
      <c r="NIV97" s="153"/>
      <c r="NIW97" s="153"/>
      <c r="NIX97" s="153"/>
      <c r="NIY97" s="153"/>
      <c r="NIZ97" s="155"/>
      <c r="NJA97" s="165"/>
      <c r="NJB97" s="153"/>
      <c r="NJC97" s="154"/>
      <c r="NJD97" s="154"/>
      <c r="NJE97" s="153"/>
      <c r="NJF97" s="153"/>
      <c r="NJG97" s="153"/>
      <c r="NJH97" s="153"/>
      <c r="NJI97" s="153"/>
      <c r="NJJ97" s="153"/>
      <c r="NJK97" s="153"/>
      <c r="NJL97" s="153"/>
      <c r="NJM97" s="155"/>
      <c r="NJN97" s="165"/>
      <c r="NJO97" s="153"/>
      <c r="NJP97" s="154"/>
      <c r="NJQ97" s="154"/>
      <c r="NJR97" s="153"/>
      <c r="NJS97" s="153"/>
      <c r="NJT97" s="153"/>
      <c r="NJU97" s="153"/>
      <c r="NJV97" s="153"/>
      <c r="NJW97" s="153"/>
      <c r="NJX97" s="153"/>
      <c r="NJY97" s="153"/>
      <c r="NJZ97" s="155"/>
      <c r="NKA97" s="165"/>
      <c r="NKB97" s="153"/>
      <c r="NKC97" s="154"/>
      <c r="NKD97" s="154"/>
      <c r="NKE97" s="153"/>
      <c r="NKF97" s="153"/>
      <c r="NKG97" s="153"/>
      <c r="NKH97" s="153"/>
      <c r="NKI97" s="153"/>
      <c r="NKJ97" s="153"/>
      <c r="NKK97" s="153"/>
      <c r="NKL97" s="153"/>
      <c r="NKM97" s="155"/>
      <c r="NKN97" s="165"/>
      <c r="NKO97" s="153"/>
      <c r="NKP97" s="154"/>
      <c r="NKQ97" s="154"/>
      <c r="NKR97" s="153"/>
      <c r="NKS97" s="153"/>
      <c r="NKT97" s="153"/>
      <c r="NKU97" s="153"/>
      <c r="NKV97" s="153"/>
      <c r="NKW97" s="153"/>
      <c r="NKX97" s="153"/>
      <c r="NKY97" s="153"/>
      <c r="NKZ97" s="155"/>
      <c r="NLA97" s="165"/>
      <c r="NLB97" s="153"/>
      <c r="NLC97" s="154"/>
      <c r="NLD97" s="154"/>
      <c r="NLE97" s="153"/>
      <c r="NLF97" s="153"/>
      <c r="NLG97" s="153"/>
      <c r="NLH97" s="153"/>
      <c r="NLI97" s="153"/>
      <c r="NLJ97" s="153"/>
      <c r="NLK97" s="153"/>
      <c r="NLL97" s="153"/>
      <c r="NLM97" s="155"/>
      <c r="NLN97" s="165"/>
      <c r="NLO97" s="153"/>
      <c r="NLP97" s="154"/>
      <c r="NLQ97" s="154"/>
      <c r="NLR97" s="153"/>
      <c r="NLS97" s="153"/>
      <c r="NLT97" s="153"/>
      <c r="NLU97" s="153"/>
      <c r="NLV97" s="153"/>
      <c r="NLW97" s="153"/>
      <c r="NLX97" s="153"/>
      <c r="NLY97" s="153"/>
      <c r="NLZ97" s="155"/>
      <c r="NMA97" s="165"/>
      <c r="NMB97" s="153"/>
      <c r="NMC97" s="154"/>
      <c r="NMD97" s="154"/>
      <c r="NME97" s="153"/>
      <c r="NMF97" s="153"/>
      <c r="NMG97" s="153"/>
      <c r="NMH97" s="153"/>
      <c r="NMI97" s="153"/>
      <c r="NMJ97" s="153"/>
      <c r="NMK97" s="153"/>
      <c r="NML97" s="153"/>
      <c r="NMM97" s="155"/>
      <c r="NMN97" s="165"/>
      <c r="NMO97" s="153"/>
      <c r="NMP97" s="154"/>
      <c r="NMQ97" s="154"/>
      <c r="NMR97" s="153"/>
      <c r="NMS97" s="153"/>
      <c r="NMT97" s="153"/>
      <c r="NMU97" s="153"/>
      <c r="NMV97" s="153"/>
      <c r="NMW97" s="153"/>
      <c r="NMX97" s="153"/>
      <c r="NMY97" s="153"/>
      <c r="NMZ97" s="155"/>
      <c r="NNA97" s="165"/>
      <c r="NNB97" s="153"/>
      <c r="NNC97" s="154"/>
      <c r="NND97" s="154"/>
      <c r="NNE97" s="153"/>
      <c r="NNF97" s="153"/>
      <c r="NNG97" s="153"/>
      <c r="NNH97" s="153"/>
      <c r="NNI97" s="153"/>
      <c r="NNJ97" s="153"/>
      <c r="NNK97" s="153"/>
      <c r="NNL97" s="153"/>
      <c r="NNM97" s="155"/>
      <c r="NNN97" s="165"/>
      <c r="NNO97" s="153"/>
      <c r="NNP97" s="154"/>
      <c r="NNQ97" s="154"/>
      <c r="NNR97" s="153"/>
      <c r="NNS97" s="153"/>
      <c r="NNT97" s="153"/>
      <c r="NNU97" s="153"/>
      <c r="NNV97" s="153"/>
      <c r="NNW97" s="153"/>
      <c r="NNX97" s="153"/>
      <c r="NNY97" s="153"/>
      <c r="NNZ97" s="155"/>
      <c r="NOA97" s="165"/>
      <c r="NOB97" s="153"/>
      <c r="NOC97" s="154"/>
      <c r="NOD97" s="154"/>
      <c r="NOE97" s="153"/>
      <c r="NOF97" s="153"/>
      <c r="NOG97" s="153"/>
      <c r="NOH97" s="153"/>
      <c r="NOI97" s="153"/>
      <c r="NOJ97" s="153"/>
      <c r="NOK97" s="153"/>
      <c r="NOL97" s="153"/>
      <c r="NOM97" s="155"/>
      <c r="NON97" s="165"/>
      <c r="NOO97" s="153"/>
      <c r="NOP97" s="154"/>
      <c r="NOQ97" s="154"/>
      <c r="NOR97" s="153"/>
      <c r="NOS97" s="153"/>
      <c r="NOT97" s="153"/>
      <c r="NOU97" s="153"/>
      <c r="NOV97" s="153"/>
      <c r="NOW97" s="153"/>
      <c r="NOX97" s="153"/>
      <c r="NOY97" s="153"/>
      <c r="NOZ97" s="155"/>
      <c r="NPA97" s="165"/>
      <c r="NPB97" s="153"/>
      <c r="NPC97" s="154"/>
      <c r="NPD97" s="154"/>
      <c r="NPE97" s="153"/>
      <c r="NPF97" s="153"/>
      <c r="NPG97" s="153"/>
      <c r="NPH97" s="153"/>
      <c r="NPI97" s="153"/>
      <c r="NPJ97" s="153"/>
      <c r="NPK97" s="153"/>
      <c r="NPL97" s="153"/>
      <c r="NPM97" s="155"/>
      <c r="NPN97" s="165"/>
      <c r="NPO97" s="153"/>
      <c r="NPP97" s="154"/>
      <c r="NPQ97" s="154"/>
      <c r="NPR97" s="153"/>
      <c r="NPS97" s="153"/>
      <c r="NPT97" s="153"/>
      <c r="NPU97" s="153"/>
      <c r="NPV97" s="153"/>
      <c r="NPW97" s="153"/>
      <c r="NPX97" s="153"/>
      <c r="NPY97" s="153"/>
      <c r="NPZ97" s="155"/>
      <c r="NQA97" s="165"/>
      <c r="NQB97" s="153"/>
      <c r="NQC97" s="154"/>
      <c r="NQD97" s="154"/>
      <c r="NQE97" s="153"/>
      <c r="NQF97" s="153"/>
      <c r="NQG97" s="153"/>
      <c r="NQH97" s="153"/>
      <c r="NQI97" s="153"/>
      <c r="NQJ97" s="153"/>
      <c r="NQK97" s="153"/>
      <c r="NQL97" s="153"/>
      <c r="NQM97" s="155"/>
      <c r="NQN97" s="165"/>
      <c r="NQO97" s="153"/>
      <c r="NQP97" s="154"/>
      <c r="NQQ97" s="154"/>
      <c r="NQR97" s="153"/>
      <c r="NQS97" s="153"/>
      <c r="NQT97" s="153"/>
      <c r="NQU97" s="153"/>
      <c r="NQV97" s="153"/>
      <c r="NQW97" s="153"/>
      <c r="NQX97" s="153"/>
      <c r="NQY97" s="153"/>
      <c r="NQZ97" s="155"/>
      <c r="NRA97" s="165"/>
      <c r="NRB97" s="153"/>
      <c r="NRC97" s="154"/>
      <c r="NRD97" s="154"/>
      <c r="NRE97" s="153"/>
      <c r="NRF97" s="153"/>
      <c r="NRG97" s="153"/>
      <c r="NRH97" s="153"/>
      <c r="NRI97" s="153"/>
      <c r="NRJ97" s="153"/>
      <c r="NRK97" s="153"/>
      <c r="NRL97" s="153"/>
      <c r="NRM97" s="155"/>
      <c r="NRN97" s="165"/>
      <c r="NRO97" s="153"/>
      <c r="NRP97" s="154"/>
      <c r="NRQ97" s="154"/>
      <c r="NRR97" s="153"/>
      <c r="NRS97" s="153"/>
      <c r="NRT97" s="153"/>
      <c r="NRU97" s="153"/>
      <c r="NRV97" s="153"/>
      <c r="NRW97" s="153"/>
      <c r="NRX97" s="153"/>
      <c r="NRY97" s="153"/>
      <c r="NRZ97" s="155"/>
      <c r="NSA97" s="165"/>
      <c r="NSB97" s="153"/>
      <c r="NSC97" s="154"/>
      <c r="NSD97" s="154"/>
      <c r="NSE97" s="153"/>
      <c r="NSF97" s="153"/>
      <c r="NSG97" s="153"/>
      <c r="NSH97" s="153"/>
      <c r="NSI97" s="153"/>
      <c r="NSJ97" s="153"/>
      <c r="NSK97" s="153"/>
      <c r="NSL97" s="153"/>
      <c r="NSM97" s="155"/>
      <c r="NSN97" s="165"/>
      <c r="NSO97" s="153"/>
      <c r="NSP97" s="154"/>
      <c r="NSQ97" s="154"/>
      <c r="NSR97" s="153"/>
      <c r="NSS97" s="153"/>
      <c r="NST97" s="153"/>
      <c r="NSU97" s="153"/>
      <c r="NSV97" s="153"/>
      <c r="NSW97" s="153"/>
      <c r="NSX97" s="153"/>
      <c r="NSY97" s="153"/>
      <c r="NSZ97" s="155"/>
      <c r="NTA97" s="165"/>
      <c r="NTB97" s="153"/>
      <c r="NTC97" s="154"/>
      <c r="NTD97" s="154"/>
      <c r="NTE97" s="153"/>
      <c r="NTF97" s="153"/>
      <c r="NTG97" s="153"/>
      <c r="NTH97" s="153"/>
      <c r="NTI97" s="153"/>
      <c r="NTJ97" s="153"/>
      <c r="NTK97" s="153"/>
      <c r="NTL97" s="153"/>
      <c r="NTM97" s="155"/>
      <c r="NTN97" s="165"/>
      <c r="NTO97" s="153"/>
      <c r="NTP97" s="154"/>
      <c r="NTQ97" s="154"/>
      <c r="NTR97" s="153"/>
      <c r="NTS97" s="153"/>
      <c r="NTT97" s="153"/>
      <c r="NTU97" s="153"/>
      <c r="NTV97" s="153"/>
      <c r="NTW97" s="153"/>
      <c r="NTX97" s="153"/>
      <c r="NTY97" s="153"/>
      <c r="NTZ97" s="155"/>
      <c r="NUA97" s="165"/>
      <c r="NUB97" s="153"/>
      <c r="NUC97" s="154"/>
      <c r="NUD97" s="154"/>
      <c r="NUE97" s="153"/>
      <c r="NUF97" s="153"/>
      <c r="NUG97" s="153"/>
      <c r="NUH97" s="153"/>
      <c r="NUI97" s="153"/>
      <c r="NUJ97" s="153"/>
      <c r="NUK97" s="153"/>
      <c r="NUL97" s="153"/>
      <c r="NUM97" s="155"/>
      <c r="NUN97" s="165"/>
      <c r="NUO97" s="153"/>
      <c r="NUP97" s="154"/>
      <c r="NUQ97" s="154"/>
      <c r="NUR97" s="153"/>
      <c r="NUS97" s="153"/>
      <c r="NUT97" s="153"/>
      <c r="NUU97" s="153"/>
      <c r="NUV97" s="153"/>
      <c r="NUW97" s="153"/>
      <c r="NUX97" s="153"/>
      <c r="NUY97" s="153"/>
      <c r="NUZ97" s="155"/>
      <c r="NVA97" s="165"/>
      <c r="NVB97" s="153"/>
      <c r="NVC97" s="154"/>
      <c r="NVD97" s="154"/>
      <c r="NVE97" s="153"/>
      <c r="NVF97" s="153"/>
      <c r="NVG97" s="153"/>
      <c r="NVH97" s="153"/>
      <c r="NVI97" s="153"/>
      <c r="NVJ97" s="153"/>
      <c r="NVK97" s="153"/>
      <c r="NVL97" s="153"/>
      <c r="NVM97" s="155"/>
      <c r="NVN97" s="165"/>
      <c r="NVO97" s="153"/>
      <c r="NVP97" s="154"/>
      <c r="NVQ97" s="154"/>
      <c r="NVR97" s="153"/>
      <c r="NVS97" s="153"/>
      <c r="NVT97" s="153"/>
      <c r="NVU97" s="153"/>
      <c r="NVV97" s="153"/>
      <c r="NVW97" s="153"/>
      <c r="NVX97" s="153"/>
      <c r="NVY97" s="153"/>
      <c r="NVZ97" s="155"/>
      <c r="NWA97" s="165"/>
      <c r="NWB97" s="153"/>
      <c r="NWC97" s="154"/>
      <c r="NWD97" s="154"/>
      <c r="NWE97" s="153"/>
      <c r="NWF97" s="153"/>
      <c r="NWG97" s="153"/>
      <c r="NWH97" s="153"/>
      <c r="NWI97" s="153"/>
      <c r="NWJ97" s="153"/>
      <c r="NWK97" s="153"/>
      <c r="NWL97" s="153"/>
      <c r="NWM97" s="155"/>
      <c r="NWN97" s="165"/>
      <c r="NWO97" s="153"/>
      <c r="NWP97" s="154"/>
      <c r="NWQ97" s="154"/>
      <c r="NWR97" s="153"/>
      <c r="NWS97" s="153"/>
      <c r="NWT97" s="153"/>
      <c r="NWU97" s="153"/>
      <c r="NWV97" s="153"/>
      <c r="NWW97" s="153"/>
      <c r="NWX97" s="153"/>
      <c r="NWY97" s="153"/>
      <c r="NWZ97" s="155"/>
      <c r="NXA97" s="165"/>
      <c r="NXB97" s="153"/>
      <c r="NXC97" s="154"/>
      <c r="NXD97" s="154"/>
      <c r="NXE97" s="153"/>
      <c r="NXF97" s="153"/>
      <c r="NXG97" s="153"/>
      <c r="NXH97" s="153"/>
      <c r="NXI97" s="153"/>
      <c r="NXJ97" s="153"/>
      <c r="NXK97" s="153"/>
      <c r="NXL97" s="153"/>
      <c r="NXM97" s="155"/>
      <c r="NXN97" s="165"/>
      <c r="NXO97" s="153"/>
      <c r="NXP97" s="154"/>
      <c r="NXQ97" s="154"/>
      <c r="NXR97" s="153"/>
      <c r="NXS97" s="153"/>
      <c r="NXT97" s="153"/>
      <c r="NXU97" s="153"/>
      <c r="NXV97" s="153"/>
      <c r="NXW97" s="153"/>
      <c r="NXX97" s="153"/>
      <c r="NXY97" s="153"/>
      <c r="NXZ97" s="155"/>
      <c r="NYA97" s="165"/>
      <c r="NYB97" s="153"/>
      <c r="NYC97" s="154"/>
      <c r="NYD97" s="154"/>
      <c r="NYE97" s="153"/>
      <c r="NYF97" s="153"/>
      <c r="NYG97" s="153"/>
      <c r="NYH97" s="153"/>
      <c r="NYI97" s="153"/>
      <c r="NYJ97" s="153"/>
      <c r="NYK97" s="153"/>
      <c r="NYL97" s="153"/>
      <c r="NYM97" s="155"/>
      <c r="NYN97" s="165"/>
      <c r="NYO97" s="153"/>
      <c r="NYP97" s="154"/>
      <c r="NYQ97" s="154"/>
      <c r="NYR97" s="153"/>
      <c r="NYS97" s="153"/>
      <c r="NYT97" s="153"/>
      <c r="NYU97" s="153"/>
      <c r="NYV97" s="153"/>
      <c r="NYW97" s="153"/>
      <c r="NYX97" s="153"/>
      <c r="NYY97" s="153"/>
      <c r="NYZ97" s="155"/>
      <c r="NZA97" s="165"/>
      <c r="NZB97" s="153"/>
      <c r="NZC97" s="154"/>
      <c r="NZD97" s="154"/>
      <c r="NZE97" s="153"/>
      <c r="NZF97" s="153"/>
      <c r="NZG97" s="153"/>
      <c r="NZH97" s="153"/>
      <c r="NZI97" s="153"/>
      <c r="NZJ97" s="153"/>
      <c r="NZK97" s="153"/>
      <c r="NZL97" s="153"/>
      <c r="NZM97" s="155"/>
      <c r="NZN97" s="165"/>
      <c r="NZO97" s="153"/>
      <c r="NZP97" s="154"/>
      <c r="NZQ97" s="154"/>
      <c r="NZR97" s="153"/>
      <c r="NZS97" s="153"/>
      <c r="NZT97" s="153"/>
      <c r="NZU97" s="153"/>
      <c r="NZV97" s="153"/>
      <c r="NZW97" s="153"/>
      <c r="NZX97" s="153"/>
      <c r="NZY97" s="153"/>
      <c r="NZZ97" s="155"/>
      <c r="OAA97" s="165"/>
      <c r="OAB97" s="153"/>
      <c r="OAC97" s="154"/>
      <c r="OAD97" s="154"/>
      <c r="OAE97" s="153"/>
      <c r="OAF97" s="153"/>
      <c r="OAG97" s="153"/>
      <c r="OAH97" s="153"/>
      <c r="OAI97" s="153"/>
      <c r="OAJ97" s="153"/>
      <c r="OAK97" s="153"/>
      <c r="OAL97" s="153"/>
      <c r="OAM97" s="155"/>
      <c r="OAN97" s="165"/>
      <c r="OAO97" s="153"/>
      <c r="OAP97" s="154"/>
      <c r="OAQ97" s="154"/>
      <c r="OAR97" s="153"/>
      <c r="OAS97" s="153"/>
      <c r="OAT97" s="153"/>
      <c r="OAU97" s="153"/>
      <c r="OAV97" s="153"/>
      <c r="OAW97" s="153"/>
      <c r="OAX97" s="153"/>
      <c r="OAY97" s="153"/>
      <c r="OAZ97" s="155"/>
      <c r="OBA97" s="165"/>
      <c r="OBB97" s="153"/>
      <c r="OBC97" s="154"/>
      <c r="OBD97" s="154"/>
      <c r="OBE97" s="153"/>
      <c r="OBF97" s="153"/>
      <c r="OBG97" s="153"/>
      <c r="OBH97" s="153"/>
      <c r="OBI97" s="153"/>
      <c r="OBJ97" s="153"/>
      <c r="OBK97" s="153"/>
      <c r="OBL97" s="153"/>
      <c r="OBM97" s="155"/>
      <c r="OBN97" s="165"/>
      <c r="OBO97" s="153"/>
      <c r="OBP97" s="154"/>
      <c r="OBQ97" s="154"/>
      <c r="OBR97" s="153"/>
      <c r="OBS97" s="153"/>
      <c r="OBT97" s="153"/>
      <c r="OBU97" s="153"/>
      <c r="OBV97" s="153"/>
      <c r="OBW97" s="153"/>
      <c r="OBX97" s="153"/>
      <c r="OBY97" s="153"/>
      <c r="OBZ97" s="155"/>
      <c r="OCA97" s="165"/>
      <c r="OCB97" s="153"/>
      <c r="OCC97" s="154"/>
      <c r="OCD97" s="154"/>
      <c r="OCE97" s="153"/>
      <c r="OCF97" s="153"/>
      <c r="OCG97" s="153"/>
      <c r="OCH97" s="153"/>
      <c r="OCI97" s="153"/>
      <c r="OCJ97" s="153"/>
      <c r="OCK97" s="153"/>
      <c r="OCL97" s="153"/>
      <c r="OCM97" s="155"/>
      <c r="OCN97" s="165"/>
      <c r="OCO97" s="153"/>
      <c r="OCP97" s="154"/>
      <c r="OCQ97" s="154"/>
      <c r="OCR97" s="153"/>
      <c r="OCS97" s="153"/>
      <c r="OCT97" s="153"/>
      <c r="OCU97" s="153"/>
      <c r="OCV97" s="153"/>
      <c r="OCW97" s="153"/>
      <c r="OCX97" s="153"/>
      <c r="OCY97" s="153"/>
      <c r="OCZ97" s="155"/>
      <c r="ODA97" s="165"/>
      <c r="ODB97" s="153"/>
      <c r="ODC97" s="154"/>
      <c r="ODD97" s="154"/>
      <c r="ODE97" s="153"/>
      <c r="ODF97" s="153"/>
      <c r="ODG97" s="153"/>
      <c r="ODH97" s="153"/>
      <c r="ODI97" s="153"/>
      <c r="ODJ97" s="153"/>
      <c r="ODK97" s="153"/>
      <c r="ODL97" s="153"/>
      <c r="ODM97" s="155"/>
      <c r="ODN97" s="165"/>
      <c r="ODO97" s="153"/>
      <c r="ODP97" s="154"/>
      <c r="ODQ97" s="154"/>
      <c r="ODR97" s="153"/>
      <c r="ODS97" s="153"/>
      <c r="ODT97" s="153"/>
      <c r="ODU97" s="153"/>
      <c r="ODV97" s="153"/>
      <c r="ODW97" s="153"/>
      <c r="ODX97" s="153"/>
      <c r="ODY97" s="153"/>
      <c r="ODZ97" s="155"/>
      <c r="OEA97" s="165"/>
      <c r="OEB97" s="153"/>
      <c r="OEC97" s="154"/>
      <c r="OED97" s="154"/>
      <c r="OEE97" s="153"/>
      <c r="OEF97" s="153"/>
      <c r="OEG97" s="153"/>
      <c r="OEH97" s="153"/>
      <c r="OEI97" s="153"/>
      <c r="OEJ97" s="153"/>
      <c r="OEK97" s="153"/>
      <c r="OEL97" s="153"/>
      <c r="OEM97" s="155"/>
      <c r="OEN97" s="165"/>
      <c r="OEO97" s="153"/>
      <c r="OEP97" s="154"/>
      <c r="OEQ97" s="154"/>
      <c r="OER97" s="153"/>
      <c r="OES97" s="153"/>
      <c r="OET97" s="153"/>
      <c r="OEU97" s="153"/>
      <c r="OEV97" s="153"/>
      <c r="OEW97" s="153"/>
      <c r="OEX97" s="153"/>
      <c r="OEY97" s="153"/>
      <c r="OEZ97" s="155"/>
      <c r="OFA97" s="165"/>
      <c r="OFB97" s="153"/>
      <c r="OFC97" s="154"/>
      <c r="OFD97" s="154"/>
      <c r="OFE97" s="153"/>
      <c r="OFF97" s="153"/>
      <c r="OFG97" s="153"/>
      <c r="OFH97" s="153"/>
      <c r="OFI97" s="153"/>
      <c r="OFJ97" s="153"/>
      <c r="OFK97" s="153"/>
      <c r="OFL97" s="153"/>
      <c r="OFM97" s="155"/>
      <c r="OFN97" s="165"/>
      <c r="OFO97" s="153"/>
      <c r="OFP97" s="154"/>
      <c r="OFQ97" s="154"/>
      <c r="OFR97" s="153"/>
      <c r="OFS97" s="153"/>
      <c r="OFT97" s="153"/>
      <c r="OFU97" s="153"/>
      <c r="OFV97" s="153"/>
      <c r="OFW97" s="153"/>
      <c r="OFX97" s="153"/>
      <c r="OFY97" s="153"/>
      <c r="OFZ97" s="155"/>
      <c r="OGA97" s="165"/>
      <c r="OGB97" s="153"/>
      <c r="OGC97" s="154"/>
      <c r="OGD97" s="154"/>
      <c r="OGE97" s="153"/>
      <c r="OGF97" s="153"/>
      <c r="OGG97" s="153"/>
      <c r="OGH97" s="153"/>
      <c r="OGI97" s="153"/>
      <c r="OGJ97" s="153"/>
      <c r="OGK97" s="153"/>
      <c r="OGL97" s="153"/>
      <c r="OGM97" s="155"/>
      <c r="OGN97" s="165"/>
      <c r="OGO97" s="153"/>
      <c r="OGP97" s="154"/>
      <c r="OGQ97" s="154"/>
      <c r="OGR97" s="153"/>
      <c r="OGS97" s="153"/>
      <c r="OGT97" s="153"/>
      <c r="OGU97" s="153"/>
      <c r="OGV97" s="153"/>
      <c r="OGW97" s="153"/>
      <c r="OGX97" s="153"/>
      <c r="OGY97" s="153"/>
      <c r="OGZ97" s="155"/>
      <c r="OHA97" s="165"/>
      <c r="OHB97" s="153"/>
      <c r="OHC97" s="154"/>
      <c r="OHD97" s="154"/>
      <c r="OHE97" s="153"/>
      <c r="OHF97" s="153"/>
      <c r="OHG97" s="153"/>
      <c r="OHH97" s="153"/>
      <c r="OHI97" s="153"/>
      <c r="OHJ97" s="153"/>
      <c r="OHK97" s="153"/>
      <c r="OHL97" s="153"/>
      <c r="OHM97" s="155"/>
      <c r="OHN97" s="165"/>
      <c r="OHO97" s="153"/>
      <c r="OHP97" s="154"/>
      <c r="OHQ97" s="154"/>
      <c r="OHR97" s="153"/>
      <c r="OHS97" s="153"/>
      <c r="OHT97" s="153"/>
      <c r="OHU97" s="153"/>
      <c r="OHV97" s="153"/>
      <c r="OHW97" s="153"/>
      <c r="OHX97" s="153"/>
      <c r="OHY97" s="153"/>
      <c r="OHZ97" s="155"/>
      <c r="OIA97" s="165"/>
      <c r="OIB97" s="153"/>
      <c r="OIC97" s="154"/>
      <c r="OID97" s="154"/>
      <c r="OIE97" s="153"/>
      <c r="OIF97" s="153"/>
      <c r="OIG97" s="153"/>
      <c r="OIH97" s="153"/>
      <c r="OII97" s="153"/>
      <c r="OIJ97" s="153"/>
      <c r="OIK97" s="153"/>
      <c r="OIL97" s="153"/>
      <c r="OIM97" s="155"/>
      <c r="OIN97" s="165"/>
      <c r="OIO97" s="153"/>
      <c r="OIP97" s="154"/>
      <c r="OIQ97" s="154"/>
      <c r="OIR97" s="153"/>
      <c r="OIS97" s="153"/>
      <c r="OIT97" s="153"/>
      <c r="OIU97" s="153"/>
      <c r="OIV97" s="153"/>
      <c r="OIW97" s="153"/>
      <c r="OIX97" s="153"/>
      <c r="OIY97" s="153"/>
      <c r="OIZ97" s="155"/>
      <c r="OJA97" s="165"/>
      <c r="OJB97" s="153"/>
      <c r="OJC97" s="154"/>
      <c r="OJD97" s="154"/>
      <c r="OJE97" s="153"/>
      <c r="OJF97" s="153"/>
      <c r="OJG97" s="153"/>
      <c r="OJH97" s="153"/>
      <c r="OJI97" s="153"/>
      <c r="OJJ97" s="153"/>
      <c r="OJK97" s="153"/>
      <c r="OJL97" s="153"/>
      <c r="OJM97" s="155"/>
      <c r="OJN97" s="165"/>
      <c r="OJO97" s="153"/>
      <c r="OJP97" s="154"/>
      <c r="OJQ97" s="154"/>
      <c r="OJR97" s="153"/>
      <c r="OJS97" s="153"/>
      <c r="OJT97" s="153"/>
      <c r="OJU97" s="153"/>
      <c r="OJV97" s="153"/>
      <c r="OJW97" s="153"/>
      <c r="OJX97" s="153"/>
      <c r="OJY97" s="153"/>
      <c r="OJZ97" s="155"/>
      <c r="OKA97" s="165"/>
      <c r="OKB97" s="153"/>
      <c r="OKC97" s="154"/>
      <c r="OKD97" s="154"/>
      <c r="OKE97" s="153"/>
      <c r="OKF97" s="153"/>
      <c r="OKG97" s="153"/>
      <c r="OKH97" s="153"/>
      <c r="OKI97" s="153"/>
      <c r="OKJ97" s="153"/>
      <c r="OKK97" s="153"/>
      <c r="OKL97" s="153"/>
      <c r="OKM97" s="155"/>
      <c r="OKN97" s="165"/>
      <c r="OKO97" s="153"/>
      <c r="OKP97" s="154"/>
      <c r="OKQ97" s="154"/>
      <c r="OKR97" s="153"/>
      <c r="OKS97" s="153"/>
      <c r="OKT97" s="153"/>
      <c r="OKU97" s="153"/>
      <c r="OKV97" s="153"/>
      <c r="OKW97" s="153"/>
      <c r="OKX97" s="153"/>
      <c r="OKY97" s="153"/>
      <c r="OKZ97" s="155"/>
      <c r="OLA97" s="165"/>
      <c r="OLB97" s="153"/>
      <c r="OLC97" s="154"/>
      <c r="OLD97" s="154"/>
      <c r="OLE97" s="153"/>
      <c r="OLF97" s="153"/>
      <c r="OLG97" s="153"/>
      <c r="OLH97" s="153"/>
      <c r="OLI97" s="153"/>
      <c r="OLJ97" s="153"/>
      <c r="OLK97" s="153"/>
      <c r="OLL97" s="153"/>
      <c r="OLM97" s="155"/>
      <c r="OLN97" s="165"/>
      <c r="OLO97" s="153"/>
      <c r="OLP97" s="154"/>
      <c r="OLQ97" s="154"/>
      <c r="OLR97" s="153"/>
      <c r="OLS97" s="153"/>
      <c r="OLT97" s="153"/>
      <c r="OLU97" s="153"/>
      <c r="OLV97" s="153"/>
      <c r="OLW97" s="153"/>
      <c r="OLX97" s="153"/>
      <c r="OLY97" s="153"/>
      <c r="OLZ97" s="155"/>
      <c r="OMA97" s="165"/>
      <c r="OMB97" s="153"/>
      <c r="OMC97" s="154"/>
      <c r="OMD97" s="154"/>
      <c r="OME97" s="153"/>
      <c r="OMF97" s="153"/>
      <c r="OMG97" s="153"/>
      <c r="OMH97" s="153"/>
      <c r="OMI97" s="153"/>
      <c r="OMJ97" s="153"/>
      <c r="OMK97" s="153"/>
      <c r="OML97" s="153"/>
      <c r="OMM97" s="155"/>
      <c r="OMN97" s="165"/>
      <c r="OMO97" s="153"/>
      <c r="OMP97" s="154"/>
      <c r="OMQ97" s="154"/>
      <c r="OMR97" s="153"/>
      <c r="OMS97" s="153"/>
      <c r="OMT97" s="153"/>
      <c r="OMU97" s="153"/>
      <c r="OMV97" s="153"/>
      <c r="OMW97" s="153"/>
      <c r="OMX97" s="153"/>
      <c r="OMY97" s="153"/>
      <c r="OMZ97" s="155"/>
      <c r="ONA97" s="165"/>
      <c r="ONB97" s="153"/>
      <c r="ONC97" s="154"/>
      <c r="OND97" s="154"/>
      <c r="ONE97" s="153"/>
      <c r="ONF97" s="153"/>
      <c r="ONG97" s="153"/>
      <c r="ONH97" s="153"/>
      <c r="ONI97" s="153"/>
      <c r="ONJ97" s="153"/>
      <c r="ONK97" s="153"/>
      <c r="ONL97" s="153"/>
      <c r="ONM97" s="155"/>
      <c r="ONN97" s="165"/>
      <c r="ONO97" s="153"/>
      <c r="ONP97" s="154"/>
      <c r="ONQ97" s="154"/>
      <c r="ONR97" s="153"/>
      <c r="ONS97" s="153"/>
      <c r="ONT97" s="153"/>
      <c r="ONU97" s="153"/>
      <c r="ONV97" s="153"/>
      <c r="ONW97" s="153"/>
      <c r="ONX97" s="153"/>
      <c r="ONY97" s="153"/>
      <c r="ONZ97" s="155"/>
      <c r="OOA97" s="165"/>
      <c r="OOB97" s="153"/>
      <c r="OOC97" s="154"/>
      <c r="OOD97" s="154"/>
      <c r="OOE97" s="153"/>
      <c r="OOF97" s="153"/>
      <c r="OOG97" s="153"/>
      <c r="OOH97" s="153"/>
      <c r="OOI97" s="153"/>
      <c r="OOJ97" s="153"/>
      <c r="OOK97" s="153"/>
      <c r="OOL97" s="153"/>
      <c r="OOM97" s="155"/>
      <c r="OON97" s="165"/>
      <c r="OOO97" s="153"/>
      <c r="OOP97" s="154"/>
      <c r="OOQ97" s="154"/>
      <c r="OOR97" s="153"/>
      <c r="OOS97" s="153"/>
      <c r="OOT97" s="153"/>
      <c r="OOU97" s="153"/>
      <c r="OOV97" s="153"/>
      <c r="OOW97" s="153"/>
      <c r="OOX97" s="153"/>
      <c r="OOY97" s="153"/>
      <c r="OOZ97" s="155"/>
      <c r="OPA97" s="165"/>
      <c r="OPB97" s="153"/>
      <c r="OPC97" s="154"/>
      <c r="OPD97" s="154"/>
      <c r="OPE97" s="153"/>
      <c r="OPF97" s="153"/>
      <c r="OPG97" s="153"/>
      <c r="OPH97" s="153"/>
      <c r="OPI97" s="153"/>
      <c r="OPJ97" s="153"/>
      <c r="OPK97" s="153"/>
      <c r="OPL97" s="153"/>
      <c r="OPM97" s="155"/>
      <c r="OPN97" s="165"/>
      <c r="OPO97" s="153"/>
      <c r="OPP97" s="154"/>
      <c r="OPQ97" s="154"/>
      <c r="OPR97" s="153"/>
      <c r="OPS97" s="153"/>
      <c r="OPT97" s="153"/>
      <c r="OPU97" s="153"/>
      <c r="OPV97" s="153"/>
      <c r="OPW97" s="153"/>
      <c r="OPX97" s="153"/>
      <c r="OPY97" s="153"/>
      <c r="OPZ97" s="155"/>
      <c r="OQA97" s="165"/>
      <c r="OQB97" s="153"/>
      <c r="OQC97" s="154"/>
      <c r="OQD97" s="154"/>
      <c r="OQE97" s="153"/>
      <c r="OQF97" s="153"/>
      <c r="OQG97" s="153"/>
      <c r="OQH97" s="153"/>
      <c r="OQI97" s="153"/>
      <c r="OQJ97" s="153"/>
      <c r="OQK97" s="153"/>
      <c r="OQL97" s="153"/>
      <c r="OQM97" s="155"/>
      <c r="OQN97" s="165"/>
      <c r="OQO97" s="153"/>
      <c r="OQP97" s="154"/>
      <c r="OQQ97" s="154"/>
      <c r="OQR97" s="153"/>
      <c r="OQS97" s="153"/>
      <c r="OQT97" s="153"/>
      <c r="OQU97" s="153"/>
      <c r="OQV97" s="153"/>
      <c r="OQW97" s="153"/>
      <c r="OQX97" s="153"/>
      <c r="OQY97" s="153"/>
      <c r="OQZ97" s="155"/>
      <c r="ORA97" s="165"/>
      <c r="ORB97" s="153"/>
      <c r="ORC97" s="154"/>
      <c r="ORD97" s="154"/>
      <c r="ORE97" s="153"/>
      <c r="ORF97" s="153"/>
      <c r="ORG97" s="153"/>
      <c r="ORH97" s="153"/>
      <c r="ORI97" s="153"/>
      <c r="ORJ97" s="153"/>
      <c r="ORK97" s="153"/>
      <c r="ORL97" s="153"/>
      <c r="ORM97" s="155"/>
      <c r="ORN97" s="165"/>
      <c r="ORO97" s="153"/>
      <c r="ORP97" s="154"/>
      <c r="ORQ97" s="154"/>
      <c r="ORR97" s="153"/>
      <c r="ORS97" s="153"/>
      <c r="ORT97" s="153"/>
      <c r="ORU97" s="153"/>
      <c r="ORV97" s="153"/>
      <c r="ORW97" s="153"/>
      <c r="ORX97" s="153"/>
      <c r="ORY97" s="153"/>
      <c r="ORZ97" s="155"/>
      <c r="OSA97" s="165"/>
      <c r="OSB97" s="153"/>
      <c r="OSC97" s="154"/>
      <c r="OSD97" s="154"/>
      <c r="OSE97" s="153"/>
      <c r="OSF97" s="153"/>
      <c r="OSG97" s="153"/>
      <c r="OSH97" s="153"/>
      <c r="OSI97" s="153"/>
      <c r="OSJ97" s="153"/>
      <c r="OSK97" s="153"/>
      <c r="OSL97" s="153"/>
      <c r="OSM97" s="155"/>
      <c r="OSN97" s="165"/>
      <c r="OSO97" s="153"/>
      <c r="OSP97" s="154"/>
      <c r="OSQ97" s="154"/>
      <c r="OSR97" s="153"/>
      <c r="OSS97" s="153"/>
      <c r="OST97" s="153"/>
      <c r="OSU97" s="153"/>
      <c r="OSV97" s="153"/>
      <c r="OSW97" s="153"/>
      <c r="OSX97" s="153"/>
      <c r="OSY97" s="153"/>
      <c r="OSZ97" s="155"/>
      <c r="OTA97" s="165"/>
      <c r="OTB97" s="153"/>
      <c r="OTC97" s="154"/>
      <c r="OTD97" s="154"/>
      <c r="OTE97" s="153"/>
      <c r="OTF97" s="153"/>
      <c r="OTG97" s="153"/>
      <c r="OTH97" s="153"/>
      <c r="OTI97" s="153"/>
      <c r="OTJ97" s="153"/>
      <c r="OTK97" s="153"/>
      <c r="OTL97" s="153"/>
      <c r="OTM97" s="155"/>
      <c r="OTN97" s="165"/>
      <c r="OTO97" s="153"/>
      <c r="OTP97" s="154"/>
      <c r="OTQ97" s="154"/>
      <c r="OTR97" s="153"/>
      <c r="OTS97" s="153"/>
      <c r="OTT97" s="153"/>
      <c r="OTU97" s="153"/>
      <c r="OTV97" s="153"/>
      <c r="OTW97" s="153"/>
      <c r="OTX97" s="153"/>
      <c r="OTY97" s="153"/>
      <c r="OTZ97" s="155"/>
      <c r="OUA97" s="165"/>
      <c r="OUB97" s="153"/>
      <c r="OUC97" s="154"/>
      <c r="OUD97" s="154"/>
      <c r="OUE97" s="153"/>
      <c r="OUF97" s="153"/>
      <c r="OUG97" s="153"/>
      <c r="OUH97" s="153"/>
      <c r="OUI97" s="153"/>
      <c r="OUJ97" s="153"/>
      <c r="OUK97" s="153"/>
      <c r="OUL97" s="153"/>
      <c r="OUM97" s="155"/>
      <c r="OUN97" s="165"/>
      <c r="OUO97" s="153"/>
      <c r="OUP97" s="154"/>
      <c r="OUQ97" s="154"/>
      <c r="OUR97" s="153"/>
      <c r="OUS97" s="153"/>
      <c r="OUT97" s="153"/>
      <c r="OUU97" s="153"/>
      <c r="OUV97" s="153"/>
      <c r="OUW97" s="153"/>
      <c r="OUX97" s="153"/>
      <c r="OUY97" s="153"/>
      <c r="OUZ97" s="155"/>
      <c r="OVA97" s="165"/>
      <c r="OVB97" s="153"/>
      <c r="OVC97" s="154"/>
      <c r="OVD97" s="154"/>
      <c r="OVE97" s="153"/>
      <c r="OVF97" s="153"/>
      <c r="OVG97" s="153"/>
      <c r="OVH97" s="153"/>
      <c r="OVI97" s="153"/>
      <c r="OVJ97" s="153"/>
      <c r="OVK97" s="153"/>
      <c r="OVL97" s="153"/>
      <c r="OVM97" s="155"/>
      <c r="OVN97" s="165"/>
      <c r="OVO97" s="153"/>
      <c r="OVP97" s="154"/>
      <c r="OVQ97" s="154"/>
      <c r="OVR97" s="153"/>
      <c r="OVS97" s="153"/>
      <c r="OVT97" s="153"/>
      <c r="OVU97" s="153"/>
      <c r="OVV97" s="153"/>
      <c r="OVW97" s="153"/>
      <c r="OVX97" s="153"/>
      <c r="OVY97" s="153"/>
      <c r="OVZ97" s="155"/>
      <c r="OWA97" s="165"/>
      <c r="OWB97" s="153"/>
      <c r="OWC97" s="154"/>
      <c r="OWD97" s="154"/>
      <c r="OWE97" s="153"/>
      <c r="OWF97" s="153"/>
      <c r="OWG97" s="153"/>
      <c r="OWH97" s="153"/>
      <c r="OWI97" s="153"/>
      <c r="OWJ97" s="153"/>
      <c r="OWK97" s="153"/>
      <c r="OWL97" s="153"/>
      <c r="OWM97" s="155"/>
      <c r="OWN97" s="165"/>
      <c r="OWO97" s="153"/>
      <c r="OWP97" s="154"/>
      <c r="OWQ97" s="154"/>
      <c r="OWR97" s="153"/>
      <c r="OWS97" s="153"/>
      <c r="OWT97" s="153"/>
      <c r="OWU97" s="153"/>
      <c r="OWV97" s="153"/>
      <c r="OWW97" s="153"/>
      <c r="OWX97" s="153"/>
      <c r="OWY97" s="153"/>
      <c r="OWZ97" s="155"/>
      <c r="OXA97" s="165"/>
      <c r="OXB97" s="153"/>
      <c r="OXC97" s="154"/>
      <c r="OXD97" s="154"/>
      <c r="OXE97" s="153"/>
      <c r="OXF97" s="153"/>
      <c r="OXG97" s="153"/>
      <c r="OXH97" s="153"/>
      <c r="OXI97" s="153"/>
      <c r="OXJ97" s="153"/>
      <c r="OXK97" s="153"/>
      <c r="OXL97" s="153"/>
      <c r="OXM97" s="155"/>
      <c r="OXN97" s="165"/>
      <c r="OXO97" s="153"/>
      <c r="OXP97" s="154"/>
      <c r="OXQ97" s="154"/>
      <c r="OXR97" s="153"/>
      <c r="OXS97" s="153"/>
      <c r="OXT97" s="153"/>
      <c r="OXU97" s="153"/>
      <c r="OXV97" s="153"/>
      <c r="OXW97" s="153"/>
      <c r="OXX97" s="153"/>
      <c r="OXY97" s="153"/>
      <c r="OXZ97" s="155"/>
      <c r="OYA97" s="165"/>
      <c r="OYB97" s="153"/>
      <c r="OYC97" s="154"/>
      <c r="OYD97" s="154"/>
      <c r="OYE97" s="153"/>
      <c r="OYF97" s="153"/>
      <c r="OYG97" s="153"/>
      <c r="OYH97" s="153"/>
      <c r="OYI97" s="153"/>
      <c r="OYJ97" s="153"/>
      <c r="OYK97" s="153"/>
      <c r="OYL97" s="153"/>
      <c r="OYM97" s="155"/>
      <c r="OYN97" s="165"/>
      <c r="OYO97" s="153"/>
      <c r="OYP97" s="154"/>
      <c r="OYQ97" s="154"/>
      <c r="OYR97" s="153"/>
      <c r="OYS97" s="153"/>
      <c r="OYT97" s="153"/>
      <c r="OYU97" s="153"/>
      <c r="OYV97" s="153"/>
      <c r="OYW97" s="153"/>
      <c r="OYX97" s="153"/>
      <c r="OYY97" s="153"/>
      <c r="OYZ97" s="155"/>
      <c r="OZA97" s="165"/>
      <c r="OZB97" s="153"/>
      <c r="OZC97" s="154"/>
      <c r="OZD97" s="154"/>
      <c r="OZE97" s="153"/>
      <c r="OZF97" s="153"/>
      <c r="OZG97" s="153"/>
      <c r="OZH97" s="153"/>
      <c r="OZI97" s="153"/>
      <c r="OZJ97" s="153"/>
      <c r="OZK97" s="153"/>
      <c r="OZL97" s="153"/>
      <c r="OZM97" s="155"/>
      <c r="OZN97" s="165"/>
      <c r="OZO97" s="153"/>
      <c r="OZP97" s="154"/>
      <c r="OZQ97" s="154"/>
      <c r="OZR97" s="153"/>
      <c r="OZS97" s="153"/>
      <c r="OZT97" s="153"/>
      <c r="OZU97" s="153"/>
      <c r="OZV97" s="153"/>
      <c r="OZW97" s="153"/>
      <c r="OZX97" s="153"/>
      <c r="OZY97" s="153"/>
      <c r="OZZ97" s="155"/>
      <c r="PAA97" s="165"/>
      <c r="PAB97" s="153"/>
      <c r="PAC97" s="154"/>
      <c r="PAD97" s="154"/>
      <c r="PAE97" s="153"/>
      <c r="PAF97" s="153"/>
      <c r="PAG97" s="153"/>
      <c r="PAH97" s="153"/>
      <c r="PAI97" s="153"/>
      <c r="PAJ97" s="153"/>
      <c r="PAK97" s="153"/>
      <c r="PAL97" s="153"/>
      <c r="PAM97" s="155"/>
      <c r="PAN97" s="165"/>
      <c r="PAO97" s="153"/>
      <c r="PAP97" s="154"/>
      <c r="PAQ97" s="154"/>
      <c r="PAR97" s="153"/>
      <c r="PAS97" s="153"/>
      <c r="PAT97" s="153"/>
      <c r="PAU97" s="153"/>
      <c r="PAV97" s="153"/>
      <c r="PAW97" s="153"/>
      <c r="PAX97" s="153"/>
      <c r="PAY97" s="153"/>
      <c r="PAZ97" s="155"/>
      <c r="PBA97" s="165"/>
      <c r="PBB97" s="153"/>
      <c r="PBC97" s="154"/>
      <c r="PBD97" s="154"/>
      <c r="PBE97" s="153"/>
      <c r="PBF97" s="153"/>
      <c r="PBG97" s="153"/>
      <c r="PBH97" s="153"/>
      <c r="PBI97" s="153"/>
      <c r="PBJ97" s="153"/>
      <c r="PBK97" s="153"/>
      <c r="PBL97" s="153"/>
      <c r="PBM97" s="155"/>
      <c r="PBN97" s="165"/>
      <c r="PBO97" s="153"/>
      <c r="PBP97" s="154"/>
      <c r="PBQ97" s="154"/>
      <c r="PBR97" s="153"/>
      <c r="PBS97" s="153"/>
      <c r="PBT97" s="153"/>
      <c r="PBU97" s="153"/>
      <c r="PBV97" s="153"/>
      <c r="PBW97" s="153"/>
      <c r="PBX97" s="153"/>
      <c r="PBY97" s="153"/>
      <c r="PBZ97" s="155"/>
      <c r="PCA97" s="165"/>
      <c r="PCB97" s="153"/>
      <c r="PCC97" s="154"/>
      <c r="PCD97" s="154"/>
      <c r="PCE97" s="153"/>
      <c r="PCF97" s="153"/>
      <c r="PCG97" s="153"/>
      <c r="PCH97" s="153"/>
      <c r="PCI97" s="153"/>
      <c r="PCJ97" s="153"/>
      <c r="PCK97" s="153"/>
      <c r="PCL97" s="153"/>
      <c r="PCM97" s="155"/>
      <c r="PCN97" s="165"/>
      <c r="PCO97" s="153"/>
      <c r="PCP97" s="154"/>
      <c r="PCQ97" s="154"/>
      <c r="PCR97" s="153"/>
      <c r="PCS97" s="153"/>
      <c r="PCT97" s="153"/>
      <c r="PCU97" s="153"/>
      <c r="PCV97" s="153"/>
      <c r="PCW97" s="153"/>
      <c r="PCX97" s="153"/>
      <c r="PCY97" s="153"/>
      <c r="PCZ97" s="155"/>
      <c r="PDA97" s="165"/>
      <c r="PDB97" s="153"/>
      <c r="PDC97" s="154"/>
      <c r="PDD97" s="154"/>
      <c r="PDE97" s="153"/>
      <c r="PDF97" s="153"/>
      <c r="PDG97" s="153"/>
      <c r="PDH97" s="153"/>
      <c r="PDI97" s="153"/>
      <c r="PDJ97" s="153"/>
      <c r="PDK97" s="153"/>
      <c r="PDL97" s="153"/>
      <c r="PDM97" s="155"/>
      <c r="PDN97" s="165"/>
      <c r="PDO97" s="153"/>
      <c r="PDP97" s="154"/>
      <c r="PDQ97" s="154"/>
      <c r="PDR97" s="153"/>
      <c r="PDS97" s="153"/>
      <c r="PDT97" s="153"/>
      <c r="PDU97" s="153"/>
      <c r="PDV97" s="153"/>
      <c r="PDW97" s="153"/>
      <c r="PDX97" s="153"/>
      <c r="PDY97" s="153"/>
      <c r="PDZ97" s="155"/>
      <c r="PEA97" s="165"/>
      <c r="PEB97" s="153"/>
      <c r="PEC97" s="154"/>
      <c r="PED97" s="154"/>
      <c r="PEE97" s="153"/>
      <c r="PEF97" s="153"/>
      <c r="PEG97" s="153"/>
      <c r="PEH97" s="153"/>
      <c r="PEI97" s="153"/>
      <c r="PEJ97" s="153"/>
      <c r="PEK97" s="153"/>
      <c r="PEL97" s="153"/>
      <c r="PEM97" s="155"/>
      <c r="PEN97" s="165"/>
      <c r="PEO97" s="153"/>
      <c r="PEP97" s="154"/>
      <c r="PEQ97" s="154"/>
      <c r="PER97" s="153"/>
      <c r="PES97" s="153"/>
      <c r="PET97" s="153"/>
      <c r="PEU97" s="153"/>
      <c r="PEV97" s="153"/>
      <c r="PEW97" s="153"/>
      <c r="PEX97" s="153"/>
      <c r="PEY97" s="153"/>
      <c r="PEZ97" s="155"/>
      <c r="PFA97" s="165"/>
      <c r="PFB97" s="153"/>
      <c r="PFC97" s="154"/>
      <c r="PFD97" s="154"/>
      <c r="PFE97" s="153"/>
      <c r="PFF97" s="153"/>
      <c r="PFG97" s="153"/>
      <c r="PFH97" s="153"/>
      <c r="PFI97" s="153"/>
      <c r="PFJ97" s="153"/>
      <c r="PFK97" s="153"/>
      <c r="PFL97" s="153"/>
      <c r="PFM97" s="155"/>
      <c r="PFN97" s="165"/>
      <c r="PFO97" s="153"/>
      <c r="PFP97" s="154"/>
      <c r="PFQ97" s="154"/>
      <c r="PFR97" s="153"/>
      <c r="PFS97" s="153"/>
      <c r="PFT97" s="153"/>
      <c r="PFU97" s="153"/>
      <c r="PFV97" s="153"/>
      <c r="PFW97" s="153"/>
      <c r="PFX97" s="153"/>
      <c r="PFY97" s="153"/>
      <c r="PFZ97" s="155"/>
      <c r="PGA97" s="165"/>
      <c r="PGB97" s="153"/>
      <c r="PGC97" s="154"/>
      <c r="PGD97" s="154"/>
      <c r="PGE97" s="153"/>
      <c r="PGF97" s="153"/>
      <c r="PGG97" s="153"/>
      <c r="PGH97" s="153"/>
      <c r="PGI97" s="153"/>
      <c r="PGJ97" s="153"/>
      <c r="PGK97" s="153"/>
      <c r="PGL97" s="153"/>
      <c r="PGM97" s="155"/>
      <c r="PGN97" s="165"/>
      <c r="PGO97" s="153"/>
      <c r="PGP97" s="154"/>
      <c r="PGQ97" s="154"/>
      <c r="PGR97" s="153"/>
      <c r="PGS97" s="153"/>
      <c r="PGT97" s="153"/>
      <c r="PGU97" s="153"/>
      <c r="PGV97" s="153"/>
      <c r="PGW97" s="153"/>
      <c r="PGX97" s="153"/>
      <c r="PGY97" s="153"/>
      <c r="PGZ97" s="155"/>
      <c r="PHA97" s="165"/>
      <c r="PHB97" s="153"/>
      <c r="PHC97" s="154"/>
      <c r="PHD97" s="154"/>
      <c r="PHE97" s="153"/>
      <c r="PHF97" s="153"/>
      <c r="PHG97" s="153"/>
      <c r="PHH97" s="153"/>
      <c r="PHI97" s="153"/>
      <c r="PHJ97" s="153"/>
      <c r="PHK97" s="153"/>
      <c r="PHL97" s="153"/>
      <c r="PHM97" s="155"/>
      <c r="PHN97" s="165"/>
      <c r="PHO97" s="153"/>
      <c r="PHP97" s="154"/>
      <c r="PHQ97" s="154"/>
      <c r="PHR97" s="153"/>
      <c r="PHS97" s="153"/>
      <c r="PHT97" s="153"/>
      <c r="PHU97" s="153"/>
      <c r="PHV97" s="153"/>
      <c r="PHW97" s="153"/>
      <c r="PHX97" s="153"/>
      <c r="PHY97" s="153"/>
      <c r="PHZ97" s="155"/>
      <c r="PIA97" s="165"/>
      <c r="PIB97" s="153"/>
      <c r="PIC97" s="154"/>
      <c r="PID97" s="154"/>
      <c r="PIE97" s="153"/>
      <c r="PIF97" s="153"/>
      <c r="PIG97" s="153"/>
      <c r="PIH97" s="153"/>
      <c r="PII97" s="153"/>
      <c r="PIJ97" s="153"/>
      <c r="PIK97" s="153"/>
      <c r="PIL97" s="153"/>
      <c r="PIM97" s="155"/>
      <c r="PIN97" s="165"/>
      <c r="PIO97" s="153"/>
      <c r="PIP97" s="154"/>
      <c r="PIQ97" s="154"/>
      <c r="PIR97" s="153"/>
      <c r="PIS97" s="153"/>
      <c r="PIT97" s="153"/>
      <c r="PIU97" s="153"/>
      <c r="PIV97" s="153"/>
      <c r="PIW97" s="153"/>
      <c r="PIX97" s="153"/>
      <c r="PIY97" s="153"/>
      <c r="PIZ97" s="155"/>
      <c r="PJA97" s="165"/>
      <c r="PJB97" s="153"/>
      <c r="PJC97" s="154"/>
      <c r="PJD97" s="154"/>
      <c r="PJE97" s="153"/>
      <c r="PJF97" s="153"/>
      <c r="PJG97" s="153"/>
      <c r="PJH97" s="153"/>
      <c r="PJI97" s="153"/>
      <c r="PJJ97" s="153"/>
      <c r="PJK97" s="153"/>
      <c r="PJL97" s="153"/>
      <c r="PJM97" s="155"/>
      <c r="PJN97" s="165"/>
      <c r="PJO97" s="153"/>
      <c r="PJP97" s="154"/>
      <c r="PJQ97" s="154"/>
      <c r="PJR97" s="153"/>
      <c r="PJS97" s="153"/>
      <c r="PJT97" s="153"/>
      <c r="PJU97" s="153"/>
      <c r="PJV97" s="153"/>
      <c r="PJW97" s="153"/>
      <c r="PJX97" s="153"/>
      <c r="PJY97" s="153"/>
      <c r="PJZ97" s="155"/>
      <c r="PKA97" s="165"/>
      <c r="PKB97" s="153"/>
      <c r="PKC97" s="154"/>
      <c r="PKD97" s="154"/>
      <c r="PKE97" s="153"/>
      <c r="PKF97" s="153"/>
      <c r="PKG97" s="153"/>
      <c r="PKH97" s="153"/>
      <c r="PKI97" s="153"/>
      <c r="PKJ97" s="153"/>
      <c r="PKK97" s="153"/>
      <c r="PKL97" s="153"/>
      <c r="PKM97" s="155"/>
      <c r="PKN97" s="165"/>
      <c r="PKO97" s="153"/>
      <c r="PKP97" s="154"/>
      <c r="PKQ97" s="154"/>
      <c r="PKR97" s="153"/>
      <c r="PKS97" s="153"/>
      <c r="PKT97" s="153"/>
      <c r="PKU97" s="153"/>
      <c r="PKV97" s="153"/>
      <c r="PKW97" s="153"/>
      <c r="PKX97" s="153"/>
      <c r="PKY97" s="153"/>
      <c r="PKZ97" s="155"/>
      <c r="PLA97" s="165"/>
      <c r="PLB97" s="153"/>
      <c r="PLC97" s="154"/>
      <c r="PLD97" s="154"/>
      <c r="PLE97" s="153"/>
      <c r="PLF97" s="153"/>
      <c r="PLG97" s="153"/>
      <c r="PLH97" s="153"/>
      <c r="PLI97" s="153"/>
      <c r="PLJ97" s="153"/>
      <c r="PLK97" s="153"/>
      <c r="PLL97" s="153"/>
      <c r="PLM97" s="155"/>
      <c r="PLN97" s="165"/>
      <c r="PLO97" s="153"/>
      <c r="PLP97" s="154"/>
      <c r="PLQ97" s="154"/>
      <c r="PLR97" s="153"/>
      <c r="PLS97" s="153"/>
      <c r="PLT97" s="153"/>
      <c r="PLU97" s="153"/>
      <c r="PLV97" s="153"/>
      <c r="PLW97" s="153"/>
      <c r="PLX97" s="153"/>
      <c r="PLY97" s="153"/>
      <c r="PLZ97" s="155"/>
      <c r="PMA97" s="165"/>
      <c r="PMB97" s="153"/>
      <c r="PMC97" s="154"/>
      <c r="PMD97" s="154"/>
      <c r="PME97" s="153"/>
      <c r="PMF97" s="153"/>
      <c r="PMG97" s="153"/>
      <c r="PMH97" s="153"/>
      <c r="PMI97" s="153"/>
      <c r="PMJ97" s="153"/>
      <c r="PMK97" s="153"/>
      <c r="PML97" s="153"/>
      <c r="PMM97" s="155"/>
      <c r="PMN97" s="165"/>
      <c r="PMO97" s="153"/>
      <c r="PMP97" s="154"/>
      <c r="PMQ97" s="154"/>
      <c r="PMR97" s="153"/>
      <c r="PMS97" s="153"/>
      <c r="PMT97" s="153"/>
      <c r="PMU97" s="153"/>
      <c r="PMV97" s="153"/>
      <c r="PMW97" s="153"/>
      <c r="PMX97" s="153"/>
      <c r="PMY97" s="153"/>
      <c r="PMZ97" s="155"/>
      <c r="PNA97" s="165"/>
      <c r="PNB97" s="153"/>
      <c r="PNC97" s="154"/>
      <c r="PND97" s="154"/>
      <c r="PNE97" s="153"/>
      <c r="PNF97" s="153"/>
      <c r="PNG97" s="153"/>
      <c r="PNH97" s="153"/>
      <c r="PNI97" s="153"/>
      <c r="PNJ97" s="153"/>
      <c r="PNK97" s="153"/>
      <c r="PNL97" s="153"/>
      <c r="PNM97" s="155"/>
      <c r="PNN97" s="165"/>
      <c r="PNO97" s="153"/>
      <c r="PNP97" s="154"/>
      <c r="PNQ97" s="154"/>
      <c r="PNR97" s="153"/>
      <c r="PNS97" s="153"/>
      <c r="PNT97" s="153"/>
      <c r="PNU97" s="153"/>
      <c r="PNV97" s="153"/>
      <c r="PNW97" s="153"/>
      <c r="PNX97" s="153"/>
      <c r="PNY97" s="153"/>
      <c r="PNZ97" s="155"/>
      <c r="POA97" s="165"/>
      <c r="POB97" s="153"/>
      <c r="POC97" s="154"/>
      <c r="POD97" s="154"/>
      <c r="POE97" s="153"/>
      <c r="POF97" s="153"/>
      <c r="POG97" s="153"/>
      <c r="POH97" s="153"/>
      <c r="POI97" s="153"/>
      <c r="POJ97" s="153"/>
      <c r="POK97" s="153"/>
      <c r="POL97" s="153"/>
      <c r="POM97" s="155"/>
      <c r="PON97" s="165"/>
      <c r="POO97" s="153"/>
      <c r="POP97" s="154"/>
      <c r="POQ97" s="154"/>
      <c r="POR97" s="153"/>
      <c r="POS97" s="153"/>
      <c r="POT97" s="153"/>
      <c r="POU97" s="153"/>
      <c r="POV97" s="153"/>
      <c r="POW97" s="153"/>
      <c r="POX97" s="153"/>
      <c r="POY97" s="153"/>
      <c r="POZ97" s="155"/>
      <c r="PPA97" s="165"/>
      <c r="PPB97" s="153"/>
      <c r="PPC97" s="154"/>
      <c r="PPD97" s="154"/>
      <c r="PPE97" s="153"/>
      <c r="PPF97" s="153"/>
      <c r="PPG97" s="153"/>
      <c r="PPH97" s="153"/>
      <c r="PPI97" s="153"/>
      <c r="PPJ97" s="153"/>
      <c r="PPK97" s="153"/>
      <c r="PPL97" s="153"/>
      <c r="PPM97" s="155"/>
      <c r="PPN97" s="165"/>
      <c r="PPO97" s="153"/>
      <c r="PPP97" s="154"/>
      <c r="PPQ97" s="154"/>
      <c r="PPR97" s="153"/>
      <c r="PPS97" s="153"/>
      <c r="PPT97" s="153"/>
      <c r="PPU97" s="153"/>
      <c r="PPV97" s="153"/>
      <c r="PPW97" s="153"/>
      <c r="PPX97" s="153"/>
      <c r="PPY97" s="153"/>
      <c r="PPZ97" s="155"/>
      <c r="PQA97" s="165"/>
      <c r="PQB97" s="153"/>
      <c r="PQC97" s="154"/>
      <c r="PQD97" s="154"/>
      <c r="PQE97" s="153"/>
      <c r="PQF97" s="153"/>
      <c r="PQG97" s="153"/>
      <c r="PQH97" s="153"/>
      <c r="PQI97" s="153"/>
      <c r="PQJ97" s="153"/>
      <c r="PQK97" s="153"/>
      <c r="PQL97" s="153"/>
      <c r="PQM97" s="155"/>
      <c r="PQN97" s="165"/>
      <c r="PQO97" s="153"/>
      <c r="PQP97" s="154"/>
      <c r="PQQ97" s="154"/>
      <c r="PQR97" s="153"/>
      <c r="PQS97" s="153"/>
      <c r="PQT97" s="153"/>
      <c r="PQU97" s="153"/>
      <c r="PQV97" s="153"/>
      <c r="PQW97" s="153"/>
      <c r="PQX97" s="153"/>
      <c r="PQY97" s="153"/>
      <c r="PQZ97" s="155"/>
      <c r="PRA97" s="165"/>
      <c r="PRB97" s="153"/>
      <c r="PRC97" s="154"/>
      <c r="PRD97" s="154"/>
      <c r="PRE97" s="153"/>
      <c r="PRF97" s="153"/>
      <c r="PRG97" s="153"/>
      <c r="PRH97" s="153"/>
      <c r="PRI97" s="153"/>
      <c r="PRJ97" s="153"/>
      <c r="PRK97" s="153"/>
      <c r="PRL97" s="153"/>
      <c r="PRM97" s="155"/>
      <c r="PRN97" s="165"/>
      <c r="PRO97" s="153"/>
      <c r="PRP97" s="154"/>
      <c r="PRQ97" s="154"/>
      <c r="PRR97" s="153"/>
      <c r="PRS97" s="153"/>
      <c r="PRT97" s="153"/>
      <c r="PRU97" s="153"/>
      <c r="PRV97" s="153"/>
      <c r="PRW97" s="153"/>
      <c r="PRX97" s="153"/>
      <c r="PRY97" s="153"/>
      <c r="PRZ97" s="155"/>
      <c r="PSA97" s="165"/>
      <c r="PSB97" s="153"/>
      <c r="PSC97" s="154"/>
      <c r="PSD97" s="154"/>
      <c r="PSE97" s="153"/>
      <c r="PSF97" s="153"/>
      <c r="PSG97" s="153"/>
      <c r="PSH97" s="153"/>
      <c r="PSI97" s="153"/>
      <c r="PSJ97" s="153"/>
      <c r="PSK97" s="153"/>
      <c r="PSL97" s="153"/>
      <c r="PSM97" s="155"/>
      <c r="PSN97" s="165"/>
      <c r="PSO97" s="153"/>
      <c r="PSP97" s="154"/>
      <c r="PSQ97" s="154"/>
      <c r="PSR97" s="153"/>
      <c r="PSS97" s="153"/>
      <c r="PST97" s="153"/>
      <c r="PSU97" s="153"/>
      <c r="PSV97" s="153"/>
      <c r="PSW97" s="153"/>
      <c r="PSX97" s="153"/>
      <c r="PSY97" s="153"/>
      <c r="PSZ97" s="155"/>
      <c r="PTA97" s="165"/>
      <c r="PTB97" s="153"/>
      <c r="PTC97" s="154"/>
      <c r="PTD97" s="154"/>
      <c r="PTE97" s="153"/>
      <c r="PTF97" s="153"/>
      <c r="PTG97" s="153"/>
      <c r="PTH97" s="153"/>
      <c r="PTI97" s="153"/>
      <c r="PTJ97" s="153"/>
      <c r="PTK97" s="153"/>
      <c r="PTL97" s="153"/>
      <c r="PTM97" s="155"/>
      <c r="PTN97" s="165"/>
      <c r="PTO97" s="153"/>
      <c r="PTP97" s="154"/>
      <c r="PTQ97" s="154"/>
      <c r="PTR97" s="153"/>
      <c r="PTS97" s="153"/>
      <c r="PTT97" s="153"/>
      <c r="PTU97" s="153"/>
      <c r="PTV97" s="153"/>
      <c r="PTW97" s="153"/>
      <c r="PTX97" s="153"/>
      <c r="PTY97" s="153"/>
      <c r="PTZ97" s="155"/>
      <c r="PUA97" s="165"/>
      <c r="PUB97" s="153"/>
      <c r="PUC97" s="154"/>
      <c r="PUD97" s="154"/>
      <c r="PUE97" s="153"/>
      <c r="PUF97" s="153"/>
      <c r="PUG97" s="153"/>
      <c r="PUH97" s="153"/>
      <c r="PUI97" s="153"/>
      <c r="PUJ97" s="153"/>
      <c r="PUK97" s="153"/>
      <c r="PUL97" s="153"/>
      <c r="PUM97" s="155"/>
      <c r="PUN97" s="165"/>
      <c r="PUO97" s="153"/>
      <c r="PUP97" s="154"/>
      <c r="PUQ97" s="154"/>
      <c r="PUR97" s="153"/>
      <c r="PUS97" s="153"/>
      <c r="PUT97" s="153"/>
      <c r="PUU97" s="153"/>
      <c r="PUV97" s="153"/>
      <c r="PUW97" s="153"/>
      <c r="PUX97" s="153"/>
      <c r="PUY97" s="153"/>
      <c r="PUZ97" s="155"/>
      <c r="PVA97" s="165"/>
      <c r="PVB97" s="153"/>
      <c r="PVC97" s="154"/>
      <c r="PVD97" s="154"/>
      <c r="PVE97" s="153"/>
      <c r="PVF97" s="153"/>
      <c r="PVG97" s="153"/>
      <c r="PVH97" s="153"/>
      <c r="PVI97" s="153"/>
      <c r="PVJ97" s="153"/>
      <c r="PVK97" s="153"/>
      <c r="PVL97" s="153"/>
      <c r="PVM97" s="155"/>
      <c r="PVN97" s="165"/>
      <c r="PVO97" s="153"/>
      <c r="PVP97" s="154"/>
      <c r="PVQ97" s="154"/>
      <c r="PVR97" s="153"/>
      <c r="PVS97" s="153"/>
      <c r="PVT97" s="153"/>
      <c r="PVU97" s="153"/>
      <c r="PVV97" s="153"/>
      <c r="PVW97" s="153"/>
      <c r="PVX97" s="153"/>
      <c r="PVY97" s="153"/>
      <c r="PVZ97" s="155"/>
      <c r="PWA97" s="165"/>
      <c r="PWB97" s="153"/>
      <c r="PWC97" s="154"/>
      <c r="PWD97" s="154"/>
      <c r="PWE97" s="153"/>
      <c r="PWF97" s="153"/>
      <c r="PWG97" s="153"/>
      <c r="PWH97" s="153"/>
      <c r="PWI97" s="153"/>
      <c r="PWJ97" s="153"/>
      <c r="PWK97" s="153"/>
      <c r="PWL97" s="153"/>
      <c r="PWM97" s="155"/>
      <c r="PWN97" s="165"/>
      <c r="PWO97" s="153"/>
      <c r="PWP97" s="154"/>
      <c r="PWQ97" s="154"/>
      <c r="PWR97" s="153"/>
      <c r="PWS97" s="153"/>
      <c r="PWT97" s="153"/>
      <c r="PWU97" s="153"/>
      <c r="PWV97" s="153"/>
      <c r="PWW97" s="153"/>
      <c r="PWX97" s="153"/>
      <c r="PWY97" s="153"/>
      <c r="PWZ97" s="155"/>
      <c r="PXA97" s="165"/>
      <c r="PXB97" s="153"/>
      <c r="PXC97" s="154"/>
      <c r="PXD97" s="154"/>
      <c r="PXE97" s="153"/>
      <c r="PXF97" s="153"/>
      <c r="PXG97" s="153"/>
      <c r="PXH97" s="153"/>
      <c r="PXI97" s="153"/>
      <c r="PXJ97" s="153"/>
      <c r="PXK97" s="153"/>
      <c r="PXL97" s="153"/>
      <c r="PXM97" s="155"/>
      <c r="PXN97" s="165"/>
      <c r="PXO97" s="153"/>
      <c r="PXP97" s="154"/>
      <c r="PXQ97" s="154"/>
      <c r="PXR97" s="153"/>
      <c r="PXS97" s="153"/>
      <c r="PXT97" s="153"/>
      <c r="PXU97" s="153"/>
      <c r="PXV97" s="153"/>
      <c r="PXW97" s="153"/>
      <c r="PXX97" s="153"/>
      <c r="PXY97" s="153"/>
      <c r="PXZ97" s="155"/>
      <c r="PYA97" s="165"/>
      <c r="PYB97" s="153"/>
      <c r="PYC97" s="154"/>
      <c r="PYD97" s="154"/>
      <c r="PYE97" s="153"/>
      <c r="PYF97" s="153"/>
      <c r="PYG97" s="153"/>
      <c r="PYH97" s="153"/>
      <c r="PYI97" s="153"/>
      <c r="PYJ97" s="153"/>
      <c r="PYK97" s="153"/>
      <c r="PYL97" s="153"/>
      <c r="PYM97" s="155"/>
      <c r="PYN97" s="165"/>
      <c r="PYO97" s="153"/>
      <c r="PYP97" s="154"/>
      <c r="PYQ97" s="154"/>
      <c r="PYR97" s="153"/>
      <c r="PYS97" s="153"/>
      <c r="PYT97" s="153"/>
      <c r="PYU97" s="153"/>
      <c r="PYV97" s="153"/>
      <c r="PYW97" s="153"/>
      <c r="PYX97" s="153"/>
      <c r="PYY97" s="153"/>
      <c r="PYZ97" s="155"/>
      <c r="PZA97" s="165"/>
      <c r="PZB97" s="153"/>
      <c r="PZC97" s="154"/>
      <c r="PZD97" s="154"/>
      <c r="PZE97" s="153"/>
      <c r="PZF97" s="153"/>
      <c r="PZG97" s="153"/>
      <c r="PZH97" s="153"/>
      <c r="PZI97" s="153"/>
      <c r="PZJ97" s="153"/>
      <c r="PZK97" s="153"/>
      <c r="PZL97" s="153"/>
      <c r="PZM97" s="155"/>
      <c r="PZN97" s="165"/>
      <c r="PZO97" s="153"/>
      <c r="PZP97" s="154"/>
      <c r="PZQ97" s="154"/>
      <c r="PZR97" s="153"/>
      <c r="PZS97" s="153"/>
      <c r="PZT97" s="153"/>
      <c r="PZU97" s="153"/>
      <c r="PZV97" s="153"/>
      <c r="PZW97" s="153"/>
      <c r="PZX97" s="153"/>
      <c r="PZY97" s="153"/>
      <c r="PZZ97" s="155"/>
      <c r="QAA97" s="165"/>
      <c r="QAB97" s="153"/>
      <c r="QAC97" s="154"/>
      <c r="QAD97" s="154"/>
      <c r="QAE97" s="153"/>
      <c r="QAF97" s="153"/>
      <c r="QAG97" s="153"/>
      <c r="QAH97" s="153"/>
      <c r="QAI97" s="153"/>
      <c r="QAJ97" s="153"/>
      <c r="QAK97" s="153"/>
      <c r="QAL97" s="153"/>
      <c r="QAM97" s="155"/>
      <c r="QAN97" s="165"/>
      <c r="QAO97" s="153"/>
      <c r="QAP97" s="154"/>
      <c r="QAQ97" s="154"/>
      <c r="QAR97" s="153"/>
      <c r="QAS97" s="153"/>
      <c r="QAT97" s="153"/>
      <c r="QAU97" s="153"/>
      <c r="QAV97" s="153"/>
      <c r="QAW97" s="153"/>
      <c r="QAX97" s="153"/>
      <c r="QAY97" s="153"/>
      <c r="QAZ97" s="155"/>
      <c r="QBA97" s="165"/>
      <c r="QBB97" s="153"/>
      <c r="QBC97" s="154"/>
      <c r="QBD97" s="154"/>
      <c r="QBE97" s="153"/>
      <c r="QBF97" s="153"/>
      <c r="QBG97" s="153"/>
      <c r="QBH97" s="153"/>
      <c r="QBI97" s="153"/>
      <c r="QBJ97" s="153"/>
      <c r="QBK97" s="153"/>
      <c r="QBL97" s="153"/>
      <c r="QBM97" s="155"/>
      <c r="QBN97" s="165"/>
      <c r="QBO97" s="153"/>
      <c r="QBP97" s="154"/>
      <c r="QBQ97" s="154"/>
      <c r="QBR97" s="153"/>
      <c r="QBS97" s="153"/>
      <c r="QBT97" s="153"/>
      <c r="QBU97" s="153"/>
      <c r="QBV97" s="153"/>
      <c r="QBW97" s="153"/>
      <c r="QBX97" s="153"/>
      <c r="QBY97" s="153"/>
      <c r="QBZ97" s="155"/>
      <c r="QCA97" s="165"/>
      <c r="QCB97" s="153"/>
      <c r="QCC97" s="154"/>
      <c r="QCD97" s="154"/>
      <c r="QCE97" s="153"/>
      <c r="QCF97" s="153"/>
      <c r="QCG97" s="153"/>
      <c r="QCH97" s="153"/>
      <c r="QCI97" s="153"/>
      <c r="QCJ97" s="153"/>
      <c r="QCK97" s="153"/>
      <c r="QCL97" s="153"/>
      <c r="QCM97" s="155"/>
      <c r="QCN97" s="165"/>
      <c r="QCO97" s="153"/>
      <c r="QCP97" s="154"/>
      <c r="QCQ97" s="154"/>
      <c r="QCR97" s="153"/>
      <c r="QCS97" s="153"/>
      <c r="QCT97" s="153"/>
      <c r="QCU97" s="153"/>
      <c r="QCV97" s="153"/>
      <c r="QCW97" s="153"/>
      <c r="QCX97" s="153"/>
      <c r="QCY97" s="153"/>
      <c r="QCZ97" s="155"/>
      <c r="QDA97" s="165"/>
      <c r="QDB97" s="153"/>
      <c r="QDC97" s="154"/>
      <c r="QDD97" s="154"/>
      <c r="QDE97" s="153"/>
      <c r="QDF97" s="153"/>
      <c r="QDG97" s="153"/>
      <c r="QDH97" s="153"/>
      <c r="QDI97" s="153"/>
      <c r="QDJ97" s="153"/>
      <c r="QDK97" s="153"/>
      <c r="QDL97" s="153"/>
      <c r="QDM97" s="155"/>
      <c r="QDN97" s="165"/>
      <c r="QDO97" s="153"/>
      <c r="QDP97" s="154"/>
      <c r="QDQ97" s="154"/>
      <c r="QDR97" s="153"/>
      <c r="QDS97" s="153"/>
      <c r="QDT97" s="153"/>
      <c r="QDU97" s="153"/>
      <c r="QDV97" s="153"/>
      <c r="QDW97" s="153"/>
      <c r="QDX97" s="153"/>
      <c r="QDY97" s="153"/>
      <c r="QDZ97" s="155"/>
      <c r="QEA97" s="165"/>
      <c r="QEB97" s="153"/>
      <c r="QEC97" s="154"/>
      <c r="QED97" s="154"/>
      <c r="QEE97" s="153"/>
      <c r="QEF97" s="153"/>
      <c r="QEG97" s="153"/>
      <c r="QEH97" s="153"/>
      <c r="QEI97" s="153"/>
      <c r="QEJ97" s="153"/>
      <c r="QEK97" s="153"/>
      <c r="QEL97" s="153"/>
      <c r="QEM97" s="155"/>
      <c r="QEN97" s="165"/>
      <c r="QEO97" s="153"/>
      <c r="QEP97" s="154"/>
      <c r="QEQ97" s="154"/>
      <c r="QER97" s="153"/>
      <c r="QES97" s="153"/>
      <c r="QET97" s="153"/>
      <c r="QEU97" s="153"/>
      <c r="QEV97" s="153"/>
      <c r="QEW97" s="153"/>
      <c r="QEX97" s="153"/>
      <c r="QEY97" s="153"/>
      <c r="QEZ97" s="155"/>
      <c r="QFA97" s="165"/>
      <c r="QFB97" s="153"/>
      <c r="QFC97" s="154"/>
      <c r="QFD97" s="154"/>
      <c r="QFE97" s="153"/>
      <c r="QFF97" s="153"/>
      <c r="QFG97" s="153"/>
      <c r="QFH97" s="153"/>
      <c r="QFI97" s="153"/>
      <c r="QFJ97" s="153"/>
      <c r="QFK97" s="153"/>
      <c r="QFL97" s="153"/>
      <c r="QFM97" s="155"/>
      <c r="QFN97" s="165"/>
      <c r="QFO97" s="153"/>
      <c r="QFP97" s="154"/>
      <c r="QFQ97" s="154"/>
      <c r="QFR97" s="153"/>
      <c r="QFS97" s="153"/>
      <c r="QFT97" s="153"/>
      <c r="QFU97" s="153"/>
      <c r="QFV97" s="153"/>
      <c r="QFW97" s="153"/>
      <c r="QFX97" s="153"/>
      <c r="QFY97" s="153"/>
      <c r="QFZ97" s="155"/>
      <c r="QGA97" s="165"/>
      <c r="QGB97" s="153"/>
      <c r="QGC97" s="154"/>
      <c r="QGD97" s="154"/>
      <c r="QGE97" s="153"/>
      <c r="QGF97" s="153"/>
      <c r="QGG97" s="153"/>
      <c r="QGH97" s="153"/>
      <c r="QGI97" s="153"/>
      <c r="QGJ97" s="153"/>
      <c r="QGK97" s="153"/>
      <c r="QGL97" s="153"/>
      <c r="QGM97" s="155"/>
      <c r="QGN97" s="165"/>
      <c r="QGO97" s="153"/>
      <c r="QGP97" s="154"/>
      <c r="QGQ97" s="154"/>
      <c r="QGR97" s="153"/>
      <c r="QGS97" s="153"/>
      <c r="QGT97" s="153"/>
      <c r="QGU97" s="153"/>
      <c r="QGV97" s="153"/>
      <c r="QGW97" s="153"/>
      <c r="QGX97" s="153"/>
      <c r="QGY97" s="153"/>
      <c r="QGZ97" s="155"/>
      <c r="QHA97" s="165"/>
      <c r="QHB97" s="153"/>
      <c r="QHC97" s="154"/>
      <c r="QHD97" s="154"/>
      <c r="QHE97" s="153"/>
      <c r="QHF97" s="153"/>
      <c r="QHG97" s="153"/>
      <c r="QHH97" s="153"/>
      <c r="QHI97" s="153"/>
      <c r="QHJ97" s="153"/>
      <c r="QHK97" s="153"/>
      <c r="QHL97" s="153"/>
      <c r="QHM97" s="155"/>
      <c r="QHN97" s="165"/>
      <c r="QHO97" s="153"/>
      <c r="QHP97" s="154"/>
      <c r="QHQ97" s="154"/>
      <c r="QHR97" s="153"/>
      <c r="QHS97" s="153"/>
      <c r="QHT97" s="153"/>
      <c r="QHU97" s="153"/>
      <c r="QHV97" s="153"/>
      <c r="QHW97" s="153"/>
      <c r="QHX97" s="153"/>
      <c r="QHY97" s="153"/>
      <c r="QHZ97" s="155"/>
      <c r="QIA97" s="165"/>
      <c r="QIB97" s="153"/>
      <c r="QIC97" s="154"/>
      <c r="QID97" s="154"/>
      <c r="QIE97" s="153"/>
      <c r="QIF97" s="153"/>
      <c r="QIG97" s="153"/>
      <c r="QIH97" s="153"/>
      <c r="QII97" s="153"/>
      <c r="QIJ97" s="153"/>
      <c r="QIK97" s="153"/>
      <c r="QIL97" s="153"/>
      <c r="QIM97" s="155"/>
      <c r="QIN97" s="165"/>
      <c r="QIO97" s="153"/>
      <c r="QIP97" s="154"/>
      <c r="QIQ97" s="154"/>
      <c r="QIR97" s="153"/>
      <c r="QIS97" s="153"/>
      <c r="QIT97" s="153"/>
      <c r="QIU97" s="153"/>
      <c r="QIV97" s="153"/>
      <c r="QIW97" s="153"/>
      <c r="QIX97" s="153"/>
      <c r="QIY97" s="153"/>
      <c r="QIZ97" s="155"/>
      <c r="QJA97" s="165"/>
      <c r="QJB97" s="153"/>
      <c r="QJC97" s="154"/>
      <c r="QJD97" s="154"/>
      <c r="QJE97" s="153"/>
      <c r="QJF97" s="153"/>
      <c r="QJG97" s="153"/>
      <c r="QJH97" s="153"/>
      <c r="QJI97" s="153"/>
      <c r="QJJ97" s="153"/>
      <c r="QJK97" s="153"/>
      <c r="QJL97" s="153"/>
      <c r="QJM97" s="155"/>
      <c r="QJN97" s="165"/>
      <c r="QJO97" s="153"/>
      <c r="QJP97" s="154"/>
      <c r="QJQ97" s="154"/>
      <c r="QJR97" s="153"/>
      <c r="QJS97" s="153"/>
      <c r="QJT97" s="153"/>
      <c r="QJU97" s="153"/>
      <c r="QJV97" s="153"/>
      <c r="QJW97" s="153"/>
      <c r="QJX97" s="153"/>
      <c r="QJY97" s="153"/>
      <c r="QJZ97" s="155"/>
      <c r="QKA97" s="165"/>
      <c r="QKB97" s="153"/>
      <c r="QKC97" s="154"/>
      <c r="QKD97" s="154"/>
      <c r="QKE97" s="153"/>
      <c r="QKF97" s="153"/>
      <c r="QKG97" s="153"/>
      <c r="QKH97" s="153"/>
      <c r="QKI97" s="153"/>
      <c r="QKJ97" s="153"/>
      <c r="QKK97" s="153"/>
      <c r="QKL97" s="153"/>
      <c r="QKM97" s="155"/>
      <c r="QKN97" s="165"/>
      <c r="QKO97" s="153"/>
      <c r="QKP97" s="154"/>
      <c r="QKQ97" s="154"/>
      <c r="QKR97" s="153"/>
      <c r="QKS97" s="153"/>
      <c r="QKT97" s="153"/>
      <c r="QKU97" s="153"/>
      <c r="QKV97" s="153"/>
      <c r="QKW97" s="153"/>
      <c r="QKX97" s="153"/>
      <c r="QKY97" s="153"/>
      <c r="QKZ97" s="155"/>
      <c r="QLA97" s="165"/>
      <c r="QLB97" s="153"/>
      <c r="QLC97" s="154"/>
      <c r="QLD97" s="154"/>
      <c r="QLE97" s="153"/>
      <c r="QLF97" s="153"/>
      <c r="QLG97" s="153"/>
      <c r="QLH97" s="153"/>
      <c r="QLI97" s="153"/>
      <c r="QLJ97" s="153"/>
      <c r="QLK97" s="153"/>
      <c r="QLL97" s="153"/>
      <c r="QLM97" s="155"/>
      <c r="QLN97" s="165"/>
      <c r="QLO97" s="153"/>
      <c r="QLP97" s="154"/>
      <c r="QLQ97" s="154"/>
      <c r="QLR97" s="153"/>
      <c r="QLS97" s="153"/>
      <c r="QLT97" s="153"/>
      <c r="QLU97" s="153"/>
      <c r="QLV97" s="153"/>
      <c r="QLW97" s="153"/>
      <c r="QLX97" s="153"/>
      <c r="QLY97" s="153"/>
      <c r="QLZ97" s="155"/>
      <c r="QMA97" s="165"/>
      <c r="QMB97" s="153"/>
      <c r="QMC97" s="154"/>
      <c r="QMD97" s="154"/>
      <c r="QME97" s="153"/>
      <c r="QMF97" s="153"/>
      <c r="QMG97" s="153"/>
      <c r="QMH97" s="153"/>
      <c r="QMI97" s="153"/>
      <c r="QMJ97" s="153"/>
      <c r="QMK97" s="153"/>
      <c r="QML97" s="153"/>
      <c r="QMM97" s="155"/>
      <c r="QMN97" s="165"/>
      <c r="QMO97" s="153"/>
      <c r="QMP97" s="154"/>
      <c r="QMQ97" s="154"/>
      <c r="QMR97" s="153"/>
      <c r="QMS97" s="153"/>
      <c r="QMT97" s="153"/>
      <c r="QMU97" s="153"/>
      <c r="QMV97" s="153"/>
      <c r="QMW97" s="153"/>
      <c r="QMX97" s="153"/>
      <c r="QMY97" s="153"/>
      <c r="QMZ97" s="155"/>
      <c r="QNA97" s="165"/>
      <c r="QNB97" s="153"/>
      <c r="QNC97" s="154"/>
      <c r="QND97" s="154"/>
      <c r="QNE97" s="153"/>
      <c r="QNF97" s="153"/>
      <c r="QNG97" s="153"/>
      <c r="QNH97" s="153"/>
      <c r="QNI97" s="153"/>
      <c r="QNJ97" s="153"/>
      <c r="QNK97" s="153"/>
      <c r="QNL97" s="153"/>
      <c r="QNM97" s="155"/>
      <c r="QNN97" s="165"/>
      <c r="QNO97" s="153"/>
      <c r="QNP97" s="154"/>
      <c r="QNQ97" s="154"/>
      <c r="QNR97" s="153"/>
      <c r="QNS97" s="153"/>
      <c r="QNT97" s="153"/>
      <c r="QNU97" s="153"/>
      <c r="QNV97" s="153"/>
      <c r="QNW97" s="153"/>
      <c r="QNX97" s="153"/>
      <c r="QNY97" s="153"/>
      <c r="QNZ97" s="155"/>
      <c r="QOA97" s="165"/>
      <c r="QOB97" s="153"/>
      <c r="QOC97" s="154"/>
      <c r="QOD97" s="154"/>
      <c r="QOE97" s="153"/>
      <c r="QOF97" s="153"/>
      <c r="QOG97" s="153"/>
      <c r="QOH97" s="153"/>
      <c r="QOI97" s="153"/>
      <c r="QOJ97" s="153"/>
      <c r="QOK97" s="153"/>
      <c r="QOL97" s="153"/>
      <c r="QOM97" s="155"/>
      <c r="QON97" s="165"/>
      <c r="QOO97" s="153"/>
      <c r="QOP97" s="154"/>
      <c r="QOQ97" s="154"/>
      <c r="QOR97" s="153"/>
      <c r="QOS97" s="153"/>
      <c r="QOT97" s="153"/>
      <c r="QOU97" s="153"/>
      <c r="QOV97" s="153"/>
      <c r="QOW97" s="153"/>
      <c r="QOX97" s="153"/>
      <c r="QOY97" s="153"/>
      <c r="QOZ97" s="155"/>
      <c r="QPA97" s="165"/>
      <c r="QPB97" s="153"/>
      <c r="QPC97" s="154"/>
      <c r="QPD97" s="154"/>
      <c r="QPE97" s="153"/>
      <c r="QPF97" s="153"/>
      <c r="QPG97" s="153"/>
      <c r="QPH97" s="153"/>
      <c r="QPI97" s="153"/>
      <c r="QPJ97" s="153"/>
      <c r="QPK97" s="153"/>
      <c r="QPL97" s="153"/>
      <c r="QPM97" s="155"/>
      <c r="QPN97" s="165"/>
      <c r="QPO97" s="153"/>
      <c r="QPP97" s="154"/>
      <c r="QPQ97" s="154"/>
      <c r="QPR97" s="153"/>
      <c r="QPS97" s="153"/>
      <c r="QPT97" s="153"/>
      <c r="QPU97" s="153"/>
      <c r="QPV97" s="153"/>
      <c r="QPW97" s="153"/>
      <c r="QPX97" s="153"/>
      <c r="QPY97" s="153"/>
      <c r="QPZ97" s="155"/>
      <c r="QQA97" s="165"/>
      <c r="QQB97" s="153"/>
      <c r="QQC97" s="154"/>
      <c r="QQD97" s="154"/>
      <c r="QQE97" s="153"/>
      <c r="QQF97" s="153"/>
      <c r="QQG97" s="153"/>
      <c r="QQH97" s="153"/>
      <c r="QQI97" s="153"/>
      <c r="QQJ97" s="153"/>
      <c r="QQK97" s="153"/>
      <c r="QQL97" s="153"/>
      <c r="QQM97" s="155"/>
      <c r="QQN97" s="165"/>
      <c r="QQO97" s="153"/>
      <c r="QQP97" s="154"/>
      <c r="QQQ97" s="154"/>
      <c r="QQR97" s="153"/>
      <c r="QQS97" s="153"/>
      <c r="QQT97" s="153"/>
      <c r="QQU97" s="153"/>
      <c r="QQV97" s="153"/>
      <c r="QQW97" s="153"/>
      <c r="QQX97" s="153"/>
      <c r="QQY97" s="153"/>
      <c r="QQZ97" s="155"/>
      <c r="QRA97" s="165"/>
      <c r="QRB97" s="153"/>
      <c r="QRC97" s="154"/>
      <c r="QRD97" s="154"/>
      <c r="QRE97" s="153"/>
      <c r="QRF97" s="153"/>
      <c r="QRG97" s="153"/>
      <c r="QRH97" s="153"/>
      <c r="QRI97" s="153"/>
      <c r="QRJ97" s="153"/>
      <c r="QRK97" s="153"/>
      <c r="QRL97" s="153"/>
      <c r="QRM97" s="155"/>
      <c r="QRN97" s="165"/>
      <c r="QRO97" s="153"/>
      <c r="QRP97" s="154"/>
      <c r="QRQ97" s="154"/>
      <c r="QRR97" s="153"/>
      <c r="QRS97" s="153"/>
      <c r="QRT97" s="153"/>
      <c r="QRU97" s="153"/>
      <c r="QRV97" s="153"/>
      <c r="QRW97" s="153"/>
      <c r="QRX97" s="153"/>
      <c r="QRY97" s="153"/>
      <c r="QRZ97" s="155"/>
      <c r="QSA97" s="165"/>
      <c r="QSB97" s="153"/>
      <c r="QSC97" s="154"/>
      <c r="QSD97" s="154"/>
      <c r="QSE97" s="153"/>
      <c r="QSF97" s="153"/>
      <c r="QSG97" s="153"/>
      <c r="QSH97" s="153"/>
      <c r="QSI97" s="153"/>
      <c r="QSJ97" s="153"/>
      <c r="QSK97" s="153"/>
      <c r="QSL97" s="153"/>
      <c r="QSM97" s="155"/>
      <c r="QSN97" s="165"/>
      <c r="QSO97" s="153"/>
      <c r="QSP97" s="154"/>
      <c r="QSQ97" s="154"/>
      <c r="QSR97" s="153"/>
      <c r="QSS97" s="153"/>
      <c r="QST97" s="153"/>
      <c r="QSU97" s="153"/>
      <c r="QSV97" s="153"/>
      <c r="QSW97" s="153"/>
      <c r="QSX97" s="153"/>
      <c r="QSY97" s="153"/>
      <c r="QSZ97" s="155"/>
      <c r="QTA97" s="165"/>
      <c r="QTB97" s="153"/>
      <c r="QTC97" s="154"/>
      <c r="QTD97" s="154"/>
      <c r="QTE97" s="153"/>
      <c r="QTF97" s="153"/>
      <c r="QTG97" s="153"/>
      <c r="QTH97" s="153"/>
      <c r="QTI97" s="153"/>
      <c r="QTJ97" s="153"/>
      <c r="QTK97" s="153"/>
      <c r="QTL97" s="153"/>
      <c r="QTM97" s="155"/>
      <c r="QTN97" s="165"/>
      <c r="QTO97" s="153"/>
      <c r="QTP97" s="154"/>
      <c r="QTQ97" s="154"/>
      <c r="QTR97" s="153"/>
      <c r="QTS97" s="153"/>
      <c r="QTT97" s="153"/>
      <c r="QTU97" s="153"/>
      <c r="QTV97" s="153"/>
      <c r="QTW97" s="153"/>
      <c r="QTX97" s="153"/>
      <c r="QTY97" s="153"/>
      <c r="QTZ97" s="155"/>
      <c r="QUA97" s="165"/>
      <c r="QUB97" s="153"/>
      <c r="QUC97" s="154"/>
      <c r="QUD97" s="154"/>
      <c r="QUE97" s="153"/>
      <c r="QUF97" s="153"/>
      <c r="QUG97" s="153"/>
      <c r="QUH97" s="153"/>
      <c r="QUI97" s="153"/>
      <c r="QUJ97" s="153"/>
      <c r="QUK97" s="153"/>
      <c r="QUL97" s="153"/>
      <c r="QUM97" s="155"/>
      <c r="QUN97" s="165"/>
      <c r="QUO97" s="153"/>
      <c r="QUP97" s="154"/>
      <c r="QUQ97" s="154"/>
      <c r="QUR97" s="153"/>
      <c r="QUS97" s="153"/>
      <c r="QUT97" s="153"/>
      <c r="QUU97" s="153"/>
      <c r="QUV97" s="153"/>
      <c r="QUW97" s="153"/>
      <c r="QUX97" s="153"/>
      <c r="QUY97" s="153"/>
      <c r="QUZ97" s="155"/>
      <c r="QVA97" s="165"/>
      <c r="QVB97" s="153"/>
      <c r="QVC97" s="154"/>
      <c r="QVD97" s="154"/>
      <c r="QVE97" s="153"/>
      <c r="QVF97" s="153"/>
      <c r="QVG97" s="153"/>
      <c r="QVH97" s="153"/>
      <c r="QVI97" s="153"/>
      <c r="QVJ97" s="153"/>
      <c r="QVK97" s="153"/>
      <c r="QVL97" s="153"/>
      <c r="QVM97" s="155"/>
      <c r="QVN97" s="165"/>
      <c r="QVO97" s="153"/>
      <c r="QVP97" s="154"/>
      <c r="QVQ97" s="154"/>
      <c r="QVR97" s="153"/>
      <c r="QVS97" s="153"/>
      <c r="QVT97" s="153"/>
      <c r="QVU97" s="153"/>
      <c r="QVV97" s="153"/>
      <c r="QVW97" s="153"/>
      <c r="QVX97" s="153"/>
      <c r="QVY97" s="153"/>
      <c r="QVZ97" s="155"/>
      <c r="QWA97" s="165"/>
      <c r="QWB97" s="153"/>
      <c r="QWC97" s="154"/>
      <c r="QWD97" s="154"/>
      <c r="QWE97" s="153"/>
      <c r="QWF97" s="153"/>
      <c r="QWG97" s="153"/>
      <c r="QWH97" s="153"/>
      <c r="QWI97" s="153"/>
      <c r="QWJ97" s="153"/>
      <c r="QWK97" s="153"/>
      <c r="QWL97" s="153"/>
      <c r="QWM97" s="155"/>
      <c r="QWN97" s="165"/>
      <c r="QWO97" s="153"/>
      <c r="QWP97" s="154"/>
      <c r="QWQ97" s="154"/>
      <c r="QWR97" s="153"/>
      <c r="QWS97" s="153"/>
      <c r="QWT97" s="153"/>
      <c r="QWU97" s="153"/>
      <c r="QWV97" s="153"/>
      <c r="QWW97" s="153"/>
      <c r="QWX97" s="153"/>
      <c r="QWY97" s="153"/>
      <c r="QWZ97" s="155"/>
      <c r="QXA97" s="165"/>
      <c r="QXB97" s="153"/>
      <c r="QXC97" s="154"/>
      <c r="QXD97" s="154"/>
      <c r="QXE97" s="153"/>
      <c r="QXF97" s="153"/>
      <c r="QXG97" s="153"/>
      <c r="QXH97" s="153"/>
      <c r="QXI97" s="153"/>
      <c r="QXJ97" s="153"/>
      <c r="QXK97" s="153"/>
      <c r="QXL97" s="153"/>
      <c r="QXM97" s="155"/>
      <c r="QXN97" s="165"/>
      <c r="QXO97" s="153"/>
      <c r="QXP97" s="154"/>
      <c r="QXQ97" s="154"/>
      <c r="QXR97" s="153"/>
      <c r="QXS97" s="153"/>
      <c r="QXT97" s="153"/>
      <c r="QXU97" s="153"/>
      <c r="QXV97" s="153"/>
      <c r="QXW97" s="153"/>
      <c r="QXX97" s="153"/>
      <c r="QXY97" s="153"/>
      <c r="QXZ97" s="155"/>
      <c r="QYA97" s="165"/>
      <c r="QYB97" s="153"/>
      <c r="QYC97" s="154"/>
      <c r="QYD97" s="154"/>
      <c r="QYE97" s="153"/>
      <c r="QYF97" s="153"/>
      <c r="QYG97" s="153"/>
      <c r="QYH97" s="153"/>
      <c r="QYI97" s="153"/>
      <c r="QYJ97" s="153"/>
      <c r="QYK97" s="153"/>
      <c r="QYL97" s="153"/>
      <c r="QYM97" s="155"/>
      <c r="QYN97" s="165"/>
      <c r="QYO97" s="153"/>
      <c r="QYP97" s="154"/>
      <c r="QYQ97" s="154"/>
      <c r="QYR97" s="153"/>
      <c r="QYS97" s="153"/>
      <c r="QYT97" s="153"/>
      <c r="QYU97" s="153"/>
      <c r="QYV97" s="153"/>
      <c r="QYW97" s="153"/>
      <c r="QYX97" s="153"/>
      <c r="QYY97" s="153"/>
      <c r="QYZ97" s="155"/>
      <c r="QZA97" s="165"/>
      <c r="QZB97" s="153"/>
      <c r="QZC97" s="154"/>
      <c r="QZD97" s="154"/>
      <c r="QZE97" s="153"/>
      <c r="QZF97" s="153"/>
      <c r="QZG97" s="153"/>
      <c r="QZH97" s="153"/>
      <c r="QZI97" s="153"/>
      <c r="QZJ97" s="153"/>
      <c r="QZK97" s="153"/>
      <c r="QZL97" s="153"/>
      <c r="QZM97" s="155"/>
      <c r="QZN97" s="165"/>
      <c r="QZO97" s="153"/>
      <c r="QZP97" s="154"/>
      <c r="QZQ97" s="154"/>
      <c r="QZR97" s="153"/>
      <c r="QZS97" s="153"/>
      <c r="QZT97" s="153"/>
      <c r="QZU97" s="153"/>
      <c r="QZV97" s="153"/>
      <c r="QZW97" s="153"/>
      <c r="QZX97" s="153"/>
      <c r="QZY97" s="153"/>
      <c r="QZZ97" s="155"/>
      <c r="RAA97" s="165"/>
      <c r="RAB97" s="153"/>
      <c r="RAC97" s="154"/>
      <c r="RAD97" s="154"/>
      <c r="RAE97" s="153"/>
      <c r="RAF97" s="153"/>
      <c r="RAG97" s="153"/>
      <c r="RAH97" s="153"/>
      <c r="RAI97" s="153"/>
      <c r="RAJ97" s="153"/>
      <c r="RAK97" s="153"/>
      <c r="RAL97" s="153"/>
      <c r="RAM97" s="155"/>
      <c r="RAN97" s="165"/>
      <c r="RAO97" s="153"/>
      <c r="RAP97" s="154"/>
      <c r="RAQ97" s="154"/>
      <c r="RAR97" s="153"/>
      <c r="RAS97" s="153"/>
      <c r="RAT97" s="153"/>
      <c r="RAU97" s="153"/>
      <c r="RAV97" s="153"/>
      <c r="RAW97" s="153"/>
      <c r="RAX97" s="153"/>
      <c r="RAY97" s="153"/>
      <c r="RAZ97" s="155"/>
      <c r="RBA97" s="165"/>
      <c r="RBB97" s="153"/>
      <c r="RBC97" s="154"/>
      <c r="RBD97" s="154"/>
      <c r="RBE97" s="153"/>
      <c r="RBF97" s="153"/>
      <c r="RBG97" s="153"/>
      <c r="RBH97" s="153"/>
      <c r="RBI97" s="153"/>
      <c r="RBJ97" s="153"/>
      <c r="RBK97" s="153"/>
      <c r="RBL97" s="153"/>
      <c r="RBM97" s="155"/>
      <c r="RBN97" s="165"/>
      <c r="RBO97" s="153"/>
      <c r="RBP97" s="154"/>
      <c r="RBQ97" s="154"/>
      <c r="RBR97" s="153"/>
      <c r="RBS97" s="153"/>
      <c r="RBT97" s="153"/>
      <c r="RBU97" s="153"/>
      <c r="RBV97" s="153"/>
      <c r="RBW97" s="153"/>
      <c r="RBX97" s="153"/>
      <c r="RBY97" s="153"/>
      <c r="RBZ97" s="155"/>
      <c r="RCA97" s="165"/>
      <c r="RCB97" s="153"/>
      <c r="RCC97" s="154"/>
      <c r="RCD97" s="154"/>
      <c r="RCE97" s="153"/>
      <c r="RCF97" s="153"/>
      <c r="RCG97" s="153"/>
      <c r="RCH97" s="153"/>
      <c r="RCI97" s="153"/>
      <c r="RCJ97" s="153"/>
      <c r="RCK97" s="153"/>
      <c r="RCL97" s="153"/>
      <c r="RCM97" s="155"/>
      <c r="RCN97" s="165"/>
      <c r="RCO97" s="153"/>
      <c r="RCP97" s="154"/>
      <c r="RCQ97" s="154"/>
      <c r="RCR97" s="153"/>
      <c r="RCS97" s="153"/>
      <c r="RCT97" s="153"/>
      <c r="RCU97" s="153"/>
      <c r="RCV97" s="153"/>
      <c r="RCW97" s="153"/>
      <c r="RCX97" s="153"/>
      <c r="RCY97" s="153"/>
      <c r="RCZ97" s="155"/>
      <c r="RDA97" s="165"/>
      <c r="RDB97" s="153"/>
      <c r="RDC97" s="154"/>
      <c r="RDD97" s="154"/>
      <c r="RDE97" s="153"/>
      <c r="RDF97" s="153"/>
      <c r="RDG97" s="153"/>
      <c r="RDH97" s="153"/>
      <c r="RDI97" s="153"/>
      <c r="RDJ97" s="153"/>
      <c r="RDK97" s="153"/>
      <c r="RDL97" s="153"/>
      <c r="RDM97" s="155"/>
      <c r="RDN97" s="165"/>
      <c r="RDO97" s="153"/>
      <c r="RDP97" s="154"/>
      <c r="RDQ97" s="154"/>
      <c r="RDR97" s="153"/>
      <c r="RDS97" s="153"/>
      <c r="RDT97" s="153"/>
      <c r="RDU97" s="153"/>
      <c r="RDV97" s="153"/>
      <c r="RDW97" s="153"/>
      <c r="RDX97" s="153"/>
      <c r="RDY97" s="153"/>
      <c r="RDZ97" s="155"/>
      <c r="REA97" s="165"/>
      <c r="REB97" s="153"/>
      <c r="REC97" s="154"/>
      <c r="RED97" s="154"/>
      <c r="REE97" s="153"/>
      <c r="REF97" s="153"/>
      <c r="REG97" s="153"/>
      <c r="REH97" s="153"/>
      <c r="REI97" s="153"/>
      <c r="REJ97" s="153"/>
      <c r="REK97" s="153"/>
      <c r="REL97" s="153"/>
      <c r="REM97" s="155"/>
      <c r="REN97" s="165"/>
      <c r="REO97" s="153"/>
      <c r="REP97" s="154"/>
      <c r="REQ97" s="154"/>
      <c r="RER97" s="153"/>
      <c r="RES97" s="153"/>
      <c r="RET97" s="153"/>
      <c r="REU97" s="153"/>
      <c r="REV97" s="153"/>
      <c r="REW97" s="153"/>
      <c r="REX97" s="153"/>
      <c r="REY97" s="153"/>
      <c r="REZ97" s="155"/>
      <c r="RFA97" s="165"/>
      <c r="RFB97" s="153"/>
      <c r="RFC97" s="154"/>
      <c r="RFD97" s="154"/>
      <c r="RFE97" s="153"/>
      <c r="RFF97" s="153"/>
      <c r="RFG97" s="153"/>
      <c r="RFH97" s="153"/>
      <c r="RFI97" s="153"/>
      <c r="RFJ97" s="153"/>
      <c r="RFK97" s="153"/>
      <c r="RFL97" s="153"/>
      <c r="RFM97" s="155"/>
      <c r="RFN97" s="165"/>
      <c r="RFO97" s="153"/>
      <c r="RFP97" s="154"/>
      <c r="RFQ97" s="154"/>
      <c r="RFR97" s="153"/>
      <c r="RFS97" s="153"/>
      <c r="RFT97" s="153"/>
      <c r="RFU97" s="153"/>
      <c r="RFV97" s="153"/>
      <c r="RFW97" s="153"/>
      <c r="RFX97" s="153"/>
      <c r="RFY97" s="153"/>
      <c r="RFZ97" s="155"/>
      <c r="RGA97" s="165"/>
      <c r="RGB97" s="153"/>
      <c r="RGC97" s="154"/>
      <c r="RGD97" s="154"/>
      <c r="RGE97" s="153"/>
      <c r="RGF97" s="153"/>
      <c r="RGG97" s="153"/>
      <c r="RGH97" s="153"/>
      <c r="RGI97" s="153"/>
      <c r="RGJ97" s="153"/>
      <c r="RGK97" s="153"/>
      <c r="RGL97" s="153"/>
      <c r="RGM97" s="155"/>
      <c r="RGN97" s="165"/>
      <c r="RGO97" s="153"/>
      <c r="RGP97" s="154"/>
      <c r="RGQ97" s="154"/>
      <c r="RGR97" s="153"/>
      <c r="RGS97" s="153"/>
      <c r="RGT97" s="153"/>
      <c r="RGU97" s="153"/>
      <c r="RGV97" s="153"/>
      <c r="RGW97" s="153"/>
      <c r="RGX97" s="153"/>
      <c r="RGY97" s="153"/>
      <c r="RGZ97" s="155"/>
      <c r="RHA97" s="165"/>
      <c r="RHB97" s="153"/>
      <c r="RHC97" s="154"/>
      <c r="RHD97" s="154"/>
      <c r="RHE97" s="153"/>
      <c r="RHF97" s="153"/>
      <c r="RHG97" s="153"/>
      <c r="RHH97" s="153"/>
      <c r="RHI97" s="153"/>
      <c r="RHJ97" s="153"/>
      <c r="RHK97" s="153"/>
      <c r="RHL97" s="153"/>
      <c r="RHM97" s="155"/>
      <c r="RHN97" s="165"/>
      <c r="RHO97" s="153"/>
      <c r="RHP97" s="154"/>
      <c r="RHQ97" s="154"/>
      <c r="RHR97" s="153"/>
      <c r="RHS97" s="153"/>
      <c r="RHT97" s="153"/>
      <c r="RHU97" s="153"/>
      <c r="RHV97" s="153"/>
      <c r="RHW97" s="153"/>
      <c r="RHX97" s="153"/>
      <c r="RHY97" s="153"/>
      <c r="RHZ97" s="155"/>
      <c r="RIA97" s="165"/>
      <c r="RIB97" s="153"/>
      <c r="RIC97" s="154"/>
      <c r="RID97" s="154"/>
      <c r="RIE97" s="153"/>
      <c r="RIF97" s="153"/>
      <c r="RIG97" s="153"/>
      <c r="RIH97" s="153"/>
      <c r="RII97" s="153"/>
      <c r="RIJ97" s="153"/>
      <c r="RIK97" s="153"/>
      <c r="RIL97" s="153"/>
      <c r="RIM97" s="155"/>
      <c r="RIN97" s="165"/>
      <c r="RIO97" s="153"/>
      <c r="RIP97" s="154"/>
      <c r="RIQ97" s="154"/>
      <c r="RIR97" s="153"/>
      <c r="RIS97" s="153"/>
      <c r="RIT97" s="153"/>
      <c r="RIU97" s="153"/>
      <c r="RIV97" s="153"/>
      <c r="RIW97" s="153"/>
      <c r="RIX97" s="153"/>
      <c r="RIY97" s="153"/>
      <c r="RIZ97" s="155"/>
      <c r="RJA97" s="165"/>
      <c r="RJB97" s="153"/>
      <c r="RJC97" s="154"/>
      <c r="RJD97" s="154"/>
      <c r="RJE97" s="153"/>
      <c r="RJF97" s="153"/>
      <c r="RJG97" s="153"/>
      <c r="RJH97" s="153"/>
      <c r="RJI97" s="153"/>
      <c r="RJJ97" s="153"/>
      <c r="RJK97" s="153"/>
      <c r="RJL97" s="153"/>
      <c r="RJM97" s="155"/>
      <c r="RJN97" s="165"/>
      <c r="RJO97" s="153"/>
      <c r="RJP97" s="154"/>
      <c r="RJQ97" s="154"/>
      <c r="RJR97" s="153"/>
      <c r="RJS97" s="153"/>
      <c r="RJT97" s="153"/>
      <c r="RJU97" s="153"/>
      <c r="RJV97" s="153"/>
      <c r="RJW97" s="153"/>
      <c r="RJX97" s="153"/>
      <c r="RJY97" s="153"/>
      <c r="RJZ97" s="155"/>
      <c r="RKA97" s="165"/>
      <c r="RKB97" s="153"/>
      <c r="RKC97" s="154"/>
      <c r="RKD97" s="154"/>
      <c r="RKE97" s="153"/>
      <c r="RKF97" s="153"/>
      <c r="RKG97" s="153"/>
      <c r="RKH97" s="153"/>
      <c r="RKI97" s="153"/>
      <c r="RKJ97" s="153"/>
      <c r="RKK97" s="153"/>
      <c r="RKL97" s="153"/>
      <c r="RKM97" s="155"/>
      <c r="RKN97" s="165"/>
      <c r="RKO97" s="153"/>
      <c r="RKP97" s="154"/>
      <c r="RKQ97" s="154"/>
      <c r="RKR97" s="153"/>
      <c r="RKS97" s="153"/>
      <c r="RKT97" s="153"/>
      <c r="RKU97" s="153"/>
      <c r="RKV97" s="153"/>
      <c r="RKW97" s="153"/>
      <c r="RKX97" s="153"/>
      <c r="RKY97" s="153"/>
      <c r="RKZ97" s="155"/>
      <c r="RLA97" s="165"/>
      <c r="RLB97" s="153"/>
      <c r="RLC97" s="154"/>
      <c r="RLD97" s="154"/>
      <c r="RLE97" s="153"/>
      <c r="RLF97" s="153"/>
      <c r="RLG97" s="153"/>
      <c r="RLH97" s="153"/>
      <c r="RLI97" s="153"/>
      <c r="RLJ97" s="153"/>
      <c r="RLK97" s="153"/>
      <c r="RLL97" s="153"/>
      <c r="RLM97" s="155"/>
      <c r="RLN97" s="165"/>
      <c r="RLO97" s="153"/>
      <c r="RLP97" s="154"/>
      <c r="RLQ97" s="154"/>
      <c r="RLR97" s="153"/>
      <c r="RLS97" s="153"/>
      <c r="RLT97" s="153"/>
      <c r="RLU97" s="153"/>
      <c r="RLV97" s="153"/>
      <c r="RLW97" s="153"/>
      <c r="RLX97" s="153"/>
      <c r="RLY97" s="153"/>
      <c r="RLZ97" s="155"/>
      <c r="RMA97" s="165"/>
      <c r="RMB97" s="153"/>
      <c r="RMC97" s="154"/>
      <c r="RMD97" s="154"/>
      <c r="RME97" s="153"/>
      <c r="RMF97" s="153"/>
      <c r="RMG97" s="153"/>
      <c r="RMH97" s="153"/>
      <c r="RMI97" s="153"/>
      <c r="RMJ97" s="153"/>
      <c r="RMK97" s="153"/>
      <c r="RML97" s="153"/>
      <c r="RMM97" s="155"/>
      <c r="RMN97" s="165"/>
      <c r="RMO97" s="153"/>
      <c r="RMP97" s="154"/>
      <c r="RMQ97" s="154"/>
      <c r="RMR97" s="153"/>
      <c r="RMS97" s="153"/>
      <c r="RMT97" s="153"/>
      <c r="RMU97" s="153"/>
      <c r="RMV97" s="153"/>
      <c r="RMW97" s="153"/>
      <c r="RMX97" s="153"/>
      <c r="RMY97" s="153"/>
      <c r="RMZ97" s="155"/>
      <c r="RNA97" s="165"/>
      <c r="RNB97" s="153"/>
      <c r="RNC97" s="154"/>
      <c r="RND97" s="154"/>
      <c r="RNE97" s="153"/>
      <c r="RNF97" s="153"/>
      <c r="RNG97" s="153"/>
      <c r="RNH97" s="153"/>
      <c r="RNI97" s="153"/>
      <c r="RNJ97" s="153"/>
      <c r="RNK97" s="153"/>
      <c r="RNL97" s="153"/>
      <c r="RNM97" s="155"/>
      <c r="RNN97" s="165"/>
      <c r="RNO97" s="153"/>
      <c r="RNP97" s="154"/>
      <c r="RNQ97" s="154"/>
      <c r="RNR97" s="153"/>
      <c r="RNS97" s="153"/>
      <c r="RNT97" s="153"/>
      <c r="RNU97" s="153"/>
      <c r="RNV97" s="153"/>
      <c r="RNW97" s="153"/>
      <c r="RNX97" s="153"/>
      <c r="RNY97" s="153"/>
      <c r="RNZ97" s="155"/>
      <c r="ROA97" s="165"/>
      <c r="ROB97" s="153"/>
      <c r="ROC97" s="154"/>
      <c r="ROD97" s="154"/>
      <c r="ROE97" s="153"/>
      <c r="ROF97" s="153"/>
      <c r="ROG97" s="153"/>
      <c r="ROH97" s="153"/>
      <c r="ROI97" s="153"/>
      <c r="ROJ97" s="153"/>
      <c r="ROK97" s="153"/>
      <c r="ROL97" s="153"/>
      <c r="ROM97" s="155"/>
      <c r="RON97" s="165"/>
      <c r="ROO97" s="153"/>
      <c r="ROP97" s="154"/>
      <c r="ROQ97" s="154"/>
      <c r="ROR97" s="153"/>
      <c r="ROS97" s="153"/>
      <c r="ROT97" s="153"/>
      <c r="ROU97" s="153"/>
      <c r="ROV97" s="153"/>
      <c r="ROW97" s="153"/>
      <c r="ROX97" s="153"/>
      <c r="ROY97" s="153"/>
      <c r="ROZ97" s="155"/>
      <c r="RPA97" s="165"/>
      <c r="RPB97" s="153"/>
      <c r="RPC97" s="154"/>
      <c r="RPD97" s="154"/>
      <c r="RPE97" s="153"/>
      <c r="RPF97" s="153"/>
      <c r="RPG97" s="153"/>
      <c r="RPH97" s="153"/>
      <c r="RPI97" s="153"/>
      <c r="RPJ97" s="153"/>
      <c r="RPK97" s="153"/>
      <c r="RPL97" s="153"/>
      <c r="RPM97" s="155"/>
      <c r="RPN97" s="165"/>
      <c r="RPO97" s="153"/>
      <c r="RPP97" s="154"/>
      <c r="RPQ97" s="154"/>
      <c r="RPR97" s="153"/>
      <c r="RPS97" s="153"/>
      <c r="RPT97" s="153"/>
      <c r="RPU97" s="153"/>
      <c r="RPV97" s="153"/>
      <c r="RPW97" s="153"/>
      <c r="RPX97" s="153"/>
      <c r="RPY97" s="153"/>
      <c r="RPZ97" s="155"/>
      <c r="RQA97" s="165"/>
      <c r="RQB97" s="153"/>
      <c r="RQC97" s="154"/>
      <c r="RQD97" s="154"/>
      <c r="RQE97" s="153"/>
      <c r="RQF97" s="153"/>
      <c r="RQG97" s="153"/>
      <c r="RQH97" s="153"/>
      <c r="RQI97" s="153"/>
      <c r="RQJ97" s="153"/>
      <c r="RQK97" s="153"/>
      <c r="RQL97" s="153"/>
      <c r="RQM97" s="155"/>
      <c r="RQN97" s="165"/>
      <c r="RQO97" s="153"/>
      <c r="RQP97" s="154"/>
      <c r="RQQ97" s="154"/>
      <c r="RQR97" s="153"/>
      <c r="RQS97" s="153"/>
      <c r="RQT97" s="153"/>
      <c r="RQU97" s="153"/>
      <c r="RQV97" s="153"/>
      <c r="RQW97" s="153"/>
      <c r="RQX97" s="153"/>
      <c r="RQY97" s="153"/>
      <c r="RQZ97" s="155"/>
      <c r="RRA97" s="165"/>
      <c r="RRB97" s="153"/>
      <c r="RRC97" s="154"/>
      <c r="RRD97" s="154"/>
      <c r="RRE97" s="153"/>
      <c r="RRF97" s="153"/>
      <c r="RRG97" s="153"/>
      <c r="RRH97" s="153"/>
      <c r="RRI97" s="153"/>
      <c r="RRJ97" s="153"/>
      <c r="RRK97" s="153"/>
      <c r="RRL97" s="153"/>
      <c r="RRM97" s="155"/>
      <c r="RRN97" s="165"/>
      <c r="RRO97" s="153"/>
      <c r="RRP97" s="154"/>
      <c r="RRQ97" s="154"/>
      <c r="RRR97" s="153"/>
      <c r="RRS97" s="153"/>
      <c r="RRT97" s="153"/>
      <c r="RRU97" s="153"/>
      <c r="RRV97" s="153"/>
      <c r="RRW97" s="153"/>
      <c r="RRX97" s="153"/>
      <c r="RRY97" s="153"/>
      <c r="RRZ97" s="155"/>
      <c r="RSA97" s="165"/>
      <c r="RSB97" s="153"/>
      <c r="RSC97" s="154"/>
      <c r="RSD97" s="154"/>
      <c r="RSE97" s="153"/>
      <c r="RSF97" s="153"/>
      <c r="RSG97" s="153"/>
      <c r="RSH97" s="153"/>
      <c r="RSI97" s="153"/>
      <c r="RSJ97" s="153"/>
      <c r="RSK97" s="153"/>
      <c r="RSL97" s="153"/>
      <c r="RSM97" s="155"/>
      <c r="RSN97" s="165"/>
      <c r="RSO97" s="153"/>
      <c r="RSP97" s="154"/>
      <c r="RSQ97" s="154"/>
      <c r="RSR97" s="153"/>
      <c r="RSS97" s="153"/>
      <c r="RST97" s="153"/>
      <c r="RSU97" s="153"/>
      <c r="RSV97" s="153"/>
      <c r="RSW97" s="153"/>
      <c r="RSX97" s="153"/>
      <c r="RSY97" s="153"/>
      <c r="RSZ97" s="155"/>
      <c r="RTA97" s="165"/>
      <c r="RTB97" s="153"/>
      <c r="RTC97" s="154"/>
      <c r="RTD97" s="154"/>
      <c r="RTE97" s="153"/>
      <c r="RTF97" s="153"/>
      <c r="RTG97" s="153"/>
      <c r="RTH97" s="153"/>
      <c r="RTI97" s="153"/>
      <c r="RTJ97" s="153"/>
      <c r="RTK97" s="153"/>
      <c r="RTL97" s="153"/>
      <c r="RTM97" s="155"/>
      <c r="RTN97" s="165"/>
      <c r="RTO97" s="153"/>
      <c r="RTP97" s="154"/>
      <c r="RTQ97" s="154"/>
      <c r="RTR97" s="153"/>
      <c r="RTS97" s="153"/>
      <c r="RTT97" s="153"/>
      <c r="RTU97" s="153"/>
      <c r="RTV97" s="153"/>
      <c r="RTW97" s="153"/>
      <c r="RTX97" s="153"/>
      <c r="RTY97" s="153"/>
      <c r="RTZ97" s="155"/>
      <c r="RUA97" s="165"/>
      <c r="RUB97" s="153"/>
      <c r="RUC97" s="154"/>
      <c r="RUD97" s="154"/>
      <c r="RUE97" s="153"/>
      <c r="RUF97" s="153"/>
      <c r="RUG97" s="153"/>
      <c r="RUH97" s="153"/>
      <c r="RUI97" s="153"/>
      <c r="RUJ97" s="153"/>
      <c r="RUK97" s="153"/>
      <c r="RUL97" s="153"/>
      <c r="RUM97" s="155"/>
      <c r="RUN97" s="165"/>
      <c r="RUO97" s="153"/>
      <c r="RUP97" s="154"/>
      <c r="RUQ97" s="154"/>
      <c r="RUR97" s="153"/>
      <c r="RUS97" s="153"/>
      <c r="RUT97" s="153"/>
      <c r="RUU97" s="153"/>
      <c r="RUV97" s="153"/>
      <c r="RUW97" s="153"/>
      <c r="RUX97" s="153"/>
      <c r="RUY97" s="153"/>
      <c r="RUZ97" s="155"/>
      <c r="RVA97" s="165"/>
      <c r="RVB97" s="153"/>
      <c r="RVC97" s="154"/>
      <c r="RVD97" s="154"/>
      <c r="RVE97" s="153"/>
      <c r="RVF97" s="153"/>
      <c r="RVG97" s="153"/>
      <c r="RVH97" s="153"/>
      <c r="RVI97" s="153"/>
      <c r="RVJ97" s="153"/>
      <c r="RVK97" s="153"/>
      <c r="RVL97" s="153"/>
      <c r="RVM97" s="155"/>
      <c r="RVN97" s="165"/>
      <c r="RVO97" s="153"/>
      <c r="RVP97" s="154"/>
      <c r="RVQ97" s="154"/>
      <c r="RVR97" s="153"/>
      <c r="RVS97" s="153"/>
      <c r="RVT97" s="153"/>
      <c r="RVU97" s="153"/>
      <c r="RVV97" s="153"/>
      <c r="RVW97" s="153"/>
      <c r="RVX97" s="153"/>
      <c r="RVY97" s="153"/>
      <c r="RVZ97" s="155"/>
      <c r="RWA97" s="165"/>
      <c r="RWB97" s="153"/>
      <c r="RWC97" s="154"/>
      <c r="RWD97" s="154"/>
      <c r="RWE97" s="153"/>
      <c r="RWF97" s="153"/>
      <c r="RWG97" s="153"/>
      <c r="RWH97" s="153"/>
      <c r="RWI97" s="153"/>
      <c r="RWJ97" s="153"/>
      <c r="RWK97" s="153"/>
      <c r="RWL97" s="153"/>
      <c r="RWM97" s="155"/>
      <c r="RWN97" s="165"/>
      <c r="RWO97" s="153"/>
      <c r="RWP97" s="154"/>
      <c r="RWQ97" s="154"/>
      <c r="RWR97" s="153"/>
      <c r="RWS97" s="153"/>
      <c r="RWT97" s="153"/>
      <c r="RWU97" s="153"/>
      <c r="RWV97" s="153"/>
      <c r="RWW97" s="153"/>
      <c r="RWX97" s="153"/>
      <c r="RWY97" s="153"/>
      <c r="RWZ97" s="155"/>
      <c r="RXA97" s="165"/>
      <c r="RXB97" s="153"/>
      <c r="RXC97" s="154"/>
      <c r="RXD97" s="154"/>
      <c r="RXE97" s="153"/>
      <c r="RXF97" s="153"/>
      <c r="RXG97" s="153"/>
      <c r="RXH97" s="153"/>
      <c r="RXI97" s="153"/>
      <c r="RXJ97" s="153"/>
      <c r="RXK97" s="153"/>
      <c r="RXL97" s="153"/>
      <c r="RXM97" s="155"/>
      <c r="RXN97" s="165"/>
      <c r="RXO97" s="153"/>
      <c r="RXP97" s="154"/>
      <c r="RXQ97" s="154"/>
      <c r="RXR97" s="153"/>
      <c r="RXS97" s="153"/>
      <c r="RXT97" s="153"/>
      <c r="RXU97" s="153"/>
      <c r="RXV97" s="153"/>
      <c r="RXW97" s="153"/>
      <c r="RXX97" s="153"/>
      <c r="RXY97" s="153"/>
      <c r="RXZ97" s="155"/>
      <c r="RYA97" s="165"/>
      <c r="RYB97" s="153"/>
      <c r="RYC97" s="154"/>
      <c r="RYD97" s="154"/>
      <c r="RYE97" s="153"/>
      <c r="RYF97" s="153"/>
      <c r="RYG97" s="153"/>
      <c r="RYH97" s="153"/>
      <c r="RYI97" s="153"/>
      <c r="RYJ97" s="153"/>
      <c r="RYK97" s="153"/>
      <c r="RYL97" s="153"/>
      <c r="RYM97" s="155"/>
      <c r="RYN97" s="165"/>
      <c r="RYO97" s="153"/>
      <c r="RYP97" s="154"/>
      <c r="RYQ97" s="154"/>
      <c r="RYR97" s="153"/>
      <c r="RYS97" s="153"/>
      <c r="RYT97" s="153"/>
      <c r="RYU97" s="153"/>
      <c r="RYV97" s="153"/>
      <c r="RYW97" s="153"/>
      <c r="RYX97" s="153"/>
      <c r="RYY97" s="153"/>
      <c r="RYZ97" s="155"/>
      <c r="RZA97" s="165"/>
      <c r="RZB97" s="153"/>
      <c r="RZC97" s="154"/>
      <c r="RZD97" s="154"/>
      <c r="RZE97" s="153"/>
      <c r="RZF97" s="153"/>
      <c r="RZG97" s="153"/>
      <c r="RZH97" s="153"/>
      <c r="RZI97" s="153"/>
      <c r="RZJ97" s="153"/>
      <c r="RZK97" s="153"/>
      <c r="RZL97" s="153"/>
      <c r="RZM97" s="155"/>
      <c r="RZN97" s="165"/>
      <c r="RZO97" s="153"/>
      <c r="RZP97" s="154"/>
      <c r="RZQ97" s="154"/>
      <c r="RZR97" s="153"/>
      <c r="RZS97" s="153"/>
      <c r="RZT97" s="153"/>
      <c r="RZU97" s="153"/>
      <c r="RZV97" s="153"/>
      <c r="RZW97" s="153"/>
      <c r="RZX97" s="153"/>
      <c r="RZY97" s="153"/>
      <c r="RZZ97" s="155"/>
      <c r="SAA97" s="165"/>
      <c r="SAB97" s="153"/>
      <c r="SAC97" s="154"/>
      <c r="SAD97" s="154"/>
      <c r="SAE97" s="153"/>
      <c r="SAF97" s="153"/>
      <c r="SAG97" s="153"/>
      <c r="SAH97" s="153"/>
      <c r="SAI97" s="153"/>
      <c r="SAJ97" s="153"/>
      <c r="SAK97" s="153"/>
      <c r="SAL97" s="153"/>
      <c r="SAM97" s="155"/>
      <c r="SAN97" s="165"/>
      <c r="SAO97" s="153"/>
      <c r="SAP97" s="154"/>
      <c r="SAQ97" s="154"/>
      <c r="SAR97" s="153"/>
      <c r="SAS97" s="153"/>
      <c r="SAT97" s="153"/>
      <c r="SAU97" s="153"/>
      <c r="SAV97" s="153"/>
      <c r="SAW97" s="153"/>
      <c r="SAX97" s="153"/>
      <c r="SAY97" s="153"/>
      <c r="SAZ97" s="155"/>
      <c r="SBA97" s="165"/>
      <c r="SBB97" s="153"/>
      <c r="SBC97" s="154"/>
      <c r="SBD97" s="154"/>
      <c r="SBE97" s="153"/>
      <c r="SBF97" s="153"/>
      <c r="SBG97" s="153"/>
      <c r="SBH97" s="153"/>
      <c r="SBI97" s="153"/>
      <c r="SBJ97" s="153"/>
      <c r="SBK97" s="153"/>
      <c r="SBL97" s="153"/>
      <c r="SBM97" s="155"/>
      <c r="SBN97" s="165"/>
      <c r="SBO97" s="153"/>
      <c r="SBP97" s="154"/>
      <c r="SBQ97" s="154"/>
      <c r="SBR97" s="153"/>
      <c r="SBS97" s="153"/>
      <c r="SBT97" s="153"/>
      <c r="SBU97" s="153"/>
      <c r="SBV97" s="153"/>
      <c r="SBW97" s="153"/>
      <c r="SBX97" s="153"/>
      <c r="SBY97" s="153"/>
      <c r="SBZ97" s="155"/>
      <c r="SCA97" s="165"/>
      <c r="SCB97" s="153"/>
      <c r="SCC97" s="154"/>
      <c r="SCD97" s="154"/>
      <c r="SCE97" s="153"/>
      <c r="SCF97" s="153"/>
      <c r="SCG97" s="153"/>
      <c r="SCH97" s="153"/>
      <c r="SCI97" s="153"/>
      <c r="SCJ97" s="153"/>
      <c r="SCK97" s="153"/>
      <c r="SCL97" s="153"/>
      <c r="SCM97" s="155"/>
      <c r="SCN97" s="165"/>
      <c r="SCO97" s="153"/>
      <c r="SCP97" s="154"/>
      <c r="SCQ97" s="154"/>
      <c r="SCR97" s="153"/>
      <c r="SCS97" s="153"/>
      <c r="SCT97" s="153"/>
      <c r="SCU97" s="153"/>
      <c r="SCV97" s="153"/>
      <c r="SCW97" s="153"/>
      <c r="SCX97" s="153"/>
      <c r="SCY97" s="153"/>
      <c r="SCZ97" s="155"/>
      <c r="SDA97" s="165"/>
      <c r="SDB97" s="153"/>
      <c r="SDC97" s="154"/>
      <c r="SDD97" s="154"/>
      <c r="SDE97" s="153"/>
      <c r="SDF97" s="153"/>
      <c r="SDG97" s="153"/>
      <c r="SDH97" s="153"/>
      <c r="SDI97" s="153"/>
      <c r="SDJ97" s="153"/>
      <c r="SDK97" s="153"/>
      <c r="SDL97" s="153"/>
      <c r="SDM97" s="155"/>
      <c r="SDN97" s="165"/>
      <c r="SDO97" s="153"/>
      <c r="SDP97" s="154"/>
      <c r="SDQ97" s="154"/>
      <c r="SDR97" s="153"/>
      <c r="SDS97" s="153"/>
      <c r="SDT97" s="153"/>
      <c r="SDU97" s="153"/>
      <c r="SDV97" s="153"/>
      <c r="SDW97" s="153"/>
      <c r="SDX97" s="153"/>
      <c r="SDY97" s="153"/>
      <c r="SDZ97" s="155"/>
      <c r="SEA97" s="165"/>
      <c r="SEB97" s="153"/>
      <c r="SEC97" s="154"/>
      <c r="SED97" s="154"/>
      <c r="SEE97" s="153"/>
      <c r="SEF97" s="153"/>
      <c r="SEG97" s="153"/>
      <c r="SEH97" s="153"/>
      <c r="SEI97" s="153"/>
      <c r="SEJ97" s="153"/>
      <c r="SEK97" s="153"/>
      <c r="SEL97" s="153"/>
      <c r="SEM97" s="155"/>
      <c r="SEN97" s="165"/>
      <c r="SEO97" s="153"/>
      <c r="SEP97" s="154"/>
      <c r="SEQ97" s="154"/>
      <c r="SER97" s="153"/>
      <c r="SES97" s="153"/>
      <c r="SET97" s="153"/>
      <c r="SEU97" s="153"/>
      <c r="SEV97" s="153"/>
      <c r="SEW97" s="153"/>
      <c r="SEX97" s="153"/>
      <c r="SEY97" s="153"/>
      <c r="SEZ97" s="155"/>
      <c r="SFA97" s="165"/>
      <c r="SFB97" s="153"/>
      <c r="SFC97" s="154"/>
      <c r="SFD97" s="154"/>
      <c r="SFE97" s="153"/>
      <c r="SFF97" s="153"/>
      <c r="SFG97" s="153"/>
      <c r="SFH97" s="153"/>
      <c r="SFI97" s="153"/>
      <c r="SFJ97" s="153"/>
      <c r="SFK97" s="153"/>
      <c r="SFL97" s="153"/>
      <c r="SFM97" s="155"/>
      <c r="SFN97" s="165"/>
      <c r="SFO97" s="153"/>
      <c r="SFP97" s="154"/>
      <c r="SFQ97" s="154"/>
      <c r="SFR97" s="153"/>
      <c r="SFS97" s="153"/>
      <c r="SFT97" s="153"/>
      <c r="SFU97" s="153"/>
      <c r="SFV97" s="153"/>
      <c r="SFW97" s="153"/>
      <c r="SFX97" s="153"/>
      <c r="SFY97" s="153"/>
      <c r="SFZ97" s="155"/>
      <c r="SGA97" s="165"/>
      <c r="SGB97" s="153"/>
      <c r="SGC97" s="154"/>
      <c r="SGD97" s="154"/>
      <c r="SGE97" s="153"/>
      <c r="SGF97" s="153"/>
      <c r="SGG97" s="153"/>
      <c r="SGH97" s="153"/>
      <c r="SGI97" s="153"/>
      <c r="SGJ97" s="153"/>
      <c r="SGK97" s="153"/>
      <c r="SGL97" s="153"/>
      <c r="SGM97" s="155"/>
      <c r="SGN97" s="165"/>
      <c r="SGO97" s="153"/>
      <c r="SGP97" s="154"/>
      <c r="SGQ97" s="154"/>
      <c r="SGR97" s="153"/>
      <c r="SGS97" s="153"/>
      <c r="SGT97" s="153"/>
      <c r="SGU97" s="153"/>
      <c r="SGV97" s="153"/>
      <c r="SGW97" s="153"/>
      <c r="SGX97" s="153"/>
      <c r="SGY97" s="153"/>
      <c r="SGZ97" s="155"/>
      <c r="SHA97" s="165"/>
      <c r="SHB97" s="153"/>
      <c r="SHC97" s="154"/>
      <c r="SHD97" s="154"/>
      <c r="SHE97" s="153"/>
      <c r="SHF97" s="153"/>
      <c r="SHG97" s="153"/>
      <c r="SHH97" s="153"/>
      <c r="SHI97" s="153"/>
      <c r="SHJ97" s="153"/>
      <c r="SHK97" s="153"/>
      <c r="SHL97" s="153"/>
      <c r="SHM97" s="155"/>
      <c r="SHN97" s="165"/>
      <c r="SHO97" s="153"/>
      <c r="SHP97" s="154"/>
      <c r="SHQ97" s="154"/>
      <c r="SHR97" s="153"/>
      <c r="SHS97" s="153"/>
      <c r="SHT97" s="153"/>
      <c r="SHU97" s="153"/>
      <c r="SHV97" s="153"/>
      <c r="SHW97" s="153"/>
      <c r="SHX97" s="153"/>
      <c r="SHY97" s="153"/>
      <c r="SHZ97" s="155"/>
      <c r="SIA97" s="165"/>
      <c r="SIB97" s="153"/>
      <c r="SIC97" s="154"/>
      <c r="SID97" s="154"/>
      <c r="SIE97" s="153"/>
      <c r="SIF97" s="153"/>
      <c r="SIG97" s="153"/>
      <c r="SIH97" s="153"/>
      <c r="SII97" s="153"/>
      <c r="SIJ97" s="153"/>
      <c r="SIK97" s="153"/>
      <c r="SIL97" s="153"/>
      <c r="SIM97" s="155"/>
      <c r="SIN97" s="165"/>
      <c r="SIO97" s="153"/>
      <c r="SIP97" s="154"/>
      <c r="SIQ97" s="154"/>
      <c r="SIR97" s="153"/>
      <c r="SIS97" s="153"/>
      <c r="SIT97" s="153"/>
      <c r="SIU97" s="153"/>
      <c r="SIV97" s="153"/>
      <c r="SIW97" s="153"/>
      <c r="SIX97" s="153"/>
      <c r="SIY97" s="153"/>
      <c r="SIZ97" s="155"/>
      <c r="SJA97" s="165"/>
      <c r="SJB97" s="153"/>
      <c r="SJC97" s="154"/>
      <c r="SJD97" s="154"/>
      <c r="SJE97" s="153"/>
      <c r="SJF97" s="153"/>
      <c r="SJG97" s="153"/>
      <c r="SJH97" s="153"/>
      <c r="SJI97" s="153"/>
      <c r="SJJ97" s="153"/>
      <c r="SJK97" s="153"/>
      <c r="SJL97" s="153"/>
      <c r="SJM97" s="155"/>
      <c r="SJN97" s="165"/>
      <c r="SJO97" s="153"/>
      <c r="SJP97" s="154"/>
      <c r="SJQ97" s="154"/>
      <c r="SJR97" s="153"/>
      <c r="SJS97" s="153"/>
      <c r="SJT97" s="153"/>
      <c r="SJU97" s="153"/>
      <c r="SJV97" s="153"/>
      <c r="SJW97" s="153"/>
      <c r="SJX97" s="153"/>
      <c r="SJY97" s="153"/>
      <c r="SJZ97" s="155"/>
      <c r="SKA97" s="165"/>
      <c r="SKB97" s="153"/>
      <c r="SKC97" s="154"/>
      <c r="SKD97" s="154"/>
      <c r="SKE97" s="153"/>
      <c r="SKF97" s="153"/>
      <c r="SKG97" s="153"/>
      <c r="SKH97" s="153"/>
      <c r="SKI97" s="153"/>
      <c r="SKJ97" s="153"/>
      <c r="SKK97" s="153"/>
      <c r="SKL97" s="153"/>
      <c r="SKM97" s="155"/>
      <c r="SKN97" s="165"/>
      <c r="SKO97" s="153"/>
      <c r="SKP97" s="154"/>
      <c r="SKQ97" s="154"/>
      <c r="SKR97" s="153"/>
      <c r="SKS97" s="153"/>
      <c r="SKT97" s="153"/>
      <c r="SKU97" s="153"/>
      <c r="SKV97" s="153"/>
      <c r="SKW97" s="153"/>
      <c r="SKX97" s="153"/>
      <c r="SKY97" s="153"/>
      <c r="SKZ97" s="155"/>
      <c r="SLA97" s="165"/>
      <c r="SLB97" s="153"/>
      <c r="SLC97" s="154"/>
      <c r="SLD97" s="154"/>
      <c r="SLE97" s="153"/>
      <c r="SLF97" s="153"/>
      <c r="SLG97" s="153"/>
      <c r="SLH97" s="153"/>
      <c r="SLI97" s="153"/>
      <c r="SLJ97" s="153"/>
      <c r="SLK97" s="153"/>
      <c r="SLL97" s="153"/>
      <c r="SLM97" s="155"/>
      <c r="SLN97" s="165"/>
      <c r="SLO97" s="153"/>
      <c r="SLP97" s="154"/>
      <c r="SLQ97" s="154"/>
      <c r="SLR97" s="153"/>
      <c r="SLS97" s="153"/>
      <c r="SLT97" s="153"/>
      <c r="SLU97" s="153"/>
      <c r="SLV97" s="153"/>
      <c r="SLW97" s="153"/>
      <c r="SLX97" s="153"/>
      <c r="SLY97" s="153"/>
      <c r="SLZ97" s="155"/>
      <c r="SMA97" s="165"/>
      <c r="SMB97" s="153"/>
      <c r="SMC97" s="154"/>
      <c r="SMD97" s="154"/>
      <c r="SME97" s="153"/>
      <c r="SMF97" s="153"/>
      <c r="SMG97" s="153"/>
      <c r="SMH97" s="153"/>
      <c r="SMI97" s="153"/>
      <c r="SMJ97" s="153"/>
      <c r="SMK97" s="153"/>
      <c r="SML97" s="153"/>
      <c r="SMM97" s="155"/>
      <c r="SMN97" s="165"/>
      <c r="SMO97" s="153"/>
      <c r="SMP97" s="154"/>
      <c r="SMQ97" s="154"/>
      <c r="SMR97" s="153"/>
      <c r="SMS97" s="153"/>
      <c r="SMT97" s="153"/>
      <c r="SMU97" s="153"/>
      <c r="SMV97" s="153"/>
      <c r="SMW97" s="153"/>
      <c r="SMX97" s="153"/>
      <c r="SMY97" s="153"/>
      <c r="SMZ97" s="155"/>
      <c r="SNA97" s="165"/>
      <c r="SNB97" s="153"/>
      <c r="SNC97" s="154"/>
      <c r="SND97" s="154"/>
      <c r="SNE97" s="153"/>
      <c r="SNF97" s="153"/>
      <c r="SNG97" s="153"/>
      <c r="SNH97" s="153"/>
      <c r="SNI97" s="153"/>
      <c r="SNJ97" s="153"/>
      <c r="SNK97" s="153"/>
      <c r="SNL97" s="153"/>
      <c r="SNM97" s="155"/>
      <c r="SNN97" s="165"/>
      <c r="SNO97" s="153"/>
      <c r="SNP97" s="154"/>
      <c r="SNQ97" s="154"/>
      <c r="SNR97" s="153"/>
      <c r="SNS97" s="153"/>
      <c r="SNT97" s="153"/>
      <c r="SNU97" s="153"/>
      <c r="SNV97" s="153"/>
      <c r="SNW97" s="153"/>
      <c r="SNX97" s="153"/>
      <c r="SNY97" s="153"/>
      <c r="SNZ97" s="155"/>
      <c r="SOA97" s="165"/>
      <c r="SOB97" s="153"/>
      <c r="SOC97" s="154"/>
      <c r="SOD97" s="154"/>
      <c r="SOE97" s="153"/>
      <c r="SOF97" s="153"/>
      <c r="SOG97" s="153"/>
      <c r="SOH97" s="153"/>
      <c r="SOI97" s="153"/>
      <c r="SOJ97" s="153"/>
      <c r="SOK97" s="153"/>
      <c r="SOL97" s="153"/>
      <c r="SOM97" s="155"/>
      <c r="SON97" s="165"/>
      <c r="SOO97" s="153"/>
      <c r="SOP97" s="154"/>
      <c r="SOQ97" s="154"/>
      <c r="SOR97" s="153"/>
      <c r="SOS97" s="153"/>
      <c r="SOT97" s="153"/>
      <c r="SOU97" s="153"/>
      <c r="SOV97" s="153"/>
      <c r="SOW97" s="153"/>
      <c r="SOX97" s="153"/>
      <c r="SOY97" s="153"/>
      <c r="SOZ97" s="155"/>
      <c r="SPA97" s="165"/>
      <c r="SPB97" s="153"/>
      <c r="SPC97" s="154"/>
      <c r="SPD97" s="154"/>
      <c r="SPE97" s="153"/>
      <c r="SPF97" s="153"/>
      <c r="SPG97" s="153"/>
      <c r="SPH97" s="153"/>
      <c r="SPI97" s="153"/>
      <c r="SPJ97" s="153"/>
      <c r="SPK97" s="153"/>
      <c r="SPL97" s="153"/>
      <c r="SPM97" s="155"/>
      <c r="SPN97" s="165"/>
      <c r="SPO97" s="153"/>
      <c r="SPP97" s="154"/>
      <c r="SPQ97" s="154"/>
      <c r="SPR97" s="153"/>
      <c r="SPS97" s="153"/>
      <c r="SPT97" s="153"/>
      <c r="SPU97" s="153"/>
      <c r="SPV97" s="153"/>
      <c r="SPW97" s="153"/>
      <c r="SPX97" s="153"/>
      <c r="SPY97" s="153"/>
      <c r="SPZ97" s="155"/>
      <c r="SQA97" s="165"/>
      <c r="SQB97" s="153"/>
      <c r="SQC97" s="154"/>
      <c r="SQD97" s="154"/>
      <c r="SQE97" s="153"/>
      <c r="SQF97" s="153"/>
      <c r="SQG97" s="153"/>
      <c r="SQH97" s="153"/>
      <c r="SQI97" s="153"/>
      <c r="SQJ97" s="153"/>
      <c r="SQK97" s="153"/>
      <c r="SQL97" s="153"/>
      <c r="SQM97" s="155"/>
      <c r="SQN97" s="165"/>
      <c r="SQO97" s="153"/>
      <c r="SQP97" s="154"/>
      <c r="SQQ97" s="154"/>
      <c r="SQR97" s="153"/>
      <c r="SQS97" s="153"/>
      <c r="SQT97" s="153"/>
      <c r="SQU97" s="153"/>
      <c r="SQV97" s="153"/>
      <c r="SQW97" s="153"/>
      <c r="SQX97" s="153"/>
      <c r="SQY97" s="153"/>
      <c r="SQZ97" s="155"/>
      <c r="SRA97" s="165"/>
      <c r="SRB97" s="153"/>
      <c r="SRC97" s="154"/>
      <c r="SRD97" s="154"/>
      <c r="SRE97" s="153"/>
      <c r="SRF97" s="153"/>
      <c r="SRG97" s="153"/>
      <c r="SRH97" s="153"/>
      <c r="SRI97" s="153"/>
      <c r="SRJ97" s="153"/>
      <c r="SRK97" s="153"/>
      <c r="SRL97" s="153"/>
      <c r="SRM97" s="155"/>
      <c r="SRN97" s="165"/>
      <c r="SRO97" s="153"/>
      <c r="SRP97" s="154"/>
      <c r="SRQ97" s="154"/>
      <c r="SRR97" s="153"/>
      <c r="SRS97" s="153"/>
      <c r="SRT97" s="153"/>
      <c r="SRU97" s="153"/>
      <c r="SRV97" s="153"/>
      <c r="SRW97" s="153"/>
      <c r="SRX97" s="153"/>
      <c r="SRY97" s="153"/>
      <c r="SRZ97" s="155"/>
      <c r="SSA97" s="165"/>
      <c r="SSB97" s="153"/>
      <c r="SSC97" s="154"/>
      <c r="SSD97" s="154"/>
      <c r="SSE97" s="153"/>
      <c r="SSF97" s="153"/>
      <c r="SSG97" s="153"/>
      <c r="SSH97" s="153"/>
      <c r="SSI97" s="153"/>
      <c r="SSJ97" s="153"/>
      <c r="SSK97" s="153"/>
      <c r="SSL97" s="153"/>
      <c r="SSM97" s="155"/>
      <c r="SSN97" s="165"/>
      <c r="SSO97" s="153"/>
      <c r="SSP97" s="154"/>
      <c r="SSQ97" s="154"/>
      <c r="SSR97" s="153"/>
      <c r="SSS97" s="153"/>
      <c r="SST97" s="153"/>
      <c r="SSU97" s="153"/>
      <c r="SSV97" s="153"/>
      <c r="SSW97" s="153"/>
      <c r="SSX97" s="153"/>
      <c r="SSY97" s="153"/>
      <c r="SSZ97" s="155"/>
      <c r="STA97" s="165"/>
      <c r="STB97" s="153"/>
      <c r="STC97" s="154"/>
      <c r="STD97" s="154"/>
      <c r="STE97" s="153"/>
      <c r="STF97" s="153"/>
      <c r="STG97" s="153"/>
      <c r="STH97" s="153"/>
      <c r="STI97" s="153"/>
      <c r="STJ97" s="153"/>
      <c r="STK97" s="153"/>
      <c r="STL97" s="153"/>
      <c r="STM97" s="155"/>
      <c r="STN97" s="165"/>
      <c r="STO97" s="153"/>
      <c r="STP97" s="154"/>
      <c r="STQ97" s="154"/>
      <c r="STR97" s="153"/>
      <c r="STS97" s="153"/>
      <c r="STT97" s="153"/>
      <c r="STU97" s="153"/>
      <c r="STV97" s="153"/>
      <c r="STW97" s="153"/>
      <c r="STX97" s="153"/>
      <c r="STY97" s="153"/>
      <c r="STZ97" s="155"/>
      <c r="SUA97" s="165"/>
      <c r="SUB97" s="153"/>
      <c r="SUC97" s="154"/>
      <c r="SUD97" s="154"/>
      <c r="SUE97" s="153"/>
      <c r="SUF97" s="153"/>
      <c r="SUG97" s="153"/>
      <c r="SUH97" s="153"/>
      <c r="SUI97" s="153"/>
      <c r="SUJ97" s="153"/>
      <c r="SUK97" s="153"/>
      <c r="SUL97" s="153"/>
      <c r="SUM97" s="155"/>
      <c r="SUN97" s="165"/>
      <c r="SUO97" s="153"/>
      <c r="SUP97" s="154"/>
      <c r="SUQ97" s="154"/>
      <c r="SUR97" s="153"/>
      <c r="SUS97" s="153"/>
      <c r="SUT97" s="153"/>
      <c r="SUU97" s="153"/>
      <c r="SUV97" s="153"/>
      <c r="SUW97" s="153"/>
      <c r="SUX97" s="153"/>
      <c r="SUY97" s="153"/>
      <c r="SUZ97" s="155"/>
      <c r="SVA97" s="165"/>
      <c r="SVB97" s="153"/>
      <c r="SVC97" s="154"/>
      <c r="SVD97" s="154"/>
      <c r="SVE97" s="153"/>
      <c r="SVF97" s="153"/>
      <c r="SVG97" s="153"/>
      <c r="SVH97" s="153"/>
      <c r="SVI97" s="153"/>
      <c r="SVJ97" s="153"/>
      <c r="SVK97" s="153"/>
      <c r="SVL97" s="153"/>
      <c r="SVM97" s="155"/>
      <c r="SVN97" s="165"/>
      <c r="SVO97" s="153"/>
      <c r="SVP97" s="154"/>
      <c r="SVQ97" s="154"/>
      <c r="SVR97" s="153"/>
      <c r="SVS97" s="153"/>
      <c r="SVT97" s="153"/>
      <c r="SVU97" s="153"/>
      <c r="SVV97" s="153"/>
      <c r="SVW97" s="153"/>
      <c r="SVX97" s="153"/>
      <c r="SVY97" s="153"/>
      <c r="SVZ97" s="155"/>
      <c r="SWA97" s="165"/>
      <c r="SWB97" s="153"/>
      <c r="SWC97" s="154"/>
      <c r="SWD97" s="154"/>
      <c r="SWE97" s="153"/>
      <c r="SWF97" s="153"/>
      <c r="SWG97" s="153"/>
      <c r="SWH97" s="153"/>
      <c r="SWI97" s="153"/>
      <c r="SWJ97" s="153"/>
      <c r="SWK97" s="153"/>
      <c r="SWL97" s="153"/>
      <c r="SWM97" s="155"/>
      <c r="SWN97" s="165"/>
      <c r="SWO97" s="153"/>
      <c r="SWP97" s="154"/>
      <c r="SWQ97" s="154"/>
      <c r="SWR97" s="153"/>
      <c r="SWS97" s="153"/>
      <c r="SWT97" s="153"/>
      <c r="SWU97" s="153"/>
      <c r="SWV97" s="153"/>
      <c r="SWW97" s="153"/>
      <c r="SWX97" s="153"/>
      <c r="SWY97" s="153"/>
      <c r="SWZ97" s="155"/>
      <c r="SXA97" s="165"/>
      <c r="SXB97" s="153"/>
      <c r="SXC97" s="154"/>
      <c r="SXD97" s="154"/>
      <c r="SXE97" s="153"/>
      <c r="SXF97" s="153"/>
      <c r="SXG97" s="153"/>
      <c r="SXH97" s="153"/>
      <c r="SXI97" s="153"/>
      <c r="SXJ97" s="153"/>
      <c r="SXK97" s="153"/>
      <c r="SXL97" s="153"/>
      <c r="SXM97" s="155"/>
      <c r="SXN97" s="165"/>
      <c r="SXO97" s="153"/>
      <c r="SXP97" s="154"/>
      <c r="SXQ97" s="154"/>
      <c r="SXR97" s="153"/>
      <c r="SXS97" s="153"/>
      <c r="SXT97" s="153"/>
      <c r="SXU97" s="153"/>
      <c r="SXV97" s="153"/>
      <c r="SXW97" s="153"/>
      <c r="SXX97" s="153"/>
      <c r="SXY97" s="153"/>
      <c r="SXZ97" s="155"/>
      <c r="SYA97" s="165"/>
      <c r="SYB97" s="153"/>
      <c r="SYC97" s="154"/>
      <c r="SYD97" s="154"/>
      <c r="SYE97" s="153"/>
      <c r="SYF97" s="153"/>
      <c r="SYG97" s="153"/>
      <c r="SYH97" s="153"/>
      <c r="SYI97" s="153"/>
      <c r="SYJ97" s="153"/>
      <c r="SYK97" s="153"/>
      <c r="SYL97" s="153"/>
      <c r="SYM97" s="155"/>
      <c r="SYN97" s="165"/>
      <c r="SYO97" s="153"/>
      <c r="SYP97" s="154"/>
      <c r="SYQ97" s="154"/>
      <c r="SYR97" s="153"/>
      <c r="SYS97" s="153"/>
      <c r="SYT97" s="153"/>
      <c r="SYU97" s="153"/>
      <c r="SYV97" s="153"/>
      <c r="SYW97" s="153"/>
      <c r="SYX97" s="153"/>
      <c r="SYY97" s="153"/>
      <c r="SYZ97" s="155"/>
      <c r="SZA97" s="165"/>
      <c r="SZB97" s="153"/>
      <c r="SZC97" s="154"/>
      <c r="SZD97" s="154"/>
      <c r="SZE97" s="153"/>
      <c r="SZF97" s="153"/>
      <c r="SZG97" s="153"/>
      <c r="SZH97" s="153"/>
      <c r="SZI97" s="153"/>
      <c r="SZJ97" s="153"/>
      <c r="SZK97" s="153"/>
      <c r="SZL97" s="153"/>
      <c r="SZM97" s="155"/>
      <c r="SZN97" s="165"/>
      <c r="SZO97" s="153"/>
      <c r="SZP97" s="154"/>
      <c r="SZQ97" s="154"/>
      <c r="SZR97" s="153"/>
      <c r="SZS97" s="153"/>
      <c r="SZT97" s="153"/>
      <c r="SZU97" s="153"/>
      <c r="SZV97" s="153"/>
      <c r="SZW97" s="153"/>
      <c r="SZX97" s="153"/>
      <c r="SZY97" s="153"/>
      <c r="SZZ97" s="155"/>
      <c r="TAA97" s="165"/>
      <c r="TAB97" s="153"/>
      <c r="TAC97" s="154"/>
      <c r="TAD97" s="154"/>
      <c r="TAE97" s="153"/>
      <c r="TAF97" s="153"/>
      <c r="TAG97" s="153"/>
      <c r="TAH97" s="153"/>
      <c r="TAI97" s="153"/>
      <c r="TAJ97" s="153"/>
      <c r="TAK97" s="153"/>
      <c r="TAL97" s="153"/>
      <c r="TAM97" s="155"/>
      <c r="TAN97" s="165"/>
      <c r="TAO97" s="153"/>
      <c r="TAP97" s="154"/>
      <c r="TAQ97" s="154"/>
      <c r="TAR97" s="153"/>
      <c r="TAS97" s="153"/>
      <c r="TAT97" s="153"/>
      <c r="TAU97" s="153"/>
      <c r="TAV97" s="153"/>
      <c r="TAW97" s="153"/>
      <c r="TAX97" s="153"/>
      <c r="TAY97" s="153"/>
      <c r="TAZ97" s="155"/>
      <c r="TBA97" s="165"/>
      <c r="TBB97" s="153"/>
      <c r="TBC97" s="154"/>
      <c r="TBD97" s="154"/>
      <c r="TBE97" s="153"/>
      <c r="TBF97" s="153"/>
      <c r="TBG97" s="153"/>
      <c r="TBH97" s="153"/>
      <c r="TBI97" s="153"/>
      <c r="TBJ97" s="153"/>
      <c r="TBK97" s="153"/>
      <c r="TBL97" s="153"/>
      <c r="TBM97" s="155"/>
      <c r="TBN97" s="165"/>
      <c r="TBO97" s="153"/>
      <c r="TBP97" s="154"/>
      <c r="TBQ97" s="154"/>
      <c r="TBR97" s="153"/>
      <c r="TBS97" s="153"/>
      <c r="TBT97" s="153"/>
      <c r="TBU97" s="153"/>
      <c r="TBV97" s="153"/>
      <c r="TBW97" s="153"/>
      <c r="TBX97" s="153"/>
      <c r="TBY97" s="153"/>
      <c r="TBZ97" s="155"/>
      <c r="TCA97" s="165"/>
      <c r="TCB97" s="153"/>
      <c r="TCC97" s="154"/>
      <c r="TCD97" s="154"/>
      <c r="TCE97" s="153"/>
      <c r="TCF97" s="153"/>
      <c r="TCG97" s="153"/>
      <c r="TCH97" s="153"/>
      <c r="TCI97" s="153"/>
      <c r="TCJ97" s="153"/>
      <c r="TCK97" s="153"/>
      <c r="TCL97" s="153"/>
      <c r="TCM97" s="155"/>
      <c r="TCN97" s="165"/>
      <c r="TCO97" s="153"/>
      <c r="TCP97" s="154"/>
      <c r="TCQ97" s="154"/>
      <c r="TCR97" s="153"/>
      <c r="TCS97" s="153"/>
      <c r="TCT97" s="153"/>
      <c r="TCU97" s="153"/>
      <c r="TCV97" s="153"/>
      <c r="TCW97" s="153"/>
      <c r="TCX97" s="153"/>
      <c r="TCY97" s="153"/>
      <c r="TCZ97" s="155"/>
      <c r="TDA97" s="165"/>
      <c r="TDB97" s="153"/>
      <c r="TDC97" s="154"/>
      <c r="TDD97" s="154"/>
      <c r="TDE97" s="153"/>
      <c r="TDF97" s="153"/>
      <c r="TDG97" s="153"/>
      <c r="TDH97" s="153"/>
      <c r="TDI97" s="153"/>
      <c r="TDJ97" s="153"/>
      <c r="TDK97" s="153"/>
      <c r="TDL97" s="153"/>
      <c r="TDM97" s="155"/>
      <c r="TDN97" s="165"/>
      <c r="TDO97" s="153"/>
      <c r="TDP97" s="154"/>
      <c r="TDQ97" s="154"/>
      <c r="TDR97" s="153"/>
      <c r="TDS97" s="153"/>
      <c r="TDT97" s="153"/>
      <c r="TDU97" s="153"/>
      <c r="TDV97" s="153"/>
      <c r="TDW97" s="153"/>
      <c r="TDX97" s="153"/>
      <c r="TDY97" s="153"/>
      <c r="TDZ97" s="155"/>
      <c r="TEA97" s="165"/>
      <c r="TEB97" s="153"/>
      <c r="TEC97" s="154"/>
      <c r="TED97" s="154"/>
      <c r="TEE97" s="153"/>
      <c r="TEF97" s="153"/>
      <c r="TEG97" s="153"/>
      <c r="TEH97" s="153"/>
      <c r="TEI97" s="153"/>
      <c r="TEJ97" s="153"/>
      <c r="TEK97" s="153"/>
      <c r="TEL97" s="153"/>
      <c r="TEM97" s="155"/>
      <c r="TEN97" s="165"/>
      <c r="TEO97" s="153"/>
      <c r="TEP97" s="154"/>
      <c r="TEQ97" s="154"/>
      <c r="TER97" s="153"/>
      <c r="TES97" s="153"/>
      <c r="TET97" s="153"/>
      <c r="TEU97" s="153"/>
      <c r="TEV97" s="153"/>
      <c r="TEW97" s="153"/>
      <c r="TEX97" s="153"/>
      <c r="TEY97" s="153"/>
      <c r="TEZ97" s="155"/>
      <c r="TFA97" s="165"/>
      <c r="TFB97" s="153"/>
      <c r="TFC97" s="154"/>
      <c r="TFD97" s="154"/>
      <c r="TFE97" s="153"/>
      <c r="TFF97" s="153"/>
      <c r="TFG97" s="153"/>
      <c r="TFH97" s="153"/>
      <c r="TFI97" s="153"/>
      <c r="TFJ97" s="153"/>
      <c r="TFK97" s="153"/>
      <c r="TFL97" s="153"/>
      <c r="TFM97" s="155"/>
      <c r="TFN97" s="165"/>
      <c r="TFO97" s="153"/>
      <c r="TFP97" s="154"/>
      <c r="TFQ97" s="154"/>
      <c r="TFR97" s="153"/>
      <c r="TFS97" s="153"/>
      <c r="TFT97" s="153"/>
      <c r="TFU97" s="153"/>
      <c r="TFV97" s="153"/>
      <c r="TFW97" s="153"/>
      <c r="TFX97" s="153"/>
      <c r="TFY97" s="153"/>
      <c r="TFZ97" s="155"/>
      <c r="TGA97" s="165"/>
      <c r="TGB97" s="153"/>
      <c r="TGC97" s="154"/>
      <c r="TGD97" s="154"/>
      <c r="TGE97" s="153"/>
      <c r="TGF97" s="153"/>
      <c r="TGG97" s="153"/>
      <c r="TGH97" s="153"/>
      <c r="TGI97" s="153"/>
      <c r="TGJ97" s="153"/>
      <c r="TGK97" s="153"/>
      <c r="TGL97" s="153"/>
      <c r="TGM97" s="155"/>
      <c r="TGN97" s="165"/>
      <c r="TGO97" s="153"/>
      <c r="TGP97" s="154"/>
      <c r="TGQ97" s="154"/>
      <c r="TGR97" s="153"/>
      <c r="TGS97" s="153"/>
      <c r="TGT97" s="153"/>
      <c r="TGU97" s="153"/>
      <c r="TGV97" s="153"/>
      <c r="TGW97" s="153"/>
      <c r="TGX97" s="153"/>
      <c r="TGY97" s="153"/>
      <c r="TGZ97" s="155"/>
      <c r="THA97" s="165"/>
      <c r="THB97" s="153"/>
      <c r="THC97" s="154"/>
      <c r="THD97" s="154"/>
      <c r="THE97" s="153"/>
      <c r="THF97" s="153"/>
      <c r="THG97" s="153"/>
      <c r="THH97" s="153"/>
      <c r="THI97" s="153"/>
      <c r="THJ97" s="153"/>
      <c r="THK97" s="153"/>
      <c r="THL97" s="153"/>
      <c r="THM97" s="155"/>
      <c r="THN97" s="165"/>
      <c r="THO97" s="153"/>
      <c r="THP97" s="154"/>
      <c r="THQ97" s="154"/>
      <c r="THR97" s="153"/>
      <c r="THS97" s="153"/>
      <c r="THT97" s="153"/>
      <c r="THU97" s="153"/>
      <c r="THV97" s="153"/>
      <c r="THW97" s="153"/>
      <c r="THX97" s="153"/>
      <c r="THY97" s="153"/>
      <c r="THZ97" s="155"/>
      <c r="TIA97" s="165"/>
      <c r="TIB97" s="153"/>
      <c r="TIC97" s="154"/>
      <c r="TID97" s="154"/>
      <c r="TIE97" s="153"/>
      <c r="TIF97" s="153"/>
      <c r="TIG97" s="153"/>
      <c r="TIH97" s="153"/>
      <c r="TII97" s="153"/>
      <c r="TIJ97" s="153"/>
      <c r="TIK97" s="153"/>
      <c r="TIL97" s="153"/>
      <c r="TIM97" s="155"/>
      <c r="TIN97" s="165"/>
      <c r="TIO97" s="153"/>
      <c r="TIP97" s="154"/>
      <c r="TIQ97" s="154"/>
      <c r="TIR97" s="153"/>
      <c r="TIS97" s="153"/>
      <c r="TIT97" s="153"/>
      <c r="TIU97" s="153"/>
      <c r="TIV97" s="153"/>
      <c r="TIW97" s="153"/>
      <c r="TIX97" s="153"/>
      <c r="TIY97" s="153"/>
      <c r="TIZ97" s="155"/>
      <c r="TJA97" s="165"/>
      <c r="TJB97" s="153"/>
      <c r="TJC97" s="154"/>
      <c r="TJD97" s="154"/>
      <c r="TJE97" s="153"/>
      <c r="TJF97" s="153"/>
      <c r="TJG97" s="153"/>
      <c r="TJH97" s="153"/>
      <c r="TJI97" s="153"/>
      <c r="TJJ97" s="153"/>
      <c r="TJK97" s="153"/>
      <c r="TJL97" s="153"/>
      <c r="TJM97" s="155"/>
      <c r="TJN97" s="165"/>
      <c r="TJO97" s="153"/>
      <c r="TJP97" s="154"/>
      <c r="TJQ97" s="154"/>
      <c r="TJR97" s="153"/>
      <c r="TJS97" s="153"/>
      <c r="TJT97" s="153"/>
      <c r="TJU97" s="153"/>
      <c r="TJV97" s="153"/>
      <c r="TJW97" s="153"/>
      <c r="TJX97" s="153"/>
      <c r="TJY97" s="153"/>
      <c r="TJZ97" s="155"/>
      <c r="TKA97" s="165"/>
      <c r="TKB97" s="153"/>
      <c r="TKC97" s="154"/>
      <c r="TKD97" s="154"/>
      <c r="TKE97" s="153"/>
      <c r="TKF97" s="153"/>
      <c r="TKG97" s="153"/>
      <c r="TKH97" s="153"/>
      <c r="TKI97" s="153"/>
      <c r="TKJ97" s="153"/>
      <c r="TKK97" s="153"/>
      <c r="TKL97" s="153"/>
      <c r="TKM97" s="155"/>
      <c r="TKN97" s="165"/>
      <c r="TKO97" s="153"/>
      <c r="TKP97" s="154"/>
      <c r="TKQ97" s="154"/>
      <c r="TKR97" s="153"/>
      <c r="TKS97" s="153"/>
      <c r="TKT97" s="153"/>
      <c r="TKU97" s="153"/>
      <c r="TKV97" s="153"/>
      <c r="TKW97" s="153"/>
      <c r="TKX97" s="153"/>
      <c r="TKY97" s="153"/>
      <c r="TKZ97" s="155"/>
      <c r="TLA97" s="165"/>
      <c r="TLB97" s="153"/>
      <c r="TLC97" s="154"/>
      <c r="TLD97" s="154"/>
      <c r="TLE97" s="153"/>
      <c r="TLF97" s="153"/>
      <c r="TLG97" s="153"/>
      <c r="TLH97" s="153"/>
      <c r="TLI97" s="153"/>
      <c r="TLJ97" s="153"/>
      <c r="TLK97" s="153"/>
      <c r="TLL97" s="153"/>
      <c r="TLM97" s="155"/>
      <c r="TLN97" s="165"/>
      <c r="TLO97" s="153"/>
      <c r="TLP97" s="154"/>
      <c r="TLQ97" s="154"/>
      <c r="TLR97" s="153"/>
      <c r="TLS97" s="153"/>
      <c r="TLT97" s="153"/>
      <c r="TLU97" s="153"/>
      <c r="TLV97" s="153"/>
      <c r="TLW97" s="153"/>
      <c r="TLX97" s="153"/>
      <c r="TLY97" s="153"/>
      <c r="TLZ97" s="155"/>
      <c r="TMA97" s="165"/>
      <c r="TMB97" s="153"/>
      <c r="TMC97" s="154"/>
      <c r="TMD97" s="154"/>
      <c r="TME97" s="153"/>
      <c r="TMF97" s="153"/>
      <c r="TMG97" s="153"/>
      <c r="TMH97" s="153"/>
      <c r="TMI97" s="153"/>
      <c r="TMJ97" s="153"/>
      <c r="TMK97" s="153"/>
      <c r="TML97" s="153"/>
      <c r="TMM97" s="155"/>
      <c r="TMN97" s="165"/>
      <c r="TMO97" s="153"/>
      <c r="TMP97" s="154"/>
      <c r="TMQ97" s="154"/>
      <c r="TMR97" s="153"/>
      <c r="TMS97" s="153"/>
      <c r="TMT97" s="153"/>
      <c r="TMU97" s="153"/>
      <c r="TMV97" s="153"/>
      <c r="TMW97" s="153"/>
      <c r="TMX97" s="153"/>
      <c r="TMY97" s="153"/>
      <c r="TMZ97" s="155"/>
      <c r="TNA97" s="165"/>
      <c r="TNB97" s="153"/>
      <c r="TNC97" s="154"/>
      <c r="TND97" s="154"/>
      <c r="TNE97" s="153"/>
      <c r="TNF97" s="153"/>
      <c r="TNG97" s="153"/>
      <c r="TNH97" s="153"/>
      <c r="TNI97" s="153"/>
      <c r="TNJ97" s="153"/>
      <c r="TNK97" s="153"/>
      <c r="TNL97" s="153"/>
      <c r="TNM97" s="155"/>
      <c r="TNN97" s="165"/>
      <c r="TNO97" s="153"/>
      <c r="TNP97" s="154"/>
      <c r="TNQ97" s="154"/>
      <c r="TNR97" s="153"/>
      <c r="TNS97" s="153"/>
      <c r="TNT97" s="153"/>
      <c r="TNU97" s="153"/>
      <c r="TNV97" s="153"/>
      <c r="TNW97" s="153"/>
      <c r="TNX97" s="153"/>
      <c r="TNY97" s="153"/>
      <c r="TNZ97" s="155"/>
      <c r="TOA97" s="165"/>
      <c r="TOB97" s="153"/>
      <c r="TOC97" s="154"/>
      <c r="TOD97" s="154"/>
      <c r="TOE97" s="153"/>
      <c r="TOF97" s="153"/>
      <c r="TOG97" s="153"/>
      <c r="TOH97" s="153"/>
      <c r="TOI97" s="153"/>
      <c r="TOJ97" s="153"/>
      <c r="TOK97" s="153"/>
      <c r="TOL97" s="153"/>
      <c r="TOM97" s="155"/>
      <c r="TON97" s="165"/>
      <c r="TOO97" s="153"/>
      <c r="TOP97" s="154"/>
      <c r="TOQ97" s="154"/>
      <c r="TOR97" s="153"/>
      <c r="TOS97" s="153"/>
      <c r="TOT97" s="153"/>
      <c r="TOU97" s="153"/>
      <c r="TOV97" s="153"/>
      <c r="TOW97" s="153"/>
      <c r="TOX97" s="153"/>
      <c r="TOY97" s="153"/>
      <c r="TOZ97" s="155"/>
      <c r="TPA97" s="165"/>
      <c r="TPB97" s="153"/>
      <c r="TPC97" s="154"/>
      <c r="TPD97" s="154"/>
      <c r="TPE97" s="153"/>
      <c r="TPF97" s="153"/>
      <c r="TPG97" s="153"/>
      <c r="TPH97" s="153"/>
      <c r="TPI97" s="153"/>
      <c r="TPJ97" s="153"/>
      <c r="TPK97" s="153"/>
      <c r="TPL97" s="153"/>
      <c r="TPM97" s="155"/>
      <c r="TPN97" s="165"/>
      <c r="TPO97" s="153"/>
      <c r="TPP97" s="154"/>
      <c r="TPQ97" s="154"/>
      <c r="TPR97" s="153"/>
      <c r="TPS97" s="153"/>
      <c r="TPT97" s="153"/>
      <c r="TPU97" s="153"/>
      <c r="TPV97" s="153"/>
      <c r="TPW97" s="153"/>
      <c r="TPX97" s="153"/>
      <c r="TPY97" s="153"/>
      <c r="TPZ97" s="155"/>
      <c r="TQA97" s="165"/>
      <c r="TQB97" s="153"/>
      <c r="TQC97" s="154"/>
      <c r="TQD97" s="154"/>
      <c r="TQE97" s="153"/>
      <c r="TQF97" s="153"/>
      <c r="TQG97" s="153"/>
      <c r="TQH97" s="153"/>
      <c r="TQI97" s="153"/>
      <c r="TQJ97" s="153"/>
      <c r="TQK97" s="153"/>
      <c r="TQL97" s="153"/>
      <c r="TQM97" s="155"/>
      <c r="TQN97" s="165"/>
      <c r="TQO97" s="153"/>
      <c r="TQP97" s="154"/>
      <c r="TQQ97" s="154"/>
      <c r="TQR97" s="153"/>
      <c r="TQS97" s="153"/>
      <c r="TQT97" s="153"/>
      <c r="TQU97" s="153"/>
      <c r="TQV97" s="153"/>
      <c r="TQW97" s="153"/>
      <c r="TQX97" s="153"/>
      <c r="TQY97" s="153"/>
      <c r="TQZ97" s="155"/>
      <c r="TRA97" s="165"/>
      <c r="TRB97" s="153"/>
      <c r="TRC97" s="154"/>
      <c r="TRD97" s="154"/>
      <c r="TRE97" s="153"/>
      <c r="TRF97" s="153"/>
      <c r="TRG97" s="153"/>
      <c r="TRH97" s="153"/>
      <c r="TRI97" s="153"/>
      <c r="TRJ97" s="153"/>
      <c r="TRK97" s="153"/>
      <c r="TRL97" s="153"/>
      <c r="TRM97" s="155"/>
      <c r="TRN97" s="165"/>
      <c r="TRO97" s="153"/>
      <c r="TRP97" s="154"/>
      <c r="TRQ97" s="154"/>
      <c r="TRR97" s="153"/>
      <c r="TRS97" s="153"/>
      <c r="TRT97" s="153"/>
      <c r="TRU97" s="153"/>
      <c r="TRV97" s="153"/>
      <c r="TRW97" s="153"/>
      <c r="TRX97" s="153"/>
      <c r="TRY97" s="153"/>
      <c r="TRZ97" s="155"/>
      <c r="TSA97" s="165"/>
      <c r="TSB97" s="153"/>
      <c r="TSC97" s="154"/>
      <c r="TSD97" s="154"/>
      <c r="TSE97" s="153"/>
      <c r="TSF97" s="153"/>
      <c r="TSG97" s="153"/>
      <c r="TSH97" s="153"/>
      <c r="TSI97" s="153"/>
      <c r="TSJ97" s="153"/>
      <c r="TSK97" s="153"/>
      <c r="TSL97" s="153"/>
      <c r="TSM97" s="155"/>
      <c r="TSN97" s="165"/>
      <c r="TSO97" s="153"/>
      <c r="TSP97" s="154"/>
      <c r="TSQ97" s="154"/>
      <c r="TSR97" s="153"/>
      <c r="TSS97" s="153"/>
      <c r="TST97" s="153"/>
      <c r="TSU97" s="153"/>
      <c r="TSV97" s="153"/>
      <c r="TSW97" s="153"/>
      <c r="TSX97" s="153"/>
      <c r="TSY97" s="153"/>
      <c r="TSZ97" s="155"/>
      <c r="TTA97" s="165"/>
      <c r="TTB97" s="153"/>
      <c r="TTC97" s="154"/>
      <c r="TTD97" s="154"/>
      <c r="TTE97" s="153"/>
      <c r="TTF97" s="153"/>
      <c r="TTG97" s="153"/>
      <c r="TTH97" s="153"/>
      <c r="TTI97" s="153"/>
      <c r="TTJ97" s="153"/>
      <c r="TTK97" s="153"/>
      <c r="TTL97" s="153"/>
      <c r="TTM97" s="155"/>
      <c r="TTN97" s="165"/>
      <c r="TTO97" s="153"/>
      <c r="TTP97" s="154"/>
      <c r="TTQ97" s="154"/>
      <c r="TTR97" s="153"/>
      <c r="TTS97" s="153"/>
      <c r="TTT97" s="153"/>
      <c r="TTU97" s="153"/>
      <c r="TTV97" s="153"/>
      <c r="TTW97" s="153"/>
      <c r="TTX97" s="153"/>
      <c r="TTY97" s="153"/>
      <c r="TTZ97" s="155"/>
      <c r="TUA97" s="165"/>
      <c r="TUB97" s="153"/>
      <c r="TUC97" s="154"/>
      <c r="TUD97" s="154"/>
      <c r="TUE97" s="153"/>
      <c r="TUF97" s="153"/>
      <c r="TUG97" s="153"/>
      <c r="TUH97" s="153"/>
      <c r="TUI97" s="153"/>
      <c r="TUJ97" s="153"/>
      <c r="TUK97" s="153"/>
      <c r="TUL97" s="153"/>
      <c r="TUM97" s="155"/>
      <c r="TUN97" s="165"/>
      <c r="TUO97" s="153"/>
      <c r="TUP97" s="154"/>
      <c r="TUQ97" s="154"/>
      <c r="TUR97" s="153"/>
      <c r="TUS97" s="153"/>
      <c r="TUT97" s="153"/>
      <c r="TUU97" s="153"/>
      <c r="TUV97" s="153"/>
      <c r="TUW97" s="153"/>
      <c r="TUX97" s="153"/>
      <c r="TUY97" s="153"/>
      <c r="TUZ97" s="155"/>
      <c r="TVA97" s="165"/>
      <c r="TVB97" s="153"/>
      <c r="TVC97" s="154"/>
      <c r="TVD97" s="154"/>
      <c r="TVE97" s="153"/>
      <c r="TVF97" s="153"/>
      <c r="TVG97" s="153"/>
      <c r="TVH97" s="153"/>
      <c r="TVI97" s="153"/>
      <c r="TVJ97" s="153"/>
      <c r="TVK97" s="153"/>
      <c r="TVL97" s="153"/>
      <c r="TVM97" s="155"/>
      <c r="TVN97" s="165"/>
      <c r="TVO97" s="153"/>
      <c r="TVP97" s="154"/>
      <c r="TVQ97" s="154"/>
      <c r="TVR97" s="153"/>
      <c r="TVS97" s="153"/>
      <c r="TVT97" s="153"/>
      <c r="TVU97" s="153"/>
      <c r="TVV97" s="153"/>
      <c r="TVW97" s="153"/>
      <c r="TVX97" s="153"/>
      <c r="TVY97" s="153"/>
      <c r="TVZ97" s="155"/>
      <c r="TWA97" s="165"/>
      <c r="TWB97" s="153"/>
      <c r="TWC97" s="154"/>
      <c r="TWD97" s="154"/>
      <c r="TWE97" s="153"/>
      <c r="TWF97" s="153"/>
      <c r="TWG97" s="153"/>
      <c r="TWH97" s="153"/>
      <c r="TWI97" s="153"/>
      <c r="TWJ97" s="153"/>
      <c r="TWK97" s="153"/>
      <c r="TWL97" s="153"/>
      <c r="TWM97" s="155"/>
      <c r="TWN97" s="165"/>
      <c r="TWO97" s="153"/>
      <c r="TWP97" s="154"/>
      <c r="TWQ97" s="154"/>
      <c r="TWR97" s="153"/>
      <c r="TWS97" s="153"/>
      <c r="TWT97" s="153"/>
      <c r="TWU97" s="153"/>
      <c r="TWV97" s="153"/>
      <c r="TWW97" s="153"/>
      <c r="TWX97" s="153"/>
      <c r="TWY97" s="153"/>
      <c r="TWZ97" s="155"/>
      <c r="TXA97" s="165"/>
      <c r="TXB97" s="153"/>
      <c r="TXC97" s="154"/>
      <c r="TXD97" s="154"/>
      <c r="TXE97" s="153"/>
      <c r="TXF97" s="153"/>
      <c r="TXG97" s="153"/>
      <c r="TXH97" s="153"/>
      <c r="TXI97" s="153"/>
      <c r="TXJ97" s="153"/>
      <c r="TXK97" s="153"/>
      <c r="TXL97" s="153"/>
      <c r="TXM97" s="155"/>
      <c r="TXN97" s="165"/>
      <c r="TXO97" s="153"/>
      <c r="TXP97" s="154"/>
      <c r="TXQ97" s="154"/>
      <c r="TXR97" s="153"/>
      <c r="TXS97" s="153"/>
      <c r="TXT97" s="153"/>
      <c r="TXU97" s="153"/>
      <c r="TXV97" s="153"/>
      <c r="TXW97" s="153"/>
      <c r="TXX97" s="153"/>
      <c r="TXY97" s="153"/>
      <c r="TXZ97" s="155"/>
      <c r="TYA97" s="165"/>
      <c r="TYB97" s="153"/>
      <c r="TYC97" s="154"/>
      <c r="TYD97" s="154"/>
      <c r="TYE97" s="153"/>
      <c r="TYF97" s="153"/>
      <c r="TYG97" s="153"/>
      <c r="TYH97" s="153"/>
      <c r="TYI97" s="153"/>
      <c r="TYJ97" s="153"/>
      <c r="TYK97" s="153"/>
      <c r="TYL97" s="153"/>
      <c r="TYM97" s="155"/>
      <c r="TYN97" s="165"/>
      <c r="TYO97" s="153"/>
      <c r="TYP97" s="154"/>
      <c r="TYQ97" s="154"/>
      <c r="TYR97" s="153"/>
      <c r="TYS97" s="153"/>
      <c r="TYT97" s="153"/>
      <c r="TYU97" s="153"/>
      <c r="TYV97" s="153"/>
      <c r="TYW97" s="153"/>
      <c r="TYX97" s="153"/>
      <c r="TYY97" s="153"/>
      <c r="TYZ97" s="155"/>
      <c r="TZA97" s="165"/>
      <c r="TZB97" s="153"/>
      <c r="TZC97" s="154"/>
      <c r="TZD97" s="154"/>
      <c r="TZE97" s="153"/>
      <c r="TZF97" s="153"/>
      <c r="TZG97" s="153"/>
      <c r="TZH97" s="153"/>
      <c r="TZI97" s="153"/>
      <c r="TZJ97" s="153"/>
      <c r="TZK97" s="153"/>
      <c r="TZL97" s="153"/>
      <c r="TZM97" s="155"/>
      <c r="TZN97" s="165"/>
      <c r="TZO97" s="153"/>
      <c r="TZP97" s="154"/>
      <c r="TZQ97" s="154"/>
      <c r="TZR97" s="153"/>
      <c r="TZS97" s="153"/>
      <c r="TZT97" s="153"/>
      <c r="TZU97" s="153"/>
      <c r="TZV97" s="153"/>
      <c r="TZW97" s="153"/>
      <c r="TZX97" s="153"/>
      <c r="TZY97" s="153"/>
      <c r="TZZ97" s="155"/>
      <c r="UAA97" s="165"/>
      <c r="UAB97" s="153"/>
      <c r="UAC97" s="154"/>
      <c r="UAD97" s="154"/>
      <c r="UAE97" s="153"/>
      <c r="UAF97" s="153"/>
      <c r="UAG97" s="153"/>
      <c r="UAH97" s="153"/>
      <c r="UAI97" s="153"/>
      <c r="UAJ97" s="153"/>
      <c r="UAK97" s="153"/>
      <c r="UAL97" s="153"/>
      <c r="UAM97" s="155"/>
      <c r="UAN97" s="165"/>
      <c r="UAO97" s="153"/>
      <c r="UAP97" s="154"/>
      <c r="UAQ97" s="154"/>
      <c r="UAR97" s="153"/>
      <c r="UAS97" s="153"/>
      <c r="UAT97" s="153"/>
      <c r="UAU97" s="153"/>
      <c r="UAV97" s="153"/>
      <c r="UAW97" s="153"/>
      <c r="UAX97" s="153"/>
      <c r="UAY97" s="153"/>
      <c r="UAZ97" s="155"/>
      <c r="UBA97" s="165"/>
      <c r="UBB97" s="153"/>
      <c r="UBC97" s="154"/>
      <c r="UBD97" s="154"/>
      <c r="UBE97" s="153"/>
      <c r="UBF97" s="153"/>
      <c r="UBG97" s="153"/>
      <c r="UBH97" s="153"/>
      <c r="UBI97" s="153"/>
      <c r="UBJ97" s="153"/>
      <c r="UBK97" s="153"/>
      <c r="UBL97" s="153"/>
      <c r="UBM97" s="155"/>
      <c r="UBN97" s="165"/>
      <c r="UBO97" s="153"/>
      <c r="UBP97" s="154"/>
      <c r="UBQ97" s="154"/>
      <c r="UBR97" s="153"/>
      <c r="UBS97" s="153"/>
      <c r="UBT97" s="153"/>
      <c r="UBU97" s="153"/>
      <c r="UBV97" s="153"/>
      <c r="UBW97" s="153"/>
      <c r="UBX97" s="153"/>
      <c r="UBY97" s="153"/>
      <c r="UBZ97" s="155"/>
      <c r="UCA97" s="165"/>
      <c r="UCB97" s="153"/>
      <c r="UCC97" s="154"/>
      <c r="UCD97" s="154"/>
      <c r="UCE97" s="153"/>
      <c r="UCF97" s="153"/>
      <c r="UCG97" s="153"/>
      <c r="UCH97" s="153"/>
      <c r="UCI97" s="153"/>
      <c r="UCJ97" s="153"/>
      <c r="UCK97" s="153"/>
      <c r="UCL97" s="153"/>
      <c r="UCM97" s="155"/>
      <c r="UCN97" s="165"/>
      <c r="UCO97" s="153"/>
      <c r="UCP97" s="154"/>
      <c r="UCQ97" s="154"/>
      <c r="UCR97" s="153"/>
      <c r="UCS97" s="153"/>
      <c r="UCT97" s="153"/>
      <c r="UCU97" s="153"/>
      <c r="UCV97" s="153"/>
      <c r="UCW97" s="153"/>
      <c r="UCX97" s="153"/>
      <c r="UCY97" s="153"/>
      <c r="UCZ97" s="155"/>
      <c r="UDA97" s="165"/>
      <c r="UDB97" s="153"/>
      <c r="UDC97" s="154"/>
      <c r="UDD97" s="154"/>
      <c r="UDE97" s="153"/>
      <c r="UDF97" s="153"/>
      <c r="UDG97" s="153"/>
      <c r="UDH97" s="153"/>
      <c r="UDI97" s="153"/>
      <c r="UDJ97" s="153"/>
      <c r="UDK97" s="153"/>
      <c r="UDL97" s="153"/>
      <c r="UDM97" s="155"/>
      <c r="UDN97" s="165"/>
      <c r="UDO97" s="153"/>
      <c r="UDP97" s="154"/>
      <c r="UDQ97" s="154"/>
      <c r="UDR97" s="153"/>
      <c r="UDS97" s="153"/>
      <c r="UDT97" s="153"/>
      <c r="UDU97" s="153"/>
      <c r="UDV97" s="153"/>
      <c r="UDW97" s="153"/>
      <c r="UDX97" s="153"/>
      <c r="UDY97" s="153"/>
      <c r="UDZ97" s="155"/>
      <c r="UEA97" s="165"/>
      <c r="UEB97" s="153"/>
      <c r="UEC97" s="154"/>
      <c r="UED97" s="154"/>
      <c r="UEE97" s="153"/>
      <c r="UEF97" s="153"/>
      <c r="UEG97" s="153"/>
      <c r="UEH97" s="153"/>
      <c r="UEI97" s="153"/>
      <c r="UEJ97" s="153"/>
      <c r="UEK97" s="153"/>
      <c r="UEL97" s="153"/>
      <c r="UEM97" s="155"/>
      <c r="UEN97" s="165"/>
      <c r="UEO97" s="153"/>
      <c r="UEP97" s="154"/>
      <c r="UEQ97" s="154"/>
      <c r="UER97" s="153"/>
      <c r="UES97" s="153"/>
      <c r="UET97" s="153"/>
      <c r="UEU97" s="153"/>
      <c r="UEV97" s="153"/>
      <c r="UEW97" s="153"/>
      <c r="UEX97" s="153"/>
      <c r="UEY97" s="153"/>
      <c r="UEZ97" s="155"/>
      <c r="UFA97" s="165"/>
      <c r="UFB97" s="153"/>
      <c r="UFC97" s="154"/>
      <c r="UFD97" s="154"/>
      <c r="UFE97" s="153"/>
      <c r="UFF97" s="153"/>
      <c r="UFG97" s="153"/>
      <c r="UFH97" s="153"/>
      <c r="UFI97" s="153"/>
      <c r="UFJ97" s="153"/>
      <c r="UFK97" s="153"/>
      <c r="UFL97" s="153"/>
      <c r="UFM97" s="155"/>
      <c r="UFN97" s="165"/>
      <c r="UFO97" s="153"/>
      <c r="UFP97" s="154"/>
      <c r="UFQ97" s="154"/>
      <c r="UFR97" s="153"/>
      <c r="UFS97" s="153"/>
      <c r="UFT97" s="153"/>
      <c r="UFU97" s="153"/>
      <c r="UFV97" s="153"/>
      <c r="UFW97" s="153"/>
      <c r="UFX97" s="153"/>
      <c r="UFY97" s="153"/>
      <c r="UFZ97" s="155"/>
      <c r="UGA97" s="165"/>
      <c r="UGB97" s="153"/>
      <c r="UGC97" s="154"/>
      <c r="UGD97" s="154"/>
      <c r="UGE97" s="153"/>
      <c r="UGF97" s="153"/>
      <c r="UGG97" s="153"/>
      <c r="UGH97" s="153"/>
      <c r="UGI97" s="153"/>
      <c r="UGJ97" s="153"/>
      <c r="UGK97" s="153"/>
      <c r="UGL97" s="153"/>
      <c r="UGM97" s="155"/>
      <c r="UGN97" s="165"/>
      <c r="UGO97" s="153"/>
      <c r="UGP97" s="154"/>
      <c r="UGQ97" s="154"/>
      <c r="UGR97" s="153"/>
      <c r="UGS97" s="153"/>
      <c r="UGT97" s="153"/>
      <c r="UGU97" s="153"/>
      <c r="UGV97" s="153"/>
      <c r="UGW97" s="153"/>
      <c r="UGX97" s="153"/>
      <c r="UGY97" s="153"/>
      <c r="UGZ97" s="155"/>
      <c r="UHA97" s="165"/>
      <c r="UHB97" s="153"/>
      <c r="UHC97" s="154"/>
      <c r="UHD97" s="154"/>
      <c r="UHE97" s="153"/>
      <c r="UHF97" s="153"/>
      <c r="UHG97" s="153"/>
      <c r="UHH97" s="153"/>
      <c r="UHI97" s="153"/>
      <c r="UHJ97" s="153"/>
      <c r="UHK97" s="153"/>
      <c r="UHL97" s="153"/>
      <c r="UHM97" s="155"/>
      <c r="UHN97" s="165"/>
      <c r="UHO97" s="153"/>
      <c r="UHP97" s="154"/>
      <c r="UHQ97" s="154"/>
      <c r="UHR97" s="153"/>
      <c r="UHS97" s="153"/>
      <c r="UHT97" s="153"/>
      <c r="UHU97" s="153"/>
      <c r="UHV97" s="153"/>
      <c r="UHW97" s="153"/>
      <c r="UHX97" s="153"/>
      <c r="UHY97" s="153"/>
      <c r="UHZ97" s="155"/>
      <c r="UIA97" s="165"/>
      <c r="UIB97" s="153"/>
      <c r="UIC97" s="154"/>
      <c r="UID97" s="154"/>
      <c r="UIE97" s="153"/>
      <c r="UIF97" s="153"/>
      <c r="UIG97" s="153"/>
      <c r="UIH97" s="153"/>
      <c r="UII97" s="153"/>
      <c r="UIJ97" s="153"/>
      <c r="UIK97" s="153"/>
      <c r="UIL97" s="153"/>
      <c r="UIM97" s="155"/>
      <c r="UIN97" s="165"/>
      <c r="UIO97" s="153"/>
      <c r="UIP97" s="154"/>
      <c r="UIQ97" s="154"/>
      <c r="UIR97" s="153"/>
      <c r="UIS97" s="153"/>
      <c r="UIT97" s="153"/>
      <c r="UIU97" s="153"/>
      <c r="UIV97" s="153"/>
      <c r="UIW97" s="153"/>
      <c r="UIX97" s="153"/>
      <c r="UIY97" s="153"/>
      <c r="UIZ97" s="155"/>
      <c r="UJA97" s="165"/>
      <c r="UJB97" s="153"/>
      <c r="UJC97" s="154"/>
      <c r="UJD97" s="154"/>
      <c r="UJE97" s="153"/>
      <c r="UJF97" s="153"/>
      <c r="UJG97" s="153"/>
      <c r="UJH97" s="153"/>
      <c r="UJI97" s="153"/>
      <c r="UJJ97" s="153"/>
      <c r="UJK97" s="153"/>
      <c r="UJL97" s="153"/>
      <c r="UJM97" s="155"/>
      <c r="UJN97" s="165"/>
      <c r="UJO97" s="153"/>
      <c r="UJP97" s="154"/>
      <c r="UJQ97" s="154"/>
      <c r="UJR97" s="153"/>
      <c r="UJS97" s="153"/>
      <c r="UJT97" s="153"/>
      <c r="UJU97" s="153"/>
      <c r="UJV97" s="153"/>
      <c r="UJW97" s="153"/>
      <c r="UJX97" s="153"/>
      <c r="UJY97" s="153"/>
      <c r="UJZ97" s="155"/>
      <c r="UKA97" s="165"/>
      <c r="UKB97" s="153"/>
      <c r="UKC97" s="154"/>
      <c r="UKD97" s="154"/>
      <c r="UKE97" s="153"/>
      <c r="UKF97" s="153"/>
      <c r="UKG97" s="153"/>
      <c r="UKH97" s="153"/>
      <c r="UKI97" s="153"/>
      <c r="UKJ97" s="153"/>
      <c r="UKK97" s="153"/>
      <c r="UKL97" s="153"/>
      <c r="UKM97" s="155"/>
      <c r="UKN97" s="165"/>
      <c r="UKO97" s="153"/>
      <c r="UKP97" s="154"/>
      <c r="UKQ97" s="154"/>
      <c r="UKR97" s="153"/>
      <c r="UKS97" s="153"/>
      <c r="UKT97" s="153"/>
      <c r="UKU97" s="153"/>
      <c r="UKV97" s="153"/>
      <c r="UKW97" s="153"/>
      <c r="UKX97" s="153"/>
      <c r="UKY97" s="153"/>
      <c r="UKZ97" s="155"/>
      <c r="ULA97" s="165"/>
      <c r="ULB97" s="153"/>
      <c r="ULC97" s="154"/>
      <c r="ULD97" s="154"/>
      <c r="ULE97" s="153"/>
      <c r="ULF97" s="153"/>
      <c r="ULG97" s="153"/>
      <c r="ULH97" s="153"/>
      <c r="ULI97" s="153"/>
      <c r="ULJ97" s="153"/>
      <c r="ULK97" s="153"/>
      <c r="ULL97" s="153"/>
      <c r="ULM97" s="155"/>
      <c r="ULN97" s="165"/>
      <c r="ULO97" s="153"/>
      <c r="ULP97" s="154"/>
      <c r="ULQ97" s="154"/>
      <c r="ULR97" s="153"/>
      <c r="ULS97" s="153"/>
      <c r="ULT97" s="153"/>
      <c r="ULU97" s="153"/>
      <c r="ULV97" s="153"/>
      <c r="ULW97" s="153"/>
      <c r="ULX97" s="153"/>
      <c r="ULY97" s="153"/>
      <c r="ULZ97" s="155"/>
      <c r="UMA97" s="165"/>
      <c r="UMB97" s="153"/>
      <c r="UMC97" s="154"/>
      <c r="UMD97" s="154"/>
      <c r="UME97" s="153"/>
      <c r="UMF97" s="153"/>
      <c r="UMG97" s="153"/>
      <c r="UMH97" s="153"/>
      <c r="UMI97" s="153"/>
      <c r="UMJ97" s="153"/>
      <c r="UMK97" s="153"/>
      <c r="UML97" s="153"/>
      <c r="UMM97" s="155"/>
      <c r="UMN97" s="165"/>
      <c r="UMO97" s="153"/>
      <c r="UMP97" s="154"/>
      <c r="UMQ97" s="154"/>
      <c r="UMR97" s="153"/>
      <c r="UMS97" s="153"/>
      <c r="UMT97" s="153"/>
      <c r="UMU97" s="153"/>
      <c r="UMV97" s="153"/>
      <c r="UMW97" s="153"/>
      <c r="UMX97" s="153"/>
      <c r="UMY97" s="153"/>
      <c r="UMZ97" s="155"/>
      <c r="UNA97" s="165"/>
      <c r="UNB97" s="153"/>
      <c r="UNC97" s="154"/>
      <c r="UND97" s="154"/>
      <c r="UNE97" s="153"/>
      <c r="UNF97" s="153"/>
      <c r="UNG97" s="153"/>
      <c r="UNH97" s="153"/>
      <c r="UNI97" s="153"/>
      <c r="UNJ97" s="153"/>
      <c r="UNK97" s="153"/>
      <c r="UNL97" s="153"/>
      <c r="UNM97" s="155"/>
      <c r="UNN97" s="165"/>
      <c r="UNO97" s="153"/>
      <c r="UNP97" s="154"/>
      <c r="UNQ97" s="154"/>
      <c r="UNR97" s="153"/>
      <c r="UNS97" s="153"/>
      <c r="UNT97" s="153"/>
      <c r="UNU97" s="153"/>
      <c r="UNV97" s="153"/>
      <c r="UNW97" s="153"/>
      <c r="UNX97" s="153"/>
      <c r="UNY97" s="153"/>
      <c r="UNZ97" s="155"/>
      <c r="UOA97" s="165"/>
      <c r="UOB97" s="153"/>
      <c r="UOC97" s="154"/>
      <c r="UOD97" s="154"/>
      <c r="UOE97" s="153"/>
      <c r="UOF97" s="153"/>
      <c r="UOG97" s="153"/>
      <c r="UOH97" s="153"/>
      <c r="UOI97" s="153"/>
      <c r="UOJ97" s="153"/>
      <c r="UOK97" s="153"/>
      <c r="UOL97" s="153"/>
      <c r="UOM97" s="155"/>
      <c r="UON97" s="165"/>
      <c r="UOO97" s="153"/>
      <c r="UOP97" s="154"/>
      <c r="UOQ97" s="154"/>
      <c r="UOR97" s="153"/>
      <c r="UOS97" s="153"/>
      <c r="UOT97" s="153"/>
      <c r="UOU97" s="153"/>
      <c r="UOV97" s="153"/>
      <c r="UOW97" s="153"/>
      <c r="UOX97" s="153"/>
      <c r="UOY97" s="153"/>
      <c r="UOZ97" s="155"/>
      <c r="UPA97" s="165"/>
      <c r="UPB97" s="153"/>
      <c r="UPC97" s="154"/>
      <c r="UPD97" s="154"/>
      <c r="UPE97" s="153"/>
      <c r="UPF97" s="153"/>
      <c r="UPG97" s="153"/>
      <c r="UPH97" s="153"/>
      <c r="UPI97" s="153"/>
      <c r="UPJ97" s="153"/>
      <c r="UPK97" s="153"/>
      <c r="UPL97" s="153"/>
      <c r="UPM97" s="155"/>
      <c r="UPN97" s="165"/>
      <c r="UPO97" s="153"/>
      <c r="UPP97" s="154"/>
      <c r="UPQ97" s="154"/>
      <c r="UPR97" s="153"/>
      <c r="UPS97" s="153"/>
      <c r="UPT97" s="153"/>
      <c r="UPU97" s="153"/>
      <c r="UPV97" s="153"/>
      <c r="UPW97" s="153"/>
      <c r="UPX97" s="153"/>
      <c r="UPY97" s="153"/>
      <c r="UPZ97" s="155"/>
      <c r="UQA97" s="165"/>
      <c r="UQB97" s="153"/>
      <c r="UQC97" s="154"/>
      <c r="UQD97" s="154"/>
      <c r="UQE97" s="153"/>
      <c r="UQF97" s="153"/>
      <c r="UQG97" s="153"/>
      <c r="UQH97" s="153"/>
      <c r="UQI97" s="153"/>
      <c r="UQJ97" s="153"/>
      <c r="UQK97" s="153"/>
      <c r="UQL97" s="153"/>
      <c r="UQM97" s="155"/>
      <c r="UQN97" s="165"/>
      <c r="UQO97" s="153"/>
      <c r="UQP97" s="154"/>
      <c r="UQQ97" s="154"/>
      <c r="UQR97" s="153"/>
      <c r="UQS97" s="153"/>
      <c r="UQT97" s="153"/>
      <c r="UQU97" s="153"/>
      <c r="UQV97" s="153"/>
      <c r="UQW97" s="153"/>
      <c r="UQX97" s="153"/>
      <c r="UQY97" s="153"/>
      <c r="UQZ97" s="155"/>
      <c r="URA97" s="165"/>
      <c r="URB97" s="153"/>
      <c r="URC97" s="154"/>
      <c r="URD97" s="154"/>
      <c r="URE97" s="153"/>
      <c r="URF97" s="153"/>
      <c r="URG97" s="153"/>
      <c r="URH97" s="153"/>
      <c r="URI97" s="153"/>
      <c r="URJ97" s="153"/>
      <c r="URK97" s="153"/>
      <c r="URL97" s="153"/>
      <c r="URM97" s="155"/>
      <c r="URN97" s="165"/>
      <c r="URO97" s="153"/>
      <c r="URP97" s="154"/>
      <c r="URQ97" s="154"/>
      <c r="URR97" s="153"/>
      <c r="URS97" s="153"/>
      <c r="URT97" s="153"/>
      <c r="URU97" s="153"/>
      <c r="URV97" s="153"/>
      <c r="URW97" s="153"/>
      <c r="URX97" s="153"/>
      <c r="URY97" s="153"/>
      <c r="URZ97" s="155"/>
      <c r="USA97" s="165"/>
      <c r="USB97" s="153"/>
      <c r="USC97" s="154"/>
      <c r="USD97" s="154"/>
      <c r="USE97" s="153"/>
      <c r="USF97" s="153"/>
      <c r="USG97" s="153"/>
      <c r="USH97" s="153"/>
      <c r="USI97" s="153"/>
      <c r="USJ97" s="153"/>
      <c r="USK97" s="153"/>
      <c r="USL97" s="153"/>
      <c r="USM97" s="155"/>
      <c r="USN97" s="165"/>
      <c r="USO97" s="153"/>
      <c r="USP97" s="154"/>
      <c r="USQ97" s="154"/>
      <c r="USR97" s="153"/>
      <c r="USS97" s="153"/>
      <c r="UST97" s="153"/>
      <c r="USU97" s="153"/>
      <c r="USV97" s="153"/>
      <c r="USW97" s="153"/>
      <c r="USX97" s="153"/>
      <c r="USY97" s="153"/>
      <c r="USZ97" s="155"/>
      <c r="UTA97" s="165"/>
      <c r="UTB97" s="153"/>
      <c r="UTC97" s="154"/>
      <c r="UTD97" s="154"/>
      <c r="UTE97" s="153"/>
      <c r="UTF97" s="153"/>
      <c r="UTG97" s="153"/>
      <c r="UTH97" s="153"/>
      <c r="UTI97" s="153"/>
      <c r="UTJ97" s="153"/>
      <c r="UTK97" s="153"/>
      <c r="UTL97" s="153"/>
      <c r="UTM97" s="155"/>
      <c r="UTN97" s="165"/>
      <c r="UTO97" s="153"/>
      <c r="UTP97" s="154"/>
      <c r="UTQ97" s="154"/>
      <c r="UTR97" s="153"/>
      <c r="UTS97" s="153"/>
      <c r="UTT97" s="153"/>
      <c r="UTU97" s="153"/>
      <c r="UTV97" s="153"/>
      <c r="UTW97" s="153"/>
      <c r="UTX97" s="153"/>
      <c r="UTY97" s="153"/>
      <c r="UTZ97" s="155"/>
      <c r="UUA97" s="165"/>
      <c r="UUB97" s="153"/>
      <c r="UUC97" s="154"/>
      <c r="UUD97" s="154"/>
      <c r="UUE97" s="153"/>
      <c r="UUF97" s="153"/>
      <c r="UUG97" s="153"/>
      <c r="UUH97" s="153"/>
      <c r="UUI97" s="153"/>
      <c r="UUJ97" s="153"/>
      <c r="UUK97" s="153"/>
      <c r="UUL97" s="153"/>
      <c r="UUM97" s="155"/>
      <c r="UUN97" s="165"/>
      <c r="UUO97" s="153"/>
      <c r="UUP97" s="154"/>
      <c r="UUQ97" s="154"/>
      <c r="UUR97" s="153"/>
      <c r="UUS97" s="153"/>
      <c r="UUT97" s="153"/>
      <c r="UUU97" s="153"/>
      <c r="UUV97" s="153"/>
      <c r="UUW97" s="153"/>
      <c r="UUX97" s="153"/>
      <c r="UUY97" s="153"/>
      <c r="UUZ97" s="155"/>
      <c r="UVA97" s="165"/>
      <c r="UVB97" s="153"/>
      <c r="UVC97" s="154"/>
      <c r="UVD97" s="154"/>
      <c r="UVE97" s="153"/>
      <c r="UVF97" s="153"/>
      <c r="UVG97" s="153"/>
      <c r="UVH97" s="153"/>
      <c r="UVI97" s="153"/>
      <c r="UVJ97" s="153"/>
      <c r="UVK97" s="153"/>
      <c r="UVL97" s="153"/>
      <c r="UVM97" s="155"/>
      <c r="UVN97" s="165"/>
      <c r="UVO97" s="153"/>
      <c r="UVP97" s="154"/>
      <c r="UVQ97" s="154"/>
      <c r="UVR97" s="153"/>
      <c r="UVS97" s="153"/>
      <c r="UVT97" s="153"/>
      <c r="UVU97" s="153"/>
      <c r="UVV97" s="153"/>
      <c r="UVW97" s="153"/>
      <c r="UVX97" s="153"/>
      <c r="UVY97" s="153"/>
      <c r="UVZ97" s="155"/>
      <c r="UWA97" s="165"/>
      <c r="UWB97" s="153"/>
      <c r="UWC97" s="154"/>
      <c r="UWD97" s="154"/>
      <c r="UWE97" s="153"/>
      <c r="UWF97" s="153"/>
      <c r="UWG97" s="153"/>
      <c r="UWH97" s="153"/>
      <c r="UWI97" s="153"/>
      <c r="UWJ97" s="153"/>
      <c r="UWK97" s="153"/>
      <c r="UWL97" s="153"/>
      <c r="UWM97" s="155"/>
      <c r="UWN97" s="165"/>
      <c r="UWO97" s="153"/>
      <c r="UWP97" s="154"/>
      <c r="UWQ97" s="154"/>
      <c r="UWR97" s="153"/>
      <c r="UWS97" s="153"/>
      <c r="UWT97" s="153"/>
      <c r="UWU97" s="153"/>
      <c r="UWV97" s="153"/>
      <c r="UWW97" s="153"/>
      <c r="UWX97" s="153"/>
      <c r="UWY97" s="153"/>
      <c r="UWZ97" s="155"/>
      <c r="UXA97" s="165"/>
      <c r="UXB97" s="153"/>
      <c r="UXC97" s="154"/>
      <c r="UXD97" s="154"/>
      <c r="UXE97" s="153"/>
      <c r="UXF97" s="153"/>
      <c r="UXG97" s="153"/>
      <c r="UXH97" s="153"/>
      <c r="UXI97" s="153"/>
      <c r="UXJ97" s="153"/>
      <c r="UXK97" s="153"/>
      <c r="UXL97" s="153"/>
      <c r="UXM97" s="155"/>
      <c r="UXN97" s="165"/>
      <c r="UXO97" s="153"/>
      <c r="UXP97" s="154"/>
      <c r="UXQ97" s="154"/>
      <c r="UXR97" s="153"/>
      <c r="UXS97" s="153"/>
      <c r="UXT97" s="153"/>
      <c r="UXU97" s="153"/>
      <c r="UXV97" s="153"/>
      <c r="UXW97" s="153"/>
      <c r="UXX97" s="153"/>
      <c r="UXY97" s="153"/>
      <c r="UXZ97" s="155"/>
      <c r="UYA97" s="165"/>
      <c r="UYB97" s="153"/>
      <c r="UYC97" s="154"/>
      <c r="UYD97" s="154"/>
      <c r="UYE97" s="153"/>
      <c r="UYF97" s="153"/>
      <c r="UYG97" s="153"/>
      <c r="UYH97" s="153"/>
      <c r="UYI97" s="153"/>
      <c r="UYJ97" s="153"/>
      <c r="UYK97" s="153"/>
      <c r="UYL97" s="153"/>
      <c r="UYM97" s="155"/>
      <c r="UYN97" s="165"/>
      <c r="UYO97" s="153"/>
      <c r="UYP97" s="154"/>
      <c r="UYQ97" s="154"/>
      <c r="UYR97" s="153"/>
      <c r="UYS97" s="153"/>
      <c r="UYT97" s="153"/>
      <c r="UYU97" s="153"/>
      <c r="UYV97" s="153"/>
      <c r="UYW97" s="153"/>
      <c r="UYX97" s="153"/>
      <c r="UYY97" s="153"/>
      <c r="UYZ97" s="155"/>
      <c r="UZA97" s="165"/>
      <c r="UZB97" s="153"/>
      <c r="UZC97" s="154"/>
      <c r="UZD97" s="154"/>
      <c r="UZE97" s="153"/>
      <c r="UZF97" s="153"/>
      <c r="UZG97" s="153"/>
      <c r="UZH97" s="153"/>
      <c r="UZI97" s="153"/>
      <c r="UZJ97" s="153"/>
      <c r="UZK97" s="153"/>
      <c r="UZL97" s="153"/>
      <c r="UZM97" s="155"/>
      <c r="UZN97" s="165"/>
      <c r="UZO97" s="153"/>
      <c r="UZP97" s="154"/>
      <c r="UZQ97" s="154"/>
      <c r="UZR97" s="153"/>
      <c r="UZS97" s="153"/>
      <c r="UZT97" s="153"/>
      <c r="UZU97" s="153"/>
      <c r="UZV97" s="153"/>
      <c r="UZW97" s="153"/>
      <c r="UZX97" s="153"/>
      <c r="UZY97" s="153"/>
      <c r="UZZ97" s="155"/>
      <c r="VAA97" s="165"/>
      <c r="VAB97" s="153"/>
      <c r="VAC97" s="154"/>
      <c r="VAD97" s="154"/>
      <c r="VAE97" s="153"/>
      <c r="VAF97" s="153"/>
      <c r="VAG97" s="153"/>
      <c r="VAH97" s="153"/>
      <c r="VAI97" s="153"/>
      <c r="VAJ97" s="153"/>
      <c r="VAK97" s="153"/>
      <c r="VAL97" s="153"/>
      <c r="VAM97" s="155"/>
      <c r="VAN97" s="165"/>
      <c r="VAO97" s="153"/>
      <c r="VAP97" s="154"/>
      <c r="VAQ97" s="154"/>
      <c r="VAR97" s="153"/>
      <c r="VAS97" s="153"/>
      <c r="VAT97" s="153"/>
      <c r="VAU97" s="153"/>
      <c r="VAV97" s="153"/>
      <c r="VAW97" s="153"/>
      <c r="VAX97" s="153"/>
      <c r="VAY97" s="153"/>
      <c r="VAZ97" s="155"/>
      <c r="VBA97" s="165"/>
      <c r="VBB97" s="153"/>
      <c r="VBC97" s="154"/>
      <c r="VBD97" s="154"/>
      <c r="VBE97" s="153"/>
      <c r="VBF97" s="153"/>
      <c r="VBG97" s="153"/>
      <c r="VBH97" s="153"/>
      <c r="VBI97" s="153"/>
      <c r="VBJ97" s="153"/>
      <c r="VBK97" s="153"/>
      <c r="VBL97" s="153"/>
      <c r="VBM97" s="155"/>
      <c r="VBN97" s="165"/>
      <c r="VBO97" s="153"/>
      <c r="VBP97" s="154"/>
      <c r="VBQ97" s="154"/>
      <c r="VBR97" s="153"/>
      <c r="VBS97" s="153"/>
      <c r="VBT97" s="153"/>
      <c r="VBU97" s="153"/>
      <c r="VBV97" s="153"/>
      <c r="VBW97" s="153"/>
      <c r="VBX97" s="153"/>
      <c r="VBY97" s="153"/>
      <c r="VBZ97" s="155"/>
      <c r="VCA97" s="165"/>
      <c r="VCB97" s="153"/>
      <c r="VCC97" s="154"/>
      <c r="VCD97" s="154"/>
      <c r="VCE97" s="153"/>
      <c r="VCF97" s="153"/>
      <c r="VCG97" s="153"/>
      <c r="VCH97" s="153"/>
      <c r="VCI97" s="153"/>
      <c r="VCJ97" s="153"/>
      <c r="VCK97" s="153"/>
      <c r="VCL97" s="153"/>
      <c r="VCM97" s="155"/>
      <c r="VCN97" s="165"/>
      <c r="VCO97" s="153"/>
      <c r="VCP97" s="154"/>
      <c r="VCQ97" s="154"/>
      <c r="VCR97" s="153"/>
      <c r="VCS97" s="153"/>
      <c r="VCT97" s="153"/>
      <c r="VCU97" s="153"/>
      <c r="VCV97" s="153"/>
      <c r="VCW97" s="153"/>
      <c r="VCX97" s="153"/>
      <c r="VCY97" s="153"/>
      <c r="VCZ97" s="155"/>
      <c r="VDA97" s="165"/>
      <c r="VDB97" s="153"/>
      <c r="VDC97" s="154"/>
      <c r="VDD97" s="154"/>
      <c r="VDE97" s="153"/>
      <c r="VDF97" s="153"/>
      <c r="VDG97" s="153"/>
      <c r="VDH97" s="153"/>
      <c r="VDI97" s="153"/>
      <c r="VDJ97" s="153"/>
      <c r="VDK97" s="153"/>
      <c r="VDL97" s="153"/>
      <c r="VDM97" s="155"/>
      <c r="VDN97" s="165"/>
      <c r="VDO97" s="153"/>
      <c r="VDP97" s="154"/>
      <c r="VDQ97" s="154"/>
      <c r="VDR97" s="153"/>
      <c r="VDS97" s="153"/>
      <c r="VDT97" s="153"/>
      <c r="VDU97" s="153"/>
      <c r="VDV97" s="153"/>
      <c r="VDW97" s="153"/>
      <c r="VDX97" s="153"/>
      <c r="VDY97" s="153"/>
      <c r="VDZ97" s="155"/>
      <c r="VEA97" s="165"/>
      <c r="VEB97" s="153"/>
      <c r="VEC97" s="154"/>
      <c r="VED97" s="154"/>
      <c r="VEE97" s="153"/>
      <c r="VEF97" s="153"/>
      <c r="VEG97" s="153"/>
      <c r="VEH97" s="153"/>
      <c r="VEI97" s="153"/>
      <c r="VEJ97" s="153"/>
      <c r="VEK97" s="153"/>
      <c r="VEL97" s="153"/>
      <c r="VEM97" s="155"/>
      <c r="VEN97" s="165"/>
      <c r="VEO97" s="153"/>
      <c r="VEP97" s="154"/>
      <c r="VEQ97" s="154"/>
      <c r="VER97" s="153"/>
      <c r="VES97" s="153"/>
      <c r="VET97" s="153"/>
      <c r="VEU97" s="153"/>
      <c r="VEV97" s="153"/>
      <c r="VEW97" s="153"/>
      <c r="VEX97" s="153"/>
      <c r="VEY97" s="153"/>
      <c r="VEZ97" s="155"/>
      <c r="VFA97" s="165"/>
      <c r="VFB97" s="153"/>
      <c r="VFC97" s="154"/>
      <c r="VFD97" s="154"/>
      <c r="VFE97" s="153"/>
      <c r="VFF97" s="153"/>
      <c r="VFG97" s="153"/>
      <c r="VFH97" s="153"/>
      <c r="VFI97" s="153"/>
      <c r="VFJ97" s="153"/>
      <c r="VFK97" s="153"/>
      <c r="VFL97" s="153"/>
      <c r="VFM97" s="155"/>
      <c r="VFN97" s="165"/>
      <c r="VFO97" s="153"/>
      <c r="VFP97" s="154"/>
      <c r="VFQ97" s="154"/>
      <c r="VFR97" s="153"/>
      <c r="VFS97" s="153"/>
      <c r="VFT97" s="153"/>
      <c r="VFU97" s="153"/>
      <c r="VFV97" s="153"/>
      <c r="VFW97" s="153"/>
      <c r="VFX97" s="153"/>
      <c r="VFY97" s="153"/>
      <c r="VFZ97" s="155"/>
      <c r="VGA97" s="165"/>
      <c r="VGB97" s="153"/>
      <c r="VGC97" s="154"/>
      <c r="VGD97" s="154"/>
      <c r="VGE97" s="153"/>
      <c r="VGF97" s="153"/>
      <c r="VGG97" s="153"/>
      <c r="VGH97" s="153"/>
      <c r="VGI97" s="153"/>
      <c r="VGJ97" s="153"/>
      <c r="VGK97" s="153"/>
      <c r="VGL97" s="153"/>
      <c r="VGM97" s="155"/>
      <c r="VGN97" s="165"/>
      <c r="VGO97" s="153"/>
      <c r="VGP97" s="154"/>
      <c r="VGQ97" s="154"/>
      <c r="VGR97" s="153"/>
      <c r="VGS97" s="153"/>
      <c r="VGT97" s="153"/>
      <c r="VGU97" s="153"/>
      <c r="VGV97" s="153"/>
      <c r="VGW97" s="153"/>
      <c r="VGX97" s="153"/>
      <c r="VGY97" s="153"/>
      <c r="VGZ97" s="155"/>
      <c r="VHA97" s="165"/>
      <c r="VHB97" s="153"/>
      <c r="VHC97" s="154"/>
      <c r="VHD97" s="154"/>
      <c r="VHE97" s="153"/>
      <c r="VHF97" s="153"/>
      <c r="VHG97" s="153"/>
      <c r="VHH97" s="153"/>
      <c r="VHI97" s="153"/>
      <c r="VHJ97" s="153"/>
      <c r="VHK97" s="153"/>
      <c r="VHL97" s="153"/>
      <c r="VHM97" s="155"/>
      <c r="VHN97" s="165"/>
      <c r="VHO97" s="153"/>
      <c r="VHP97" s="154"/>
      <c r="VHQ97" s="154"/>
      <c r="VHR97" s="153"/>
      <c r="VHS97" s="153"/>
      <c r="VHT97" s="153"/>
      <c r="VHU97" s="153"/>
      <c r="VHV97" s="153"/>
      <c r="VHW97" s="153"/>
      <c r="VHX97" s="153"/>
      <c r="VHY97" s="153"/>
      <c r="VHZ97" s="155"/>
      <c r="VIA97" s="165"/>
      <c r="VIB97" s="153"/>
      <c r="VIC97" s="154"/>
      <c r="VID97" s="154"/>
      <c r="VIE97" s="153"/>
      <c r="VIF97" s="153"/>
      <c r="VIG97" s="153"/>
      <c r="VIH97" s="153"/>
      <c r="VII97" s="153"/>
      <c r="VIJ97" s="153"/>
      <c r="VIK97" s="153"/>
      <c r="VIL97" s="153"/>
      <c r="VIM97" s="155"/>
      <c r="VIN97" s="165"/>
      <c r="VIO97" s="153"/>
      <c r="VIP97" s="154"/>
      <c r="VIQ97" s="154"/>
      <c r="VIR97" s="153"/>
      <c r="VIS97" s="153"/>
      <c r="VIT97" s="153"/>
      <c r="VIU97" s="153"/>
      <c r="VIV97" s="153"/>
      <c r="VIW97" s="153"/>
      <c r="VIX97" s="153"/>
      <c r="VIY97" s="153"/>
      <c r="VIZ97" s="155"/>
      <c r="VJA97" s="165"/>
      <c r="VJB97" s="153"/>
      <c r="VJC97" s="154"/>
      <c r="VJD97" s="154"/>
      <c r="VJE97" s="153"/>
      <c r="VJF97" s="153"/>
      <c r="VJG97" s="153"/>
      <c r="VJH97" s="153"/>
      <c r="VJI97" s="153"/>
      <c r="VJJ97" s="153"/>
      <c r="VJK97" s="153"/>
      <c r="VJL97" s="153"/>
      <c r="VJM97" s="155"/>
      <c r="VJN97" s="165"/>
      <c r="VJO97" s="153"/>
      <c r="VJP97" s="154"/>
      <c r="VJQ97" s="154"/>
      <c r="VJR97" s="153"/>
      <c r="VJS97" s="153"/>
      <c r="VJT97" s="153"/>
      <c r="VJU97" s="153"/>
      <c r="VJV97" s="153"/>
      <c r="VJW97" s="153"/>
      <c r="VJX97" s="153"/>
      <c r="VJY97" s="153"/>
      <c r="VJZ97" s="155"/>
      <c r="VKA97" s="165"/>
      <c r="VKB97" s="153"/>
      <c r="VKC97" s="154"/>
      <c r="VKD97" s="154"/>
      <c r="VKE97" s="153"/>
      <c r="VKF97" s="153"/>
      <c r="VKG97" s="153"/>
      <c r="VKH97" s="153"/>
      <c r="VKI97" s="153"/>
      <c r="VKJ97" s="153"/>
      <c r="VKK97" s="153"/>
      <c r="VKL97" s="153"/>
      <c r="VKM97" s="155"/>
      <c r="VKN97" s="165"/>
      <c r="VKO97" s="153"/>
      <c r="VKP97" s="154"/>
      <c r="VKQ97" s="154"/>
      <c r="VKR97" s="153"/>
      <c r="VKS97" s="153"/>
      <c r="VKT97" s="153"/>
      <c r="VKU97" s="153"/>
      <c r="VKV97" s="153"/>
      <c r="VKW97" s="153"/>
      <c r="VKX97" s="153"/>
      <c r="VKY97" s="153"/>
      <c r="VKZ97" s="155"/>
      <c r="VLA97" s="165"/>
      <c r="VLB97" s="153"/>
      <c r="VLC97" s="154"/>
      <c r="VLD97" s="154"/>
      <c r="VLE97" s="153"/>
      <c r="VLF97" s="153"/>
      <c r="VLG97" s="153"/>
      <c r="VLH97" s="153"/>
      <c r="VLI97" s="153"/>
      <c r="VLJ97" s="153"/>
      <c r="VLK97" s="153"/>
      <c r="VLL97" s="153"/>
      <c r="VLM97" s="155"/>
      <c r="VLN97" s="165"/>
      <c r="VLO97" s="153"/>
      <c r="VLP97" s="154"/>
      <c r="VLQ97" s="154"/>
      <c r="VLR97" s="153"/>
      <c r="VLS97" s="153"/>
      <c r="VLT97" s="153"/>
      <c r="VLU97" s="153"/>
      <c r="VLV97" s="153"/>
      <c r="VLW97" s="153"/>
      <c r="VLX97" s="153"/>
      <c r="VLY97" s="153"/>
      <c r="VLZ97" s="155"/>
      <c r="VMA97" s="165"/>
      <c r="VMB97" s="153"/>
      <c r="VMC97" s="154"/>
      <c r="VMD97" s="154"/>
      <c r="VME97" s="153"/>
      <c r="VMF97" s="153"/>
      <c r="VMG97" s="153"/>
      <c r="VMH97" s="153"/>
      <c r="VMI97" s="153"/>
      <c r="VMJ97" s="153"/>
      <c r="VMK97" s="153"/>
      <c r="VML97" s="153"/>
      <c r="VMM97" s="155"/>
      <c r="VMN97" s="165"/>
      <c r="VMO97" s="153"/>
      <c r="VMP97" s="154"/>
      <c r="VMQ97" s="154"/>
      <c r="VMR97" s="153"/>
      <c r="VMS97" s="153"/>
      <c r="VMT97" s="153"/>
      <c r="VMU97" s="153"/>
      <c r="VMV97" s="153"/>
      <c r="VMW97" s="153"/>
      <c r="VMX97" s="153"/>
      <c r="VMY97" s="153"/>
      <c r="VMZ97" s="155"/>
      <c r="VNA97" s="165"/>
      <c r="VNB97" s="153"/>
      <c r="VNC97" s="154"/>
      <c r="VND97" s="154"/>
      <c r="VNE97" s="153"/>
      <c r="VNF97" s="153"/>
      <c r="VNG97" s="153"/>
      <c r="VNH97" s="153"/>
      <c r="VNI97" s="153"/>
      <c r="VNJ97" s="153"/>
      <c r="VNK97" s="153"/>
      <c r="VNL97" s="153"/>
      <c r="VNM97" s="155"/>
      <c r="VNN97" s="165"/>
      <c r="VNO97" s="153"/>
      <c r="VNP97" s="154"/>
      <c r="VNQ97" s="154"/>
      <c r="VNR97" s="153"/>
      <c r="VNS97" s="153"/>
      <c r="VNT97" s="153"/>
      <c r="VNU97" s="153"/>
      <c r="VNV97" s="153"/>
      <c r="VNW97" s="153"/>
      <c r="VNX97" s="153"/>
      <c r="VNY97" s="153"/>
      <c r="VNZ97" s="155"/>
      <c r="VOA97" s="165"/>
      <c r="VOB97" s="153"/>
      <c r="VOC97" s="154"/>
      <c r="VOD97" s="154"/>
      <c r="VOE97" s="153"/>
      <c r="VOF97" s="153"/>
      <c r="VOG97" s="153"/>
      <c r="VOH97" s="153"/>
      <c r="VOI97" s="153"/>
      <c r="VOJ97" s="153"/>
      <c r="VOK97" s="153"/>
      <c r="VOL97" s="153"/>
      <c r="VOM97" s="155"/>
      <c r="VON97" s="165"/>
      <c r="VOO97" s="153"/>
      <c r="VOP97" s="154"/>
      <c r="VOQ97" s="154"/>
      <c r="VOR97" s="153"/>
      <c r="VOS97" s="153"/>
      <c r="VOT97" s="153"/>
      <c r="VOU97" s="153"/>
      <c r="VOV97" s="153"/>
      <c r="VOW97" s="153"/>
      <c r="VOX97" s="153"/>
      <c r="VOY97" s="153"/>
      <c r="VOZ97" s="155"/>
      <c r="VPA97" s="165"/>
      <c r="VPB97" s="153"/>
      <c r="VPC97" s="154"/>
      <c r="VPD97" s="154"/>
      <c r="VPE97" s="153"/>
      <c r="VPF97" s="153"/>
      <c r="VPG97" s="153"/>
      <c r="VPH97" s="153"/>
      <c r="VPI97" s="153"/>
      <c r="VPJ97" s="153"/>
      <c r="VPK97" s="153"/>
      <c r="VPL97" s="153"/>
      <c r="VPM97" s="155"/>
      <c r="VPN97" s="165"/>
      <c r="VPO97" s="153"/>
      <c r="VPP97" s="154"/>
      <c r="VPQ97" s="154"/>
      <c r="VPR97" s="153"/>
      <c r="VPS97" s="153"/>
      <c r="VPT97" s="153"/>
      <c r="VPU97" s="153"/>
      <c r="VPV97" s="153"/>
      <c r="VPW97" s="153"/>
      <c r="VPX97" s="153"/>
      <c r="VPY97" s="153"/>
      <c r="VPZ97" s="155"/>
      <c r="VQA97" s="165"/>
      <c r="VQB97" s="153"/>
      <c r="VQC97" s="154"/>
      <c r="VQD97" s="154"/>
      <c r="VQE97" s="153"/>
      <c r="VQF97" s="153"/>
      <c r="VQG97" s="153"/>
      <c r="VQH97" s="153"/>
      <c r="VQI97" s="153"/>
      <c r="VQJ97" s="153"/>
      <c r="VQK97" s="153"/>
      <c r="VQL97" s="153"/>
      <c r="VQM97" s="155"/>
      <c r="VQN97" s="165"/>
      <c r="VQO97" s="153"/>
      <c r="VQP97" s="154"/>
      <c r="VQQ97" s="154"/>
      <c r="VQR97" s="153"/>
      <c r="VQS97" s="153"/>
      <c r="VQT97" s="153"/>
      <c r="VQU97" s="153"/>
      <c r="VQV97" s="153"/>
      <c r="VQW97" s="153"/>
      <c r="VQX97" s="153"/>
      <c r="VQY97" s="153"/>
      <c r="VQZ97" s="155"/>
      <c r="VRA97" s="165"/>
      <c r="VRB97" s="153"/>
      <c r="VRC97" s="154"/>
      <c r="VRD97" s="154"/>
      <c r="VRE97" s="153"/>
      <c r="VRF97" s="153"/>
      <c r="VRG97" s="153"/>
      <c r="VRH97" s="153"/>
      <c r="VRI97" s="153"/>
      <c r="VRJ97" s="153"/>
      <c r="VRK97" s="153"/>
      <c r="VRL97" s="153"/>
      <c r="VRM97" s="155"/>
      <c r="VRN97" s="165"/>
      <c r="VRO97" s="153"/>
      <c r="VRP97" s="154"/>
      <c r="VRQ97" s="154"/>
      <c r="VRR97" s="153"/>
      <c r="VRS97" s="153"/>
      <c r="VRT97" s="153"/>
      <c r="VRU97" s="153"/>
      <c r="VRV97" s="153"/>
      <c r="VRW97" s="153"/>
      <c r="VRX97" s="153"/>
      <c r="VRY97" s="153"/>
      <c r="VRZ97" s="155"/>
      <c r="VSA97" s="165"/>
      <c r="VSB97" s="153"/>
      <c r="VSC97" s="154"/>
      <c r="VSD97" s="154"/>
      <c r="VSE97" s="153"/>
      <c r="VSF97" s="153"/>
      <c r="VSG97" s="153"/>
      <c r="VSH97" s="153"/>
      <c r="VSI97" s="153"/>
      <c r="VSJ97" s="153"/>
      <c r="VSK97" s="153"/>
      <c r="VSL97" s="153"/>
      <c r="VSM97" s="155"/>
      <c r="VSN97" s="165"/>
      <c r="VSO97" s="153"/>
      <c r="VSP97" s="154"/>
      <c r="VSQ97" s="154"/>
      <c r="VSR97" s="153"/>
      <c r="VSS97" s="153"/>
      <c r="VST97" s="153"/>
      <c r="VSU97" s="153"/>
      <c r="VSV97" s="153"/>
      <c r="VSW97" s="153"/>
      <c r="VSX97" s="153"/>
      <c r="VSY97" s="153"/>
      <c r="VSZ97" s="155"/>
      <c r="VTA97" s="165"/>
      <c r="VTB97" s="153"/>
      <c r="VTC97" s="154"/>
      <c r="VTD97" s="154"/>
      <c r="VTE97" s="153"/>
      <c r="VTF97" s="153"/>
      <c r="VTG97" s="153"/>
      <c r="VTH97" s="153"/>
      <c r="VTI97" s="153"/>
      <c r="VTJ97" s="153"/>
      <c r="VTK97" s="153"/>
      <c r="VTL97" s="153"/>
      <c r="VTM97" s="155"/>
      <c r="VTN97" s="165"/>
      <c r="VTO97" s="153"/>
      <c r="VTP97" s="154"/>
      <c r="VTQ97" s="154"/>
      <c r="VTR97" s="153"/>
      <c r="VTS97" s="153"/>
      <c r="VTT97" s="153"/>
      <c r="VTU97" s="153"/>
      <c r="VTV97" s="153"/>
      <c r="VTW97" s="153"/>
      <c r="VTX97" s="153"/>
      <c r="VTY97" s="153"/>
      <c r="VTZ97" s="155"/>
      <c r="VUA97" s="165"/>
      <c r="VUB97" s="153"/>
      <c r="VUC97" s="154"/>
      <c r="VUD97" s="154"/>
      <c r="VUE97" s="153"/>
      <c r="VUF97" s="153"/>
      <c r="VUG97" s="153"/>
      <c r="VUH97" s="153"/>
      <c r="VUI97" s="153"/>
      <c r="VUJ97" s="153"/>
      <c r="VUK97" s="153"/>
      <c r="VUL97" s="153"/>
      <c r="VUM97" s="155"/>
      <c r="VUN97" s="165"/>
      <c r="VUO97" s="153"/>
      <c r="VUP97" s="154"/>
      <c r="VUQ97" s="154"/>
      <c r="VUR97" s="153"/>
      <c r="VUS97" s="153"/>
      <c r="VUT97" s="153"/>
      <c r="VUU97" s="153"/>
      <c r="VUV97" s="153"/>
      <c r="VUW97" s="153"/>
      <c r="VUX97" s="153"/>
      <c r="VUY97" s="153"/>
      <c r="VUZ97" s="155"/>
      <c r="VVA97" s="165"/>
      <c r="VVB97" s="153"/>
      <c r="VVC97" s="154"/>
      <c r="VVD97" s="154"/>
      <c r="VVE97" s="153"/>
      <c r="VVF97" s="153"/>
      <c r="VVG97" s="153"/>
      <c r="VVH97" s="153"/>
      <c r="VVI97" s="153"/>
      <c r="VVJ97" s="153"/>
      <c r="VVK97" s="153"/>
      <c r="VVL97" s="153"/>
      <c r="VVM97" s="155"/>
      <c r="VVN97" s="165"/>
      <c r="VVO97" s="153"/>
      <c r="VVP97" s="154"/>
      <c r="VVQ97" s="154"/>
      <c r="VVR97" s="153"/>
      <c r="VVS97" s="153"/>
      <c r="VVT97" s="153"/>
      <c r="VVU97" s="153"/>
      <c r="VVV97" s="153"/>
      <c r="VVW97" s="153"/>
      <c r="VVX97" s="153"/>
      <c r="VVY97" s="153"/>
      <c r="VVZ97" s="155"/>
      <c r="VWA97" s="165"/>
      <c r="VWB97" s="153"/>
      <c r="VWC97" s="154"/>
      <c r="VWD97" s="154"/>
      <c r="VWE97" s="153"/>
      <c r="VWF97" s="153"/>
      <c r="VWG97" s="153"/>
      <c r="VWH97" s="153"/>
      <c r="VWI97" s="153"/>
      <c r="VWJ97" s="153"/>
      <c r="VWK97" s="153"/>
      <c r="VWL97" s="153"/>
      <c r="VWM97" s="155"/>
      <c r="VWN97" s="165"/>
      <c r="VWO97" s="153"/>
      <c r="VWP97" s="154"/>
      <c r="VWQ97" s="154"/>
      <c r="VWR97" s="153"/>
      <c r="VWS97" s="153"/>
      <c r="VWT97" s="153"/>
      <c r="VWU97" s="153"/>
      <c r="VWV97" s="153"/>
      <c r="VWW97" s="153"/>
      <c r="VWX97" s="153"/>
      <c r="VWY97" s="153"/>
      <c r="VWZ97" s="155"/>
      <c r="VXA97" s="165"/>
      <c r="VXB97" s="153"/>
      <c r="VXC97" s="154"/>
      <c r="VXD97" s="154"/>
      <c r="VXE97" s="153"/>
      <c r="VXF97" s="153"/>
      <c r="VXG97" s="153"/>
      <c r="VXH97" s="153"/>
      <c r="VXI97" s="153"/>
      <c r="VXJ97" s="153"/>
      <c r="VXK97" s="153"/>
      <c r="VXL97" s="153"/>
      <c r="VXM97" s="155"/>
      <c r="VXN97" s="165"/>
      <c r="VXO97" s="153"/>
      <c r="VXP97" s="154"/>
      <c r="VXQ97" s="154"/>
      <c r="VXR97" s="153"/>
      <c r="VXS97" s="153"/>
      <c r="VXT97" s="153"/>
      <c r="VXU97" s="153"/>
      <c r="VXV97" s="153"/>
      <c r="VXW97" s="153"/>
      <c r="VXX97" s="153"/>
      <c r="VXY97" s="153"/>
      <c r="VXZ97" s="155"/>
      <c r="VYA97" s="165"/>
      <c r="VYB97" s="153"/>
      <c r="VYC97" s="154"/>
      <c r="VYD97" s="154"/>
      <c r="VYE97" s="153"/>
      <c r="VYF97" s="153"/>
      <c r="VYG97" s="153"/>
      <c r="VYH97" s="153"/>
      <c r="VYI97" s="153"/>
      <c r="VYJ97" s="153"/>
      <c r="VYK97" s="153"/>
      <c r="VYL97" s="153"/>
      <c r="VYM97" s="155"/>
      <c r="VYN97" s="165"/>
      <c r="VYO97" s="153"/>
      <c r="VYP97" s="154"/>
      <c r="VYQ97" s="154"/>
      <c r="VYR97" s="153"/>
      <c r="VYS97" s="153"/>
      <c r="VYT97" s="153"/>
      <c r="VYU97" s="153"/>
      <c r="VYV97" s="153"/>
      <c r="VYW97" s="153"/>
      <c r="VYX97" s="153"/>
      <c r="VYY97" s="153"/>
      <c r="VYZ97" s="155"/>
      <c r="VZA97" s="165"/>
      <c r="VZB97" s="153"/>
      <c r="VZC97" s="154"/>
      <c r="VZD97" s="154"/>
      <c r="VZE97" s="153"/>
      <c r="VZF97" s="153"/>
      <c r="VZG97" s="153"/>
      <c r="VZH97" s="153"/>
      <c r="VZI97" s="153"/>
      <c r="VZJ97" s="153"/>
      <c r="VZK97" s="153"/>
      <c r="VZL97" s="153"/>
      <c r="VZM97" s="155"/>
      <c r="VZN97" s="165"/>
      <c r="VZO97" s="153"/>
      <c r="VZP97" s="154"/>
      <c r="VZQ97" s="154"/>
      <c r="VZR97" s="153"/>
      <c r="VZS97" s="153"/>
      <c r="VZT97" s="153"/>
      <c r="VZU97" s="153"/>
      <c r="VZV97" s="153"/>
      <c r="VZW97" s="153"/>
      <c r="VZX97" s="153"/>
      <c r="VZY97" s="153"/>
      <c r="VZZ97" s="155"/>
      <c r="WAA97" s="165"/>
      <c r="WAB97" s="153"/>
      <c r="WAC97" s="154"/>
      <c r="WAD97" s="154"/>
      <c r="WAE97" s="153"/>
      <c r="WAF97" s="153"/>
      <c r="WAG97" s="153"/>
      <c r="WAH97" s="153"/>
      <c r="WAI97" s="153"/>
      <c r="WAJ97" s="153"/>
      <c r="WAK97" s="153"/>
      <c r="WAL97" s="153"/>
      <c r="WAM97" s="155"/>
      <c r="WAN97" s="165"/>
      <c r="WAO97" s="153"/>
      <c r="WAP97" s="154"/>
      <c r="WAQ97" s="154"/>
      <c r="WAR97" s="153"/>
      <c r="WAS97" s="153"/>
      <c r="WAT97" s="153"/>
      <c r="WAU97" s="153"/>
      <c r="WAV97" s="153"/>
      <c r="WAW97" s="153"/>
      <c r="WAX97" s="153"/>
      <c r="WAY97" s="153"/>
      <c r="WAZ97" s="155"/>
      <c r="WBA97" s="165"/>
      <c r="WBB97" s="153"/>
      <c r="WBC97" s="154"/>
      <c r="WBD97" s="154"/>
      <c r="WBE97" s="153"/>
      <c r="WBF97" s="153"/>
      <c r="WBG97" s="153"/>
      <c r="WBH97" s="153"/>
      <c r="WBI97" s="153"/>
      <c r="WBJ97" s="153"/>
      <c r="WBK97" s="153"/>
      <c r="WBL97" s="153"/>
      <c r="WBM97" s="155"/>
      <c r="WBN97" s="165"/>
      <c r="WBO97" s="153"/>
      <c r="WBP97" s="154"/>
      <c r="WBQ97" s="154"/>
      <c r="WBR97" s="153"/>
      <c r="WBS97" s="153"/>
      <c r="WBT97" s="153"/>
      <c r="WBU97" s="153"/>
      <c r="WBV97" s="153"/>
      <c r="WBW97" s="153"/>
      <c r="WBX97" s="153"/>
      <c r="WBY97" s="153"/>
      <c r="WBZ97" s="155"/>
      <c r="WCA97" s="165"/>
      <c r="WCB97" s="153"/>
      <c r="WCC97" s="154"/>
      <c r="WCD97" s="154"/>
      <c r="WCE97" s="153"/>
      <c r="WCF97" s="153"/>
      <c r="WCG97" s="153"/>
      <c r="WCH97" s="153"/>
      <c r="WCI97" s="153"/>
      <c r="WCJ97" s="153"/>
      <c r="WCK97" s="153"/>
      <c r="WCL97" s="153"/>
      <c r="WCM97" s="155"/>
      <c r="WCN97" s="165"/>
      <c r="WCO97" s="153"/>
      <c r="WCP97" s="154"/>
      <c r="WCQ97" s="154"/>
      <c r="WCR97" s="153"/>
      <c r="WCS97" s="153"/>
      <c r="WCT97" s="153"/>
      <c r="WCU97" s="153"/>
      <c r="WCV97" s="153"/>
      <c r="WCW97" s="153"/>
      <c r="WCX97" s="153"/>
      <c r="WCY97" s="153"/>
      <c r="WCZ97" s="155"/>
      <c r="WDA97" s="165"/>
      <c r="WDB97" s="153"/>
      <c r="WDC97" s="154"/>
      <c r="WDD97" s="154"/>
      <c r="WDE97" s="153"/>
      <c r="WDF97" s="153"/>
      <c r="WDG97" s="153"/>
      <c r="WDH97" s="153"/>
      <c r="WDI97" s="153"/>
      <c r="WDJ97" s="153"/>
      <c r="WDK97" s="153"/>
      <c r="WDL97" s="153"/>
      <c r="WDM97" s="155"/>
      <c r="WDN97" s="165"/>
      <c r="WDO97" s="153"/>
      <c r="WDP97" s="154"/>
      <c r="WDQ97" s="154"/>
      <c r="WDR97" s="153"/>
      <c r="WDS97" s="153"/>
      <c r="WDT97" s="153"/>
      <c r="WDU97" s="153"/>
      <c r="WDV97" s="153"/>
      <c r="WDW97" s="153"/>
      <c r="WDX97" s="153"/>
      <c r="WDY97" s="153"/>
      <c r="WDZ97" s="155"/>
      <c r="WEA97" s="165"/>
      <c r="WEB97" s="153"/>
      <c r="WEC97" s="154"/>
      <c r="WED97" s="154"/>
      <c r="WEE97" s="153"/>
      <c r="WEF97" s="153"/>
      <c r="WEG97" s="153"/>
      <c r="WEH97" s="153"/>
      <c r="WEI97" s="153"/>
      <c r="WEJ97" s="153"/>
      <c r="WEK97" s="153"/>
      <c r="WEL97" s="153"/>
      <c r="WEM97" s="155"/>
      <c r="WEN97" s="165"/>
      <c r="WEO97" s="153"/>
      <c r="WEP97" s="154"/>
      <c r="WEQ97" s="154"/>
      <c r="WER97" s="153"/>
      <c r="WES97" s="153"/>
      <c r="WET97" s="153"/>
      <c r="WEU97" s="153"/>
      <c r="WEV97" s="153"/>
      <c r="WEW97" s="153"/>
      <c r="WEX97" s="153"/>
      <c r="WEY97" s="153"/>
      <c r="WEZ97" s="155"/>
      <c r="WFA97" s="165"/>
      <c r="WFB97" s="153"/>
      <c r="WFC97" s="154"/>
      <c r="WFD97" s="154"/>
      <c r="WFE97" s="153"/>
      <c r="WFF97" s="153"/>
      <c r="WFG97" s="153"/>
      <c r="WFH97" s="153"/>
      <c r="WFI97" s="153"/>
      <c r="WFJ97" s="153"/>
      <c r="WFK97" s="153"/>
      <c r="WFL97" s="153"/>
      <c r="WFM97" s="155"/>
      <c r="WFN97" s="165"/>
      <c r="WFO97" s="153"/>
      <c r="WFP97" s="154"/>
      <c r="WFQ97" s="154"/>
      <c r="WFR97" s="153"/>
      <c r="WFS97" s="153"/>
      <c r="WFT97" s="153"/>
      <c r="WFU97" s="153"/>
      <c r="WFV97" s="153"/>
      <c r="WFW97" s="153"/>
      <c r="WFX97" s="153"/>
      <c r="WFY97" s="153"/>
      <c r="WFZ97" s="155"/>
      <c r="WGA97" s="165"/>
      <c r="WGB97" s="153"/>
      <c r="WGC97" s="154"/>
      <c r="WGD97" s="154"/>
      <c r="WGE97" s="153"/>
      <c r="WGF97" s="153"/>
      <c r="WGG97" s="153"/>
      <c r="WGH97" s="153"/>
      <c r="WGI97" s="153"/>
      <c r="WGJ97" s="153"/>
      <c r="WGK97" s="153"/>
      <c r="WGL97" s="153"/>
      <c r="WGM97" s="155"/>
      <c r="WGN97" s="165"/>
      <c r="WGO97" s="153"/>
      <c r="WGP97" s="154"/>
      <c r="WGQ97" s="154"/>
      <c r="WGR97" s="153"/>
      <c r="WGS97" s="153"/>
      <c r="WGT97" s="153"/>
      <c r="WGU97" s="153"/>
      <c r="WGV97" s="153"/>
      <c r="WGW97" s="153"/>
      <c r="WGX97" s="153"/>
      <c r="WGY97" s="153"/>
      <c r="WGZ97" s="155"/>
      <c r="WHA97" s="165"/>
      <c r="WHB97" s="153"/>
      <c r="WHC97" s="154"/>
      <c r="WHD97" s="154"/>
      <c r="WHE97" s="153"/>
      <c r="WHF97" s="153"/>
      <c r="WHG97" s="153"/>
      <c r="WHH97" s="153"/>
      <c r="WHI97" s="153"/>
      <c r="WHJ97" s="153"/>
      <c r="WHK97" s="153"/>
      <c r="WHL97" s="153"/>
      <c r="WHM97" s="155"/>
      <c r="WHN97" s="165"/>
      <c r="WHO97" s="153"/>
      <c r="WHP97" s="154"/>
      <c r="WHQ97" s="154"/>
      <c r="WHR97" s="153"/>
      <c r="WHS97" s="153"/>
      <c r="WHT97" s="153"/>
      <c r="WHU97" s="153"/>
      <c r="WHV97" s="153"/>
      <c r="WHW97" s="153"/>
      <c r="WHX97" s="153"/>
      <c r="WHY97" s="153"/>
      <c r="WHZ97" s="155"/>
      <c r="WIA97" s="165"/>
      <c r="WIB97" s="153"/>
      <c r="WIC97" s="154"/>
      <c r="WID97" s="154"/>
      <c r="WIE97" s="153"/>
      <c r="WIF97" s="153"/>
      <c r="WIG97" s="153"/>
      <c r="WIH97" s="153"/>
      <c r="WII97" s="153"/>
      <c r="WIJ97" s="153"/>
      <c r="WIK97" s="153"/>
      <c r="WIL97" s="153"/>
      <c r="WIM97" s="155"/>
      <c r="WIN97" s="165"/>
      <c r="WIO97" s="153"/>
      <c r="WIP97" s="154"/>
      <c r="WIQ97" s="154"/>
      <c r="WIR97" s="153"/>
      <c r="WIS97" s="153"/>
      <c r="WIT97" s="153"/>
      <c r="WIU97" s="153"/>
      <c r="WIV97" s="153"/>
      <c r="WIW97" s="153"/>
      <c r="WIX97" s="153"/>
      <c r="WIY97" s="153"/>
      <c r="WIZ97" s="155"/>
      <c r="WJA97" s="165"/>
      <c r="WJB97" s="153"/>
      <c r="WJC97" s="154"/>
      <c r="WJD97" s="154"/>
      <c r="WJE97" s="153"/>
      <c r="WJF97" s="153"/>
      <c r="WJG97" s="153"/>
      <c r="WJH97" s="153"/>
      <c r="WJI97" s="153"/>
      <c r="WJJ97" s="153"/>
      <c r="WJK97" s="153"/>
      <c r="WJL97" s="153"/>
      <c r="WJM97" s="155"/>
      <c r="WJN97" s="165"/>
      <c r="WJO97" s="153"/>
      <c r="WJP97" s="154"/>
      <c r="WJQ97" s="154"/>
      <c r="WJR97" s="153"/>
      <c r="WJS97" s="153"/>
      <c r="WJT97" s="153"/>
      <c r="WJU97" s="153"/>
      <c r="WJV97" s="153"/>
      <c r="WJW97" s="153"/>
      <c r="WJX97" s="153"/>
      <c r="WJY97" s="153"/>
      <c r="WJZ97" s="155"/>
      <c r="WKA97" s="165"/>
      <c r="WKB97" s="153"/>
      <c r="WKC97" s="154"/>
      <c r="WKD97" s="154"/>
      <c r="WKE97" s="153"/>
      <c r="WKF97" s="153"/>
      <c r="WKG97" s="153"/>
      <c r="WKH97" s="153"/>
      <c r="WKI97" s="153"/>
      <c r="WKJ97" s="153"/>
      <c r="WKK97" s="153"/>
      <c r="WKL97" s="153"/>
      <c r="WKM97" s="155"/>
      <c r="WKN97" s="165"/>
      <c r="WKO97" s="153"/>
      <c r="WKP97" s="154"/>
      <c r="WKQ97" s="154"/>
      <c r="WKR97" s="153"/>
      <c r="WKS97" s="153"/>
      <c r="WKT97" s="153"/>
      <c r="WKU97" s="153"/>
      <c r="WKV97" s="153"/>
      <c r="WKW97" s="153"/>
      <c r="WKX97" s="153"/>
      <c r="WKY97" s="153"/>
      <c r="WKZ97" s="155"/>
      <c r="WLA97" s="165"/>
      <c r="WLB97" s="153"/>
      <c r="WLC97" s="154"/>
      <c r="WLD97" s="154"/>
      <c r="WLE97" s="153"/>
      <c r="WLF97" s="153"/>
      <c r="WLG97" s="153"/>
      <c r="WLH97" s="153"/>
      <c r="WLI97" s="153"/>
      <c r="WLJ97" s="153"/>
      <c r="WLK97" s="153"/>
      <c r="WLL97" s="153"/>
      <c r="WLM97" s="155"/>
      <c r="WLN97" s="165"/>
      <c r="WLO97" s="153"/>
      <c r="WLP97" s="154"/>
      <c r="WLQ97" s="154"/>
      <c r="WLR97" s="153"/>
      <c r="WLS97" s="153"/>
      <c r="WLT97" s="153"/>
      <c r="WLU97" s="153"/>
      <c r="WLV97" s="153"/>
      <c r="WLW97" s="153"/>
      <c r="WLX97" s="153"/>
      <c r="WLY97" s="153"/>
      <c r="WLZ97" s="155"/>
      <c r="WMA97" s="165"/>
      <c r="WMB97" s="153"/>
      <c r="WMC97" s="154"/>
      <c r="WMD97" s="154"/>
      <c r="WME97" s="153"/>
      <c r="WMF97" s="153"/>
      <c r="WMG97" s="153"/>
      <c r="WMH97" s="153"/>
      <c r="WMI97" s="153"/>
      <c r="WMJ97" s="153"/>
      <c r="WMK97" s="153"/>
      <c r="WML97" s="153"/>
      <c r="WMM97" s="155"/>
      <c r="WMN97" s="165"/>
      <c r="WMO97" s="153"/>
      <c r="WMP97" s="154"/>
      <c r="WMQ97" s="154"/>
      <c r="WMR97" s="153"/>
      <c r="WMS97" s="153"/>
      <c r="WMT97" s="153"/>
      <c r="WMU97" s="153"/>
      <c r="WMV97" s="153"/>
      <c r="WMW97" s="153"/>
      <c r="WMX97" s="153"/>
      <c r="WMY97" s="153"/>
      <c r="WMZ97" s="155"/>
      <c r="WNA97" s="165"/>
      <c r="WNB97" s="153"/>
      <c r="WNC97" s="154"/>
      <c r="WND97" s="154"/>
      <c r="WNE97" s="153"/>
      <c r="WNF97" s="153"/>
      <c r="WNG97" s="153"/>
      <c r="WNH97" s="153"/>
      <c r="WNI97" s="153"/>
      <c r="WNJ97" s="153"/>
      <c r="WNK97" s="153"/>
      <c r="WNL97" s="153"/>
      <c r="WNM97" s="155"/>
      <c r="WNN97" s="165"/>
      <c r="WNO97" s="153"/>
      <c r="WNP97" s="154"/>
      <c r="WNQ97" s="154"/>
      <c r="WNR97" s="153"/>
      <c r="WNS97" s="153"/>
      <c r="WNT97" s="153"/>
      <c r="WNU97" s="153"/>
      <c r="WNV97" s="153"/>
      <c r="WNW97" s="153"/>
      <c r="WNX97" s="153"/>
      <c r="WNY97" s="153"/>
      <c r="WNZ97" s="155"/>
      <c r="WOA97" s="165"/>
      <c r="WOB97" s="153"/>
      <c r="WOC97" s="154"/>
      <c r="WOD97" s="154"/>
      <c r="WOE97" s="153"/>
      <c r="WOF97" s="153"/>
      <c r="WOG97" s="153"/>
      <c r="WOH97" s="153"/>
      <c r="WOI97" s="153"/>
      <c r="WOJ97" s="153"/>
      <c r="WOK97" s="153"/>
      <c r="WOL97" s="153"/>
      <c r="WOM97" s="155"/>
      <c r="WON97" s="165"/>
      <c r="WOO97" s="153"/>
      <c r="WOP97" s="154"/>
      <c r="WOQ97" s="154"/>
      <c r="WOR97" s="153"/>
      <c r="WOS97" s="153"/>
      <c r="WOT97" s="153"/>
      <c r="WOU97" s="153"/>
      <c r="WOV97" s="153"/>
      <c r="WOW97" s="153"/>
      <c r="WOX97" s="153"/>
      <c r="WOY97" s="153"/>
      <c r="WOZ97" s="155"/>
      <c r="WPA97" s="165"/>
      <c r="WPB97" s="153"/>
      <c r="WPC97" s="154"/>
      <c r="WPD97" s="154"/>
      <c r="WPE97" s="153"/>
      <c r="WPF97" s="153"/>
      <c r="WPG97" s="153"/>
      <c r="WPH97" s="153"/>
      <c r="WPI97" s="153"/>
      <c r="WPJ97" s="153"/>
      <c r="WPK97" s="153"/>
      <c r="WPL97" s="153"/>
      <c r="WPM97" s="155"/>
      <c r="WPN97" s="165"/>
      <c r="WPO97" s="153"/>
      <c r="WPP97" s="154"/>
      <c r="WPQ97" s="154"/>
      <c r="WPR97" s="153"/>
      <c r="WPS97" s="153"/>
      <c r="WPT97" s="153"/>
      <c r="WPU97" s="153"/>
      <c r="WPV97" s="153"/>
      <c r="WPW97" s="153"/>
      <c r="WPX97" s="153"/>
      <c r="WPY97" s="153"/>
      <c r="WPZ97" s="155"/>
      <c r="WQA97" s="165"/>
      <c r="WQB97" s="153"/>
      <c r="WQC97" s="154"/>
      <c r="WQD97" s="154"/>
      <c r="WQE97" s="153"/>
      <c r="WQF97" s="153"/>
      <c r="WQG97" s="153"/>
      <c r="WQH97" s="153"/>
      <c r="WQI97" s="153"/>
      <c r="WQJ97" s="153"/>
      <c r="WQK97" s="153"/>
      <c r="WQL97" s="153"/>
      <c r="WQM97" s="155"/>
      <c r="WQN97" s="165"/>
      <c r="WQO97" s="153"/>
      <c r="WQP97" s="154"/>
      <c r="WQQ97" s="154"/>
      <c r="WQR97" s="153"/>
      <c r="WQS97" s="153"/>
      <c r="WQT97" s="153"/>
      <c r="WQU97" s="153"/>
      <c r="WQV97" s="153"/>
      <c r="WQW97" s="153"/>
      <c r="WQX97" s="153"/>
      <c r="WQY97" s="153"/>
      <c r="WQZ97" s="155"/>
      <c r="WRA97" s="165"/>
      <c r="WRB97" s="153"/>
      <c r="WRC97" s="154"/>
      <c r="WRD97" s="154"/>
      <c r="WRE97" s="153"/>
      <c r="WRF97" s="153"/>
      <c r="WRG97" s="153"/>
      <c r="WRH97" s="153"/>
      <c r="WRI97" s="153"/>
      <c r="WRJ97" s="153"/>
      <c r="WRK97" s="153"/>
      <c r="WRL97" s="153"/>
      <c r="WRM97" s="155"/>
      <c r="WRN97" s="165"/>
      <c r="WRO97" s="153"/>
      <c r="WRP97" s="154"/>
      <c r="WRQ97" s="154"/>
      <c r="WRR97" s="153"/>
      <c r="WRS97" s="153"/>
      <c r="WRT97" s="153"/>
      <c r="WRU97" s="153"/>
      <c r="WRV97" s="153"/>
      <c r="WRW97" s="153"/>
      <c r="WRX97" s="153"/>
      <c r="WRY97" s="153"/>
      <c r="WRZ97" s="155"/>
      <c r="WSA97" s="165"/>
      <c r="WSB97" s="153"/>
      <c r="WSC97" s="154"/>
      <c r="WSD97" s="154"/>
      <c r="WSE97" s="153"/>
      <c r="WSF97" s="153"/>
      <c r="WSG97" s="153"/>
      <c r="WSH97" s="153"/>
      <c r="WSI97" s="153"/>
      <c r="WSJ97" s="153"/>
      <c r="WSK97" s="153"/>
      <c r="WSL97" s="153"/>
      <c r="WSM97" s="155"/>
      <c r="WSN97" s="165"/>
      <c r="WSO97" s="153"/>
      <c r="WSP97" s="154"/>
      <c r="WSQ97" s="154"/>
      <c r="WSR97" s="153"/>
      <c r="WSS97" s="153"/>
      <c r="WST97" s="153"/>
      <c r="WSU97" s="153"/>
      <c r="WSV97" s="153"/>
      <c r="WSW97" s="153"/>
      <c r="WSX97" s="153"/>
      <c r="WSY97" s="153"/>
      <c r="WSZ97" s="155"/>
      <c r="WTA97" s="165"/>
      <c r="WTB97" s="153"/>
      <c r="WTC97" s="154"/>
      <c r="WTD97" s="154"/>
      <c r="WTE97" s="153"/>
      <c r="WTF97" s="153"/>
      <c r="WTG97" s="153"/>
      <c r="WTH97" s="153"/>
      <c r="WTI97" s="153"/>
      <c r="WTJ97" s="153"/>
      <c r="WTK97" s="153"/>
      <c r="WTL97" s="153"/>
      <c r="WTM97" s="155"/>
      <c r="WTN97" s="165"/>
      <c r="WTO97" s="153"/>
      <c r="WTP97" s="154"/>
      <c r="WTQ97" s="154"/>
      <c r="WTR97" s="153"/>
      <c r="WTS97" s="153"/>
      <c r="WTT97" s="153"/>
      <c r="WTU97" s="153"/>
      <c r="WTV97" s="153"/>
      <c r="WTW97" s="153"/>
      <c r="WTX97" s="153"/>
      <c r="WTY97" s="153"/>
      <c r="WTZ97" s="155"/>
      <c r="WUA97" s="165"/>
      <c r="WUB97" s="153"/>
      <c r="WUC97" s="154"/>
      <c r="WUD97" s="154"/>
      <c r="WUE97" s="153"/>
      <c r="WUF97" s="153"/>
      <c r="WUG97" s="153"/>
      <c r="WUH97" s="153"/>
      <c r="WUI97" s="153"/>
      <c r="WUJ97" s="153"/>
      <c r="WUK97" s="153"/>
      <c r="WUL97" s="153"/>
      <c r="WUM97" s="155"/>
      <c r="WUN97" s="165"/>
      <c r="WUO97" s="153"/>
      <c r="WUP97" s="154"/>
      <c r="WUQ97" s="154"/>
      <c r="WUR97" s="153"/>
      <c r="WUS97" s="153"/>
      <c r="WUT97" s="153"/>
      <c r="WUU97" s="153"/>
      <c r="WUV97" s="153"/>
      <c r="WUW97" s="153"/>
      <c r="WUX97" s="153"/>
      <c r="WUY97" s="153"/>
      <c r="WUZ97" s="155"/>
      <c r="WVA97" s="165"/>
      <c r="WVB97" s="153"/>
      <c r="WVC97" s="154"/>
      <c r="WVD97" s="154"/>
      <c r="WVE97" s="153"/>
      <c r="WVF97" s="153"/>
      <c r="WVG97" s="153"/>
      <c r="WVH97" s="153"/>
      <c r="WVI97" s="153"/>
      <c r="WVJ97" s="153"/>
      <c r="WVK97" s="153"/>
      <c r="WVL97" s="153"/>
      <c r="WVM97" s="155"/>
      <c r="WVN97" s="165"/>
      <c r="WVO97" s="153"/>
      <c r="WVP97" s="154"/>
      <c r="WVQ97" s="154"/>
      <c r="WVR97" s="153"/>
      <c r="WVS97" s="153"/>
      <c r="WVT97" s="153"/>
      <c r="WVU97" s="153"/>
      <c r="WVV97" s="153"/>
      <c r="WVW97" s="153"/>
      <c r="WVX97" s="153"/>
      <c r="WVY97" s="153"/>
      <c r="WVZ97" s="155"/>
      <c r="WWA97" s="165"/>
      <c r="WWB97" s="153"/>
      <c r="WWC97" s="154"/>
      <c r="WWD97" s="154"/>
      <c r="WWE97" s="153"/>
      <c r="WWF97" s="153"/>
      <c r="WWG97" s="153"/>
      <c r="WWH97" s="153"/>
      <c r="WWI97" s="153"/>
      <c r="WWJ97" s="153"/>
      <c r="WWK97" s="153"/>
      <c r="WWL97" s="153"/>
      <c r="WWM97" s="155"/>
      <c r="WWN97" s="165"/>
      <c r="WWO97" s="153"/>
      <c r="WWP97" s="154"/>
      <c r="WWQ97" s="154"/>
      <c r="WWR97" s="153"/>
      <c r="WWS97" s="153"/>
      <c r="WWT97" s="153"/>
      <c r="WWU97" s="153"/>
      <c r="WWV97" s="153"/>
      <c r="WWW97" s="153"/>
      <c r="WWX97" s="153"/>
      <c r="WWY97" s="153"/>
      <c r="WWZ97" s="155"/>
      <c r="WXA97" s="165"/>
      <c r="WXB97" s="153"/>
      <c r="WXC97" s="154"/>
      <c r="WXD97" s="154"/>
      <c r="WXE97" s="153"/>
      <c r="WXF97" s="153"/>
      <c r="WXG97" s="153"/>
      <c r="WXH97" s="153"/>
      <c r="WXI97" s="153"/>
      <c r="WXJ97" s="153"/>
      <c r="WXK97" s="153"/>
      <c r="WXL97" s="153"/>
      <c r="WXM97" s="155"/>
      <c r="WXN97" s="165"/>
      <c r="WXO97" s="153"/>
      <c r="WXP97" s="154"/>
      <c r="WXQ97" s="154"/>
      <c r="WXR97" s="153"/>
      <c r="WXS97" s="153"/>
      <c r="WXT97" s="153"/>
      <c r="WXU97" s="153"/>
      <c r="WXV97" s="153"/>
      <c r="WXW97" s="153"/>
      <c r="WXX97" s="153"/>
      <c r="WXY97" s="153"/>
      <c r="WXZ97" s="155"/>
      <c r="WYA97" s="165"/>
      <c r="WYB97" s="153"/>
      <c r="WYC97" s="154"/>
      <c r="WYD97" s="154"/>
      <c r="WYE97" s="153"/>
      <c r="WYF97" s="153"/>
      <c r="WYG97" s="153"/>
      <c r="WYH97" s="153"/>
      <c r="WYI97" s="153"/>
      <c r="WYJ97" s="153"/>
      <c r="WYK97" s="153"/>
      <c r="WYL97" s="153"/>
      <c r="WYM97" s="155"/>
      <c r="WYN97" s="165"/>
      <c r="WYO97" s="153"/>
      <c r="WYP97" s="154"/>
      <c r="WYQ97" s="154"/>
      <c r="WYR97" s="153"/>
      <c r="WYS97" s="153"/>
      <c r="WYT97" s="153"/>
      <c r="WYU97" s="153"/>
      <c r="WYV97" s="153"/>
      <c r="WYW97" s="153"/>
      <c r="WYX97" s="153"/>
      <c r="WYY97" s="153"/>
      <c r="WYZ97" s="155"/>
      <c r="WZA97" s="165"/>
      <c r="WZB97" s="153"/>
      <c r="WZC97" s="154"/>
      <c r="WZD97" s="154"/>
      <c r="WZE97" s="153"/>
      <c r="WZF97" s="153"/>
      <c r="WZG97" s="153"/>
      <c r="WZH97" s="153"/>
      <c r="WZI97" s="153"/>
      <c r="WZJ97" s="153"/>
      <c r="WZK97" s="153"/>
      <c r="WZL97" s="153"/>
      <c r="WZM97" s="155"/>
      <c r="WZN97" s="165"/>
      <c r="WZO97" s="153"/>
      <c r="WZP97" s="154"/>
      <c r="WZQ97" s="154"/>
      <c r="WZR97" s="153"/>
      <c r="WZS97" s="153"/>
      <c r="WZT97" s="153"/>
      <c r="WZU97" s="153"/>
      <c r="WZV97" s="153"/>
      <c r="WZW97" s="153"/>
      <c r="WZX97" s="153"/>
      <c r="WZY97" s="153"/>
      <c r="WZZ97" s="155"/>
      <c r="XAA97" s="165"/>
      <c r="XAB97" s="153"/>
      <c r="XAC97" s="154"/>
      <c r="XAD97" s="154"/>
      <c r="XAE97" s="153"/>
      <c r="XAF97" s="153"/>
      <c r="XAG97" s="153"/>
      <c r="XAH97" s="153"/>
      <c r="XAI97" s="153"/>
      <c r="XAJ97" s="153"/>
      <c r="XAK97" s="153"/>
      <c r="XAL97" s="153"/>
      <c r="XAM97" s="155"/>
      <c r="XAN97" s="165"/>
      <c r="XAO97" s="153"/>
      <c r="XAP97" s="154"/>
      <c r="XAQ97" s="154"/>
      <c r="XAR97" s="153"/>
      <c r="XAS97" s="153"/>
      <c r="XAT97" s="153"/>
      <c r="XAU97" s="153"/>
      <c r="XAV97" s="153"/>
      <c r="XAW97" s="153"/>
      <c r="XAX97" s="153"/>
      <c r="XAY97" s="153"/>
      <c r="XAZ97" s="155"/>
      <c r="XBA97" s="165"/>
      <c r="XBB97" s="153"/>
      <c r="XBC97" s="154"/>
      <c r="XBD97" s="154"/>
      <c r="XBE97" s="153"/>
      <c r="XBF97" s="153"/>
      <c r="XBG97" s="153"/>
      <c r="XBH97" s="153"/>
      <c r="XBI97" s="153"/>
      <c r="XBJ97" s="153"/>
      <c r="XBK97" s="153"/>
      <c r="XBL97" s="153"/>
      <c r="XBM97" s="155"/>
      <c r="XBN97" s="165"/>
      <c r="XBO97" s="153"/>
      <c r="XBP97" s="154"/>
      <c r="XBQ97" s="154"/>
      <c r="XBR97" s="153"/>
      <c r="XBS97" s="153"/>
      <c r="XBT97" s="153"/>
      <c r="XBU97" s="153"/>
      <c r="XBV97" s="153"/>
      <c r="XBW97" s="153"/>
      <c r="XBX97" s="153"/>
      <c r="XBY97" s="153"/>
      <c r="XBZ97" s="155"/>
      <c r="XCA97" s="165"/>
      <c r="XCB97" s="153"/>
      <c r="XCC97" s="154"/>
      <c r="XCD97" s="154"/>
      <c r="XCE97" s="153"/>
      <c r="XCF97" s="153"/>
      <c r="XCG97" s="153"/>
      <c r="XCH97" s="153"/>
      <c r="XCI97" s="153"/>
      <c r="XCJ97" s="153"/>
      <c r="XCK97" s="153"/>
      <c r="XCL97" s="153"/>
      <c r="XCM97" s="155"/>
      <c r="XCN97" s="165"/>
      <c r="XCO97" s="153"/>
      <c r="XCP97" s="154"/>
      <c r="XCQ97" s="154"/>
      <c r="XCR97" s="153"/>
      <c r="XCS97" s="153"/>
      <c r="XCT97" s="153"/>
      <c r="XCU97" s="153"/>
      <c r="XCV97" s="153"/>
      <c r="XCW97" s="153"/>
      <c r="XCX97" s="153"/>
      <c r="XCY97" s="153"/>
      <c r="XCZ97" s="155"/>
      <c r="XDA97" s="165"/>
      <c r="XDB97" s="153"/>
      <c r="XDC97" s="154"/>
      <c r="XDD97" s="154"/>
      <c r="XDE97" s="153"/>
      <c r="XDF97" s="153"/>
      <c r="XDG97" s="153"/>
      <c r="XDH97" s="153"/>
      <c r="XDI97" s="153"/>
      <c r="XDJ97" s="153"/>
      <c r="XDK97" s="153"/>
      <c r="XDL97" s="153"/>
      <c r="XDM97" s="155"/>
      <c r="XDN97" s="165"/>
      <c r="XDO97" s="153"/>
      <c r="XDP97" s="154"/>
      <c r="XDQ97" s="154"/>
      <c r="XDR97" s="153"/>
      <c r="XDS97" s="153"/>
      <c r="XDT97" s="153"/>
      <c r="XDU97" s="153"/>
      <c r="XDV97" s="153"/>
      <c r="XDW97" s="153"/>
      <c r="XDX97" s="153"/>
      <c r="XDY97" s="153"/>
      <c r="XDZ97" s="155"/>
      <c r="XEA97" s="165"/>
      <c r="XEB97" s="153"/>
      <c r="XEC97" s="154"/>
      <c r="XED97" s="154"/>
      <c r="XEE97" s="153"/>
      <c r="XEF97" s="153"/>
      <c r="XEG97" s="153"/>
      <c r="XEH97" s="153"/>
      <c r="XEI97" s="153"/>
      <c r="XEJ97" s="153"/>
      <c r="XEK97" s="153"/>
      <c r="XEL97" s="153"/>
      <c r="XEM97" s="155"/>
      <c r="XEN97" s="165"/>
      <c r="XEO97" s="153"/>
      <c r="XEP97" s="154"/>
      <c r="XEQ97" s="154"/>
      <c r="XER97" s="153"/>
      <c r="XES97" s="153"/>
      <c r="XET97" s="153"/>
      <c r="XEU97" s="153"/>
      <c r="XEV97" s="153"/>
      <c r="XEW97" s="153"/>
      <c r="XEX97" s="153"/>
      <c r="XEY97" s="153"/>
      <c r="XEZ97" s="155"/>
      <c r="XFA97" s="165"/>
      <c r="XFB97" s="153"/>
      <c r="XFC97" s="154"/>
      <c r="XFD97" s="154"/>
    </row>
    <row r="98" spans="1:16384" x14ac:dyDescent="0.25">
      <c r="A98" s="224" t="s">
        <v>189</v>
      </c>
      <c r="B98" s="239">
        <v>1000000</v>
      </c>
      <c r="C98" s="182" t="s">
        <v>190</v>
      </c>
      <c r="D98" s="259" t="s">
        <v>118</v>
      </c>
      <c r="E98" s="249">
        <v>750000</v>
      </c>
      <c r="F98" s="248">
        <v>1000000</v>
      </c>
      <c r="H98" s="189" t="s">
        <v>110</v>
      </c>
      <c r="I98" s="147"/>
      <c r="J98" s="148"/>
      <c r="K98" s="148">
        <f>B100</f>
        <v>1000000</v>
      </c>
      <c r="L98" s="148">
        <f>B100</f>
        <v>1000000</v>
      </c>
      <c r="M98" s="148">
        <f>B100</f>
        <v>1000000</v>
      </c>
      <c r="N98" s="148">
        <f>B100</f>
        <v>1000000</v>
      </c>
      <c r="O98" s="151">
        <f>SUM(I98:N98)</f>
        <v>4000000</v>
      </c>
      <c r="P98" s="156">
        <f>SUM(I99:N99)</f>
        <v>3000000</v>
      </c>
      <c r="Q98" s="160">
        <f>SUM(I100:N100)</f>
        <v>4000000</v>
      </c>
    </row>
    <row r="99" spans="1:16384" x14ac:dyDescent="0.25">
      <c r="A99" s="225" t="s">
        <v>191</v>
      </c>
      <c r="B99" s="234">
        <v>1</v>
      </c>
      <c r="C99" s="182" t="s">
        <v>131</v>
      </c>
      <c r="D99" s="259" t="s">
        <v>118</v>
      </c>
      <c r="E99" s="249">
        <v>1</v>
      </c>
      <c r="F99" s="248">
        <v>1</v>
      </c>
      <c r="H99" s="189" t="s">
        <v>3</v>
      </c>
      <c r="I99" s="157"/>
      <c r="J99" s="157"/>
      <c r="K99" s="157">
        <f>$E$100</f>
        <v>750000</v>
      </c>
      <c r="L99" s="157">
        <f>$E$100</f>
        <v>750000</v>
      </c>
      <c r="M99" s="157">
        <f>$E$100</f>
        <v>750000</v>
      </c>
      <c r="N99" s="157">
        <f>$E$100</f>
        <v>750000</v>
      </c>
    </row>
    <row r="100" spans="1:16384" x14ac:dyDescent="0.25">
      <c r="A100" s="232" t="s">
        <v>192</v>
      </c>
      <c r="B100" s="146">
        <f>B99*B98</f>
        <v>1000000</v>
      </c>
      <c r="E100" s="252">
        <f>E99*E98</f>
        <v>750000</v>
      </c>
      <c r="F100" s="255">
        <f>F99*F98</f>
        <v>1000000</v>
      </c>
      <c r="H100" s="189" t="s">
        <v>4</v>
      </c>
      <c r="I100" s="157"/>
      <c r="J100" s="157"/>
      <c r="K100" s="157">
        <f>$F$100</f>
        <v>1000000</v>
      </c>
      <c r="L100" s="157">
        <f>$F$100</f>
        <v>1000000</v>
      </c>
      <c r="M100" s="157">
        <f>$F$100</f>
        <v>1000000</v>
      </c>
      <c r="N100" s="157">
        <f>$F$100</f>
        <v>1000000</v>
      </c>
    </row>
    <row r="103" spans="1:16384" x14ac:dyDescent="0.25">
      <c r="H103" s="181"/>
    </row>
    <row r="104" spans="1:16384" x14ac:dyDescent="0.25">
      <c r="H104" s="174"/>
      <c r="I104" s="174"/>
      <c r="J104" s="174"/>
      <c r="K104" s="174"/>
      <c r="L104" s="174"/>
      <c r="M104" s="174"/>
      <c r="N104" s="174"/>
    </row>
    <row r="106" spans="1:16384" x14ac:dyDescent="0.25">
      <c r="H106" s="181"/>
    </row>
    <row r="108" spans="1:16384" x14ac:dyDescent="0.25">
      <c r="A108" s="165" t="s">
        <v>193</v>
      </c>
      <c r="B108" s="153" t="s">
        <v>110</v>
      </c>
      <c r="C108" s="154" t="s">
        <v>106</v>
      </c>
      <c r="D108" s="153" t="s">
        <v>107</v>
      </c>
      <c r="E108" s="153" t="s">
        <v>3</v>
      </c>
      <c r="F108" s="153" t="s">
        <v>4</v>
      </c>
      <c r="H108" s="159"/>
      <c r="I108" s="257">
        <v>2021</v>
      </c>
      <c r="J108" s="257">
        <v>2022</v>
      </c>
      <c r="K108" s="257">
        <v>2023</v>
      </c>
      <c r="L108" s="257">
        <v>2024</v>
      </c>
      <c r="M108" s="257">
        <v>2025</v>
      </c>
      <c r="N108" s="257">
        <v>2026</v>
      </c>
      <c r="O108" s="159" t="s">
        <v>111</v>
      </c>
      <c r="P108" s="159" t="s">
        <v>108</v>
      </c>
      <c r="Q108" s="159" t="s">
        <v>109</v>
      </c>
      <c r="R108" s="162"/>
      <c r="S108" s="162"/>
      <c r="T108" s="162"/>
      <c r="U108" s="162"/>
      <c r="V108" s="162"/>
      <c r="W108" s="162"/>
      <c r="X108" s="162"/>
      <c r="Y108" s="162"/>
      <c r="Z108" s="162"/>
      <c r="AA108" s="162"/>
      <c r="AB108" s="162"/>
      <c r="AC108" s="161"/>
      <c r="AD108" s="161"/>
      <c r="AE108" s="162"/>
      <c r="AF108" s="162"/>
      <c r="AG108" s="162"/>
      <c r="AH108" s="162"/>
      <c r="AI108" s="162"/>
      <c r="AJ108" s="162"/>
      <c r="AK108" s="162"/>
      <c r="AL108" s="162"/>
      <c r="AM108" s="162"/>
      <c r="AN108" s="162"/>
      <c r="AO108" s="162"/>
      <c r="AP108" s="161"/>
      <c r="AQ108" s="161"/>
      <c r="AR108" s="162"/>
      <c r="AS108" s="162"/>
      <c r="AT108" s="152"/>
      <c r="AU108" s="153"/>
      <c r="AV108" s="153"/>
      <c r="AW108" s="153"/>
      <c r="AX108" s="153"/>
      <c r="AY108" s="153"/>
      <c r="AZ108" s="155"/>
      <c r="BA108" s="165"/>
      <c r="BB108" s="153"/>
      <c r="BC108" s="154"/>
      <c r="BD108" s="154"/>
      <c r="BE108" s="153"/>
      <c r="BF108" s="153"/>
      <c r="BG108" s="153"/>
      <c r="BH108" s="153"/>
      <c r="BI108" s="153"/>
      <c r="BJ108" s="153"/>
      <c r="BK108" s="153"/>
      <c r="BL108" s="153"/>
      <c r="BM108" s="155"/>
      <c r="BN108" s="165"/>
      <c r="BO108" s="153"/>
      <c r="BP108" s="154"/>
      <c r="BQ108" s="154"/>
      <c r="BR108" s="153"/>
      <c r="BS108" s="153"/>
      <c r="BT108" s="153"/>
      <c r="BU108" s="153"/>
      <c r="BV108" s="153"/>
      <c r="BW108" s="153"/>
      <c r="BX108" s="153"/>
      <c r="BY108" s="153"/>
      <c r="BZ108" s="155"/>
      <c r="CA108" s="165"/>
      <c r="CB108" s="153"/>
      <c r="CC108" s="154"/>
      <c r="CD108" s="154"/>
      <c r="CE108" s="153"/>
      <c r="CF108" s="153"/>
      <c r="CG108" s="153"/>
      <c r="CH108" s="153"/>
      <c r="CI108" s="153"/>
      <c r="CJ108" s="153"/>
      <c r="CK108" s="153"/>
      <c r="CL108" s="153"/>
      <c r="CM108" s="155"/>
      <c r="CN108" s="165"/>
      <c r="CO108" s="153"/>
      <c r="CP108" s="154"/>
      <c r="CQ108" s="154"/>
      <c r="CR108" s="153"/>
      <c r="CS108" s="153"/>
      <c r="CT108" s="153"/>
      <c r="CU108" s="153"/>
      <c r="CV108" s="153"/>
      <c r="CW108" s="153"/>
      <c r="CX108" s="153"/>
      <c r="CY108" s="153"/>
      <c r="CZ108" s="155"/>
      <c r="DA108" s="165"/>
      <c r="DB108" s="153"/>
      <c r="DC108" s="154"/>
      <c r="DD108" s="154"/>
      <c r="DE108" s="153"/>
      <c r="DF108" s="153"/>
      <c r="DG108" s="153"/>
      <c r="DH108" s="153"/>
      <c r="DI108" s="153"/>
      <c r="DJ108" s="153"/>
      <c r="DK108" s="153"/>
      <c r="DL108" s="153"/>
      <c r="DM108" s="155"/>
      <c r="DN108" s="165"/>
      <c r="DO108" s="153"/>
      <c r="DP108" s="154"/>
      <c r="DQ108" s="154"/>
      <c r="DR108" s="153"/>
      <c r="DS108" s="153"/>
      <c r="DT108" s="153"/>
      <c r="DU108" s="153"/>
      <c r="DV108" s="153"/>
      <c r="DW108" s="153"/>
      <c r="DX108" s="153"/>
      <c r="DY108" s="153"/>
      <c r="DZ108" s="155"/>
      <c r="EA108" s="165"/>
      <c r="EB108" s="153"/>
      <c r="EC108" s="154"/>
      <c r="ED108" s="154"/>
      <c r="EE108" s="153"/>
      <c r="EF108" s="153"/>
      <c r="EG108" s="153"/>
      <c r="EH108" s="153"/>
      <c r="EI108" s="153"/>
      <c r="EJ108" s="153"/>
      <c r="EK108" s="153"/>
      <c r="EL108" s="153"/>
      <c r="EM108" s="155"/>
      <c r="EN108" s="165"/>
      <c r="EO108" s="153"/>
      <c r="EP108" s="154"/>
      <c r="EQ108" s="154"/>
      <c r="ER108" s="153"/>
      <c r="ES108" s="153"/>
      <c r="ET108" s="153"/>
      <c r="EU108" s="153"/>
      <c r="EV108" s="153"/>
      <c r="EW108" s="153"/>
      <c r="EX108" s="153"/>
      <c r="EY108" s="153"/>
      <c r="EZ108" s="155"/>
      <c r="FA108" s="165"/>
      <c r="FB108" s="153"/>
      <c r="FC108" s="154"/>
      <c r="FD108" s="154"/>
      <c r="FE108" s="153"/>
      <c r="FF108" s="153"/>
      <c r="FG108" s="153"/>
      <c r="FH108" s="153"/>
      <c r="FI108" s="153"/>
      <c r="FJ108" s="153"/>
      <c r="FK108" s="153"/>
      <c r="FL108" s="153"/>
      <c r="FM108" s="155"/>
      <c r="FN108" s="165"/>
      <c r="FO108" s="153"/>
      <c r="FP108" s="154"/>
      <c r="FQ108" s="154"/>
      <c r="FR108" s="153"/>
      <c r="FS108" s="153"/>
      <c r="FT108" s="153"/>
      <c r="FU108" s="153"/>
      <c r="FV108" s="153"/>
      <c r="FW108" s="153"/>
      <c r="FX108" s="153"/>
      <c r="FY108" s="153"/>
      <c r="FZ108" s="155"/>
      <c r="GA108" s="165"/>
      <c r="GB108" s="153"/>
      <c r="GC108" s="154"/>
      <c r="GD108" s="154"/>
      <c r="GE108" s="153"/>
      <c r="GF108" s="153"/>
      <c r="GG108" s="153"/>
      <c r="GH108" s="153"/>
      <c r="GI108" s="153"/>
      <c r="GJ108" s="153"/>
      <c r="GK108" s="153"/>
      <c r="GL108" s="153"/>
      <c r="GM108" s="155"/>
      <c r="GN108" s="165"/>
      <c r="GO108" s="153"/>
      <c r="GP108" s="154"/>
      <c r="GQ108" s="154"/>
      <c r="GR108" s="153"/>
      <c r="GS108" s="153"/>
      <c r="GT108" s="153"/>
      <c r="GU108" s="153"/>
      <c r="GV108" s="153"/>
      <c r="GW108" s="153"/>
      <c r="GX108" s="153"/>
      <c r="GY108" s="153"/>
      <c r="GZ108" s="155"/>
      <c r="HA108" s="165"/>
      <c r="HB108" s="153"/>
      <c r="HC108" s="154"/>
      <c r="HD108" s="154"/>
      <c r="HE108" s="153"/>
      <c r="HF108" s="153"/>
      <c r="HG108" s="153"/>
      <c r="HH108" s="153"/>
      <c r="HI108" s="153"/>
      <c r="HJ108" s="153"/>
      <c r="HK108" s="153"/>
      <c r="HL108" s="153"/>
      <c r="HM108" s="155"/>
      <c r="HN108" s="165"/>
      <c r="HO108" s="153"/>
      <c r="HP108" s="154"/>
      <c r="HQ108" s="154"/>
      <c r="HR108" s="153"/>
      <c r="HS108" s="153"/>
      <c r="HT108" s="153"/>
      <c r="HU108" s="153"/>
      <c r="HV108" s="153"/>
      <c r="HW108" s="153"/>
      <c r="HX108" s="153"/>
      <c r="HY108" s="153"/>
      <c r="HZ108" s="155"/>
      <c r="IA108" s="165"/>
      <c r="IB108" s="153"/>
      <c r="IC108" s="154"/>
      <c r="ID108" s="154"/>
      <c r="IE108" s="153"/>
      <c r="IF108" s="153"/>
      <c r="IG108" s="153"/>
      <c r="IH108" s="153"/>
      <c r="II108" s="153"/>
      <c r="IJ108" s="153"/>
      <c r="IK108" s="153"/>
      <c r="IL108" s="153"/>
      <c r="IM108" s="155"/>
      <c r="IN108" s="165"/>
      <c r="IO108" s="153"/>
      <c r="IP108" s="154"/>
      <c r="IQ108" s="154"/>
      <c r="IR108" s="153"/>
      <c r="IS108" s="153"/>
      <c r="IT108" s="153"/>
      <c r="IU108" s="153"/>
      <c r="IV108" s="153"/>
      <c r="IW108" s="153"/>
      <c r="IX108" s="153"/>
      <c r="IY108" s="153"/>
      <c r="IZ108" s="155"/>
      <c r="JA108" s="165"/>
      <c r="JB108" s="153"/>
      <c r="JC108" s="154"/>
      <c r="JD108" s="154"/>
      <c r="JE108" s="153"/>
      <c r="JF108" s="153"/>
      <c r="JG108" s="153"/>
      <c r="JH108" s="153"/>
      <c r="JI108" s="153"/>
      <c r="JJ108" s="153"/>
      <c r="JK108" s="153"/>
      <c r="JL108" s="153"/>
      <c r="JM108" s="155"/>
      <c r="JN108" s="165"/>
      <c r="JO108" s="153"/>
      <c r="JP108" s="154"/>
      <c r="JQ108" s="154"/>
      <c r="JR108" s="153"/>
      <c r="JS108" s="153"/>
      <c r="JT108" s="153"/>
      <c r="JU108" s="153"/>
      <c r="JV108" s="153"/>
      <c r="JW108" s="153"/>
      <c r="JX108" s="153"/>
      <c r="JY108" s="153"/>
      <c r="JZ108" s="155"/>
      <c r="KA108" s="165"/>
      <c r="KB108" s="153"/>
      <c r="KC108" s="154"/>
      <c r="KD108" s="154"/>
      <c r="KE108" s="153"/>
      <c r="KF108" s="153"/>
      <c r="KG108" s="153"/>
      <c r="KH108" s="153"/>
      <c r="KI108" s="153"/>
      <c r="KJ108" s="153"/>
      <c r="KK108" s="153"/>
      <c r="KL108" s="153"/>
      <c r="KM108" s="155"/>
      <c r="KN108" s="165"/>
      <c r="KO108" s="153"/>
      <c r="KP108" s="154"/>
      <c r="KQ108" s="154"/>
      <c r="KR108" s="153"/>
      <c r="KS108" s="153"/>
      <c r="KT108" s="153"/>
      <c r="KU108" s="153"/>
      <c r="KV108" s="153"/>
      <c r="KW108" s="153"/>
      <c r="KX108" s="153"/>
      <c r="KY108" s="153"/>
      <c r="KZ108" s="155"/>
      <c r="LA108" s="165"/>
      <c r="LB108" s="153"/>
      <c r="LC108" s="154"/>
      <c r="LD108" s="154"/>
      <c r="LE108" s="153"/>
      <c r="LF108" s="153"/>
      <c r="LG108" s="153"/>
      <c r="LH108" s="153"/>
      <c r="LI108" s="153"/>
      <c r="LJ108" s="153"/>
      <c r="LK108" s="153"/>
      <c r="LL108" s="153"/>
      <c r="LM108" s="155"/>
      <c r="LN108" s="165"/>
      <c r="LO108" s="153"/>
      <c r="LP108" s="154"/>
      <c r="LQ108" s="154"/>
      <c r="LR108" s="153"/>
      <c r="LS108" s="153"/>
      <c r="LT108" s="153"/>
      <c r="LU108" s="153"/>
      <c r="LV108" s="153"/>
      <c r="LW108" s="153"/>
      <c r="LX108" s="153"/>
      <c r="LY108" s="153"/>
      <c r="LZ108" s="155"/>
      <c r="MA108" s="165"/>
      <c r="MB108" s="153"/>
      <c r="MC108" s="154"/>
      <c r="MD108" s="154"/>
      <c r="ME108" s="153"/>
      <c r="MF108" s="153"/>
      <c r="MG108" s="153"/>
      <c r="MH108" s="153"/>
      <c r="MI108" s="153"/>
      <c r="MJ108" s="153"/>
      <c r="MK108" s="153"/>
      <c r="ML108" s="153"/>
      <c r="MM108" s="155"/>
      <c r="MN108" s="165"/>
      <c r="MO108" s="153"/>
      <c r="MP108" s="154"/>
      <c r="MQ108" s="154"/>
      <c r="MR108" s="153"/>
      <c r="MS108" s="153"/>
      <c r="MT108" s="153"/>
      <c r="MU108" s="153"/>
      <c r="MV108" s="153"/>
      <c r="MW108" s="153"/>
      <c r="MX108" s="153"/>
      <c r="MY108" s="153"/>
      <c r="MZ108" s="155"/>
      <c r="NA108" s="165"/>
      <c r="NB108" s="153"/>
      <c r="NC108" s="154"/>
      <c r="ND108" s="154"/>
      <c r="NE108" s="153"/>
      <c r="NF108" s="153"/>
      <c r="NG108" s="153"/>
      <c r="NH108" s="153"/>
      <c r="NI108" s="153"/>
      <c r="NJ108" s="153"/>
      <c r="NK108" s="153"/>
      <c r="NL108" s="153"/>
      <c r="NM108" s="155"/>
      <c r="NN108" s="165"/>
      <c r="NO108" s="153"/>
      <c r="NP108" s="154"/>
      <c r="NQ108" s="154"/>
      <c r="NR108" s="153"/>
      <c r="NS108" s="153"/>
      <c r="NT108" s="153"/>
      <c r="NU108" s="153"/>
      <c r="NV108" s="153"/>
      <c r="NW108" s="153"/>
      <c r="NX108" s="153"/>
      <c r="NY108" s="153"/>
      <c r="NZ108" s="155"/>
      <c r="OA108" s="165"/>
      <c r="OB108" s="153"/>
      <c r="OC108" s="154"/>
      <c r="OD108" s="154"/>
      <c r="OE108" s="153"/>
      <c r="OF108" s="153"/>
      <c r="OG108" s="153"/>
      <c r="OH108" s="153"/>
      <c r="OI108" s="153"/>
      <c r="OJ108" s="153"/>
      <c r="OK108" s="153"/>
      <c r="OL108" s="153"/>
      <c r="OM108" s="155"/>
      <c r="ON108" s="165"/>
      <c r="OO108" s="153"/>
      <c r="OP108" s="154"/>
      <c r="OQ108" s="154"/>
      <c r="OR108" s="153"/>
      <c r="OS108" s="153"/>
      <c r="OT108" s="153"/>
      <c r="OU108" s="153"/>
      <c r="OV108" s="153"/>
      <c r="OW108" s="153"/>
      <c r="OX108" s="153"/>
      <c r="OY108" s="153"/>
      <c r="OZ108" s="155"/>
      <c r="PA108" s="165"/>
      <c r="PB108" s="153"/>
      <c r="PC108" s="154"/>
      <c r="PD108" s="154"/>
      <c r="PE108" s="153"/>
      <c r="PF108" s="153"/>
      <c r="PG108" s="153"/>
      <c r="PH108" s="153"/>
      <c r="PI108" s="153"/>
      <c r="PJ108" s="153"/>
      <c r="PK108" s="153"/>
      <c r="PL108" s="153"/>
      <c r="PM108" s="155"/>
      <c r="PN108" s="165"/>
      <c r="PO108" s="153"/>
      <c r="PP108" s="154"/>
      <c r="PQ108" s="154"/>
      <c r="PR108" s="153"/>
      <c r="PS108" s="153"/>
      <c r="PT108" s="153"/>
      <c r="PU108" s="153"/>
      <c r="PV108" s="153"/>
      <c r="PW108" s="153"/>
      <c r="PX108" s="153"/>
      <c r="PY108" s="153"/>
      <c r="PZ108" s="155"/>
      <c r="QA108" s="165"/>
      <c r="QB108" s="153"/>
      <c r="QC108" s="154"/>
      <c r="QD108" s="154"/>
      <c r="QE108" s="153"/>
      <c r="QF108" s="153"/>
      <c r="QG108" s="153"/>
      <c r="QH108" s="153"/>
      <c r="QI108" s="153"/>
      <c r="QJ108" s="153"/>
      <c r="QK108" s="153"/>
      <c r="QL108" s="153"/>
      <c r="QM108" s="155"/>
      <c r="QN108" s="165"/>
      <c r="QO108" s="153"/>
      <c r="QP108" s="154"/>
      <c r="QQ108" s="154"/>
      <c r="QR108" s="153"/>
      <c r="QS108" s="153"/>
      <c r="QT108" s="153"/>
      <c r="QU108" s="153"/>
      <c r="QV108" s="153"/>
      <c r="QW108" s="153"/>
      <c r="QX108" s="153"/>
      <c r="QY108" s="153"/>
      <c r="QZ108" s="155"/>
      <c r="RA108" s="165"/>
      <c r="RB108" s="153"/>
      <c r="RC108" s="154"/>
      <c r="RD108" s="154"/>
      <c r="RE108" s="153"/>
      <c r="RF108" s="153"/>
      <c r="RG108" s="153"/>
      <c r="RH108" s="153"/>
      <c r="RI108" s="153"/>
      <c r="RJ108" s="153"/>
      <c r="RK108" s="153"/>
      <c r="RL108" s="153"/>
      <c r="RM108" s="155"/>
      <c r="RN108" s="165"/>
      <c r="RO108" s="153"/>
      <c r="RP108" s="154"/>
      <c r="RQ108" s="154"/>
      <c r="RR108" s="153"/>
      <c r="RS108" s="153"/>
      <c r="RT108" s="153"/>
      <c r="RU108" s="153"/>
      <c r="RV108" s="153"/>
      <c r="RW108" s="153"/>
      <c r="RX108" s="153"/>
      <c r="RY108" s="153"/>
      <c r="RZ108" s="155"/>
      <c r="SA108" s="165"/>
      <c r="SB108" s="153"/>
      <c r="SC108" s="154"/>
      <c r="SD108" s="154"/>
      <c r="SE108" s="153"/>
      <c r="SF108" s="153"/>
      <c r="SG108" s="153"/>
      <c r="SH108" s="153"/>
      <c r="SI108" s="153"/>
      <c r="SJ108" s="153"/>
      <c r="SK108" s="153"/>
      <c r="SL108" s="153"/>
      <c r="SM108" s="155"/>
      <c r="SN108" s="165"/>
      <c r="SO108" s="153"/>
      <c r="SP108" s="154"/>
      <c r="SQ108" s="154"/>
      <c r="SR108" s="153"/>
      <c r="SS108" s="153"/>
      <c r="ST108" s="153"/>
      <c r="SU108" s="153"/>
      <c r="SV108" s="153"/>
      <c r="SW108" s="153"/>
      <c r="SX108" s="153"/>
      <c r="SY108" s="153"/>
      <c r="SZ108" s="155"/>
      <c r="TA108" s="165"/>
      <c r="TB108" s="153"/>
      <c r="TC108" s="154"/>
      <c r="TD108" s="154"/>
      <c r="TE108" s="153"/>
      <c r="TF108" s="153"/>
      <c r="TG108" s="153"/>
      <c r="TH108" s="153"/>
      <c r="TI108" s="153"/>
      <c r="TJ108" s="153"/>
      <c r="TK108" s="153"/>
      <c r="TL108" s="153"/>
      <c r="TM108" s="155"/>
      <c r="TN108" s="165"/>
      <c r="TO108" s="153"/>
      <c r="TP108" s="154"/>
      <c r="TQ108" s="154"/>
      <c r="TR108" s="153"/>
      <c r="TS108" s="153"/>
      <c r="TT108" s="153"/>
      <c r="TU108" s="153"/>
      <c r="TV108" s="153"/>
      <c r="TW108" s="153"/>
      <c r="TX108" s="153"/>
      <c r="TY108" s="153"/>
      <c r="TZ108" s="155"/>
      <c r="UA108" s="165"/>
      <c r="UB108" s="153"/>
      <c r="UC108" s="154"/>
      <c r="UD108" s="154"/>
      <c r="UE108" s="153"/>
      <c r="UF108" s="153"/>
      <c r="UG108" s="153"/>
      <c r="UH108" s="153"/>
      <c r="UI108" s="153"/>
      <c r="UJ108" s="153"/>
      <c r="UK108" s="153"/>
      <c r="UL108" s="153"/>
      <c r="UM108" s="155"/>
      <c r="UN108" s="165"/>
      <c r="UO108" s="153"/>
      <c r="UP108" s="154"/>
      <c r="UQ108" s="154"/>
      <c r="UR108" s="153"/>
      <c r="US108" s="153"/>
      <c r="UT108" s="153"/>
      <c r="UU108" s="153"/>
      <c r="UV108" s="153"/>
      <c r="UW108" s="153"/>
      <c r="UX108" s="153"/>
      <c r="UY108" s="153"/>
      <c r="UZ108" s="155"/>
      <c r="VA108" s="165"/>
      <c r="VB108" s="153"/>
      <c r="VC108" s="154"/>
      <c r="VD108" s="154"/>
      <c r="VE108" s="153"/>
      <c r="VF108" s="153"/>
      <c r="VG108" s="153"/>
      <c r="VH108" s="153"/>
      <c r="VI108" s="153"/>
      <c r="VJ108" s="153"/>
      <c r="VK108" s="153"/>
      <c r="VL108" s="153"/>
      <c r="VM108" s="155"/>
      <c r="VN108" s="165"/>
      <c r="VO108" s="153"/>
      <c r="VP108" s="154"/>
      <c r="VQ108" s="154"/>
      <c r="VR108" s="153"/>
      <c r="VS108" s="153"/>
      <c r="VT108" s="153"/>
      <c r="VU108" s="153"/>
      <c r="VV108" s="153"/>
      <c r="VW108" s="153"/>
      <c r="VX108" s="153"/>
      <c r="VY108" s="153"/>
      <c r="VZ108" s="155"/>
      <c r="WA108" s="165"/>
      <c r="WB108" s="153"/>
      <c r="WC108" s="154"/>
      <c r="WD108" s="154"/>
      <c r="WE108" s="153"/>
      <c r="WF108" s="153"/>
      <c r="WG108" s="153"/>
      <c r="WH108" s="153"/>
      <c r="WI108" s="153"/>
      <c r="WJ108" s="153"/>
      <c r="WK108" s="153"/>
      <c r="WL108" s="153"/>
      <c r="WM108" s="155"/>
      <c r="WN108" s="165"/>
      <c r="WO108" s="153"/>
      <c r="WP108" s="154"/>
      <c r="WQ108" s="154"/>
      <c r="WR108" s="153"/>
      <c r="WS108" s="153"/>
      <c r="WT108" s="153"/>
      <c r="WU108" s="153"/>
      <c r="WV108" s="153"/>
      <c r="WW108" s="153"/>
      <c r="WX108" s="153"/>
      <c r="WY108" s="153"/>
      <c r="WZ108" s="155"/>
      <c r="XA108" s="165"/>
      <c r="XB108" s="153"/>
      <c r="XC108" s="154"/>
      <c r="XD108" s="154"/>
      <c r="XE108" s="153"/>
      <c r="XF108" s="153"/>
      <c r="XG108" s="153"/>
      <c r="XH108" s="153"/>
      <c r="XI108" s="153"/>
      <c r="XJ108" s="153"/>
      <c r="XK108" s="153"/>
      <c r="XL108" s="153"/>
      <c r="XM108" s="155"/>
      <c r="XN108" s="165"/>
      <c r="XO108" s="153"/>
      <c r="XP108" s="154"/>
      <c r="XQ108" s="154"/>
      <c r="XR108" s="153"/>
      <c r="XS108" s="153"/>
      <c r="XT108" s="153"/>
      <c r="XU108" s="153"/>
      <c r="XV108" s="153"/>
      <c r="XW108" s="153"/>
      <c r="XX108" s="153"/>
      <c r="XY108" s="153"/>
      <c r="XZ108" s="155"/>
      <c r="YA108" s="165"/>
      <c r="YB108" s="153"/>
      <c r="YC108" s="154"/>
      <c r="YD108" s="154"/>
      <c r="YE108" s="153"/>
      <c r="YF108" s="153"/>
      <c r="YG108" s="153"/>
      <c r="YH108" s="153"/>
      <c r="YI108" s="153"/>
      <c r="YJ108" s="153"/>
      <c r="YK108" s="153"/>
      <c r="YL108" s="153"/>
      <c r="YM108" s="155"/>
      <c r="YN108" s="165"/>
      <c r="YO108" s="153"/>
      <c r="YP108" s="154"/>
      <c r="YQ108" s="154"/>
      <c r="YR108" s="153"/>
      <c r="YS108" s="153"/>
      <c r="YT108" s="153"/>
      <c r="YU108" s="153"/>
      <c r="YV108" s="153"/>
      <c r="YW108" s="153"/>
      <c r="YX108" s="153"/>
      <c r="YY108" s="153"/>
      <c r="YZ108" s="155"/>
      <c r="ZA108" s="165"/>
      <c r="ZB108" s="153"/>
      <c r="ZC108" s="154"/>
      <c r="ZD108" s="154"/>
      <c r="ZE108" s="153"/>
      <c r="ZF108" s="153"/>
      <c r="ZG108" s="153"/>
      <c r="ZH108" s="153"/>
      <c r="ZI108" s="153"/>
      <c r="ZJ108" s="153"/>
      <c r="ZK108" s="153"/>
      <c r="ZL108" s="153"/>
      <c r="ZM108" s="155"/>
      <c r="ZN108" s="165"/>
      <c r="ZO108" s="153"/>
      <c r="ZP108" s="154"/>
      <c r="ZQ108" s="154"/>
      <c r="ZR108" s="153"/>
      <c r="ZS108" s="153"/>
      <c r="ZT108" s="153"/>
      <c r="ZU108" s="153"/>
      <c r="ZV108" s="153"/>
      <c r="ZW108" s="153"/>
      <c r="ZX108" s="153"/>
      <c r="ZY108" s="153"/>
      <c r="ZZ108" s="155"/>
      <c r="AAA108" s="165"/>
      <c r="AAB108" s="153"/>
      <c r="AAC108" s="154"/>
      <c r="AAD108" s="154"/>
      <c r="AAE108" s="153"/>
      <c r="AAF108" s="153"/>
      <c r="AAG108" s="153"/>
      <c r="AAH108" s="153"/>
      <c r="AAI108" s="153"/>
      <c r="AAJ108" s="153"/>
      <c r="AAK108" s="153"/>
      <c r="AAL108" s="153"/>
      <c r="AAM108" s="155"/>
      <c r="AAN108" s="165"/>
      <c r="AAO108" s="153"/>
      <c r="AAP108" s="154"/>
      <c r="AAQ108" s="154"/>
      <c r="AAR108" s="153"/>
      <c r="AAS108" s="153"/>
      <c r="AAT108" s="153"/>
      <c r="AAU108" s="153"/>
      <c r="AAV108" s="153"/>
      <c r="AAW108" s="153"/>
      <c r="AAX108" s="153"/>
      <c r="AAY108" s="153"/>
      <c r="AAZ108" s="155"/>
      <c r="ABA108" s="165"/>
      <c r="ABB108" s="153"/>
      <c r="ABC108" s="154"/>
      <c r="ABD108" s="154"/>
      <c r="ABE108" s="153"/>
      <c r="ABF108" s="153"/>
      <c r="ABG108" s="153"/>
      <c r="ABH108" s="153"/>
      <c r="ABI108" s="153"/>
      <c r="ABJ108" s="153"/>
      <c r="ABK108" s="153"/>
      <c r="ABL108" s="153"/>
      <c r="ABM108" s="155"/>
      <c r="ABN108" s="165"/>
      <c r="ABO108" s="153"/>
      <c r="ABP108" s="154"/>
      <c r="ABQ108" s="154"/>
      <c r="ABR108" s="153"/>
      <c r="ABS108" s="153"/>
      <c r="ABT108" s="153"/>
      <c r="ABU108" s="153"/>
      <c r="ABV108" s="153"/>
      <c r="ABW108" s="153"/>
      <c r="ABX108" s="153"/>
      <c r="ABY108" s="153"/>
      <c r="ABZ108" s="155"/>
      <c r="ACA108" s="165"/>
      <c r="ACB108" s="153"/>
      <c r="ACC108" s="154"/>
      <c r="ACD108" s="154"/>
      <c r="ACE108" s="153"/>
      <c r="ACF108" s="153"/>
      <c r="ACG108" s="153"/>
      <c r="ACH108" s="153"/>
      <c r="ACI108" s="153"/>
      <c r="ACJ108" s="153"/>
      <c r="ACK108" s="153"/>
      <c r="ACL108" s="153"/>
      <c r="ACM108" s="155"/>
      <c r="ACN108" s="165"/>
      <c r="ACO108" s="153"/>
      <c r="ACP108" s="154"/>
      <c r="ACQ108" s="154"/>
      <c r="ACR108" s="153"/>
      <c r="ACS108" s="153"/>
      <c r="ACT108" s="153"/>
      <c r="ACU108" s="153"/>
      <c r="ACV108" s="153"/>
      <c r="ACW108" s="153"/>
      <c r="ACX108" s="153"/>
      <c r="ACY108" s="153"/>
      <c r="ACZ108" s="155"/>
      <c r="ADA108" s="165"/>
      <c r="ADB108" s="153"/>
      <c r="ADC108" s="154"/>
      <c r="ADD108" s="154"/>
      <c r="ADE108" s="153"/>
      <c r="ADF108" s="153"/>
      <c r="ADG108" s="153"/>
      <c r="ADH108" s="153"/>
      <c r="ADI108" s="153"/>
      <c r="ADJ108" s="153"/>
      <c r="ADK108" s="153"/>
      <c r="ADL108" s="153"/>
      <c r="ADM108" s="155"/>
      <c r="ADN108" s="165"/>
      <c r="ADO108" s="153"/>
      <c r="ADP108" s="154"/>
      <c r="ADQ108" s="154"/>
      <c r="ADR108" s="153"/>
      <c r="ADS108" s="153"/>
      <c r="ADT108" s="153"/>
      <c r="ADU108" s="153"/>
      <c r="ADV108" s="153"/>
      <c r="ADW108" s="153"/>
      <c r="ADX108" s="153"/>
      <c r="ADY108" s="153"/>
      <c r="ADZ108" s="155"/>
      <c r="AEA108" s="165"/>
      <c r="AEB108" s="153"/>
      <c r="AEC108" s="154"/>
      <c r="AED108" s="154"/>
      <c r="AEE108" s="153"/>
      <c r="AEF108" s="153"/>
      <c r="AEG108" s="153"/>
      <c r="AEH108" s="153"/>
      <c r="AEI108" s="153"/>
      <c r="AEJ108" s="153"/>
      <c r="AEK108" s="153"/>
      <c r="AEL108" s="153"/>
      <c r="AEM108" s="155"/>
      <c r="AEN108" s="165"/>
      <c r="AEO108" s="153"/>
      <c r="AEP108" s="154"/>
      <c r="AEQ108" s="154"/>
      <c r="AER108" s="153"/>
      <c r="AES108" s="153"/>
      <c r="AET108" s="153"/>
      <c r="AEU108" s="153"/>
      <c r="AEV108" s="153"/>
      <c r="AEW108" s="153"/>
      <c r="AEX108" s="153"/>
      <c r="AEY108" s="153"/>
      <c r="AEZ108" s="155"/>
      <c r="AFA108" s="165"/>
      <c r="AFB108" s="153"/>
      <c r="AFC108" s="154"/>
      <c r="AFD108" s="154"/>
      <c r="AFE108" s="153"/>
      <c r="AFF108" s="153"/>
      <c r="AFG108" s="153"/>
      <c r="AFH108" s="153"/>
      <c r="AFI108" s="153"/>
      <c r="AFJ108" s="153"/>
      <c r="AFK108" s="153"/>
      <c r="AFL108" s="153"/>
      <c r="AFM108" s="155"/>
      <c r="AFN108" s="165"/>
      <c r="AFO108" s="153"/>
      <c r="AFP108" s="154"/>
      <c r="AFQ108" s="154"/>
      <c r="AFR108" s="153"/>
      <c r="AFS108" s="153"/>
      <c r="AFT108" s="153"/>
      <c r="AFU108" s="153"/>
      <c r="AFV108" s="153"/>
      <c r="AFW108" s="153"/>
      <c r="AFX108" s="153"/>
      <c r="AFY108" s="153"/>
      <c r="AFZ108" s="155"/>
      <c r="AGA108" s="165"/>
      <c r="AGB108" s="153"/>
      <c r="AGC108" s="154"/>
      <c r="AGD108" s="154"/>
      <c r="AGE108" s="153"/>
      <c r="AGF108" s="153"/>
      <c r="AGG108" s="153"/>
      <c r="AGH108" s="153"/>
      <c r="AGI108" s="153"/>
      <c r="AGJ108" s="153"/>
      <c r="AGK108" s="153"/>
      <c r="AGL108" s="153"/>
      <c r="AGM108" s="155"/>
      <c r="AGN108" s="165"/>
      <c r="AGO108" s="153"/>
      <c r="AGP108" s="154"/>
      <c r="AGQ108" s="154"/>
      <c r="AGR108" s="153"/>
      <c r="AGS108" s="153"/>
      <c r="AGT108" s="153"/>
      <c r="AGU108" s="153"/>
      <c r="AGV108" s="153"/>
      <c r="AGW108" s="153"/>
      <c r="AGX108" s="153"/>
      <c r="AGY108" s="153"/>
      <c r="AGZ108" s="155"/>
      <c r="AHA108" s="165"/>
      <c r="AHB108" s="153"/>
      <c r="AHC108" s="154"/>
      <c r="AHD108" s="154"/>
      <c r="AHE108" s="153"/>
      <c r="AHF108" s="153"/>
      <c r="AHG108" s="153"/>
      <c r="AHH108" s="153"/>
      <c r="AHI108" s="153"/>
      <c r="AHJ108" s="153"/>
      <c r="AHK108" s="153"/>
      <c r="AHL108" s="153"/>
      <c r="AHM108" s="155"/>
      <c r="AHN108" s="165"/>
      <c r="AHO108" s="153"/>
      <c r="AHP108" s="154"/>
      <c r="AHQ108" s="154"/>
      <c r="AHR108" s="153"/>
      <c r="AHS108" s="153"/>
      <c r="AHT108" s="153"/>
      <c r="AHU108" s="153"/>
      <c r="AHV108" s="153"/>
      <c r="AHW108" s="153"/>
      <c r="AHX108" s="153"/>
      <c r="AHY108" s="153"/>
      <c r="AHZ108" s="155"/>
      <c r="AIA108" s="165"/>
      <c r="AIB108" s="153"/>
      <c r="AIC108" s="154"/>
      <c r="AID108" s="154"/>
      <c r="AIE108" s="153"/>
      <c r="AIF108" s="153"/>
      <c r="AIG108" s="153"/>
      <c r="AIH108" s="153"/>
      <c r="AII108" s="153"/>
      <c r="AIJ108" s="153"/>
      <c r="AIK108" s="153"/>
      <c r="AIL108" s="153"/>
      <c r="AIM108" s="155"/>
      <c r="AIN108" s="165"/>
      <c r="AIO108" s="153"/>
      <c r="AIP108" s="154"/>
      <c r="AIQ108" s="154"/>
      <c r="AIR108" s="153"/>
      <c r="AIS108" s="153"/>
      <c r="AIT108" s="153"/>
      <c r="AIU108" s="153"/>
      <c r="AIV108" s="153"/>
      <c r="AIW108" s="153"/>
      <c r="AIX108" s="153"/>
      <c r="AIY108" s="153"/>
      <c r="AIZ108" s="155"/>
      <c r="AJA108" s="165"/>
      <c r="AJB108" s="153"/>
      <c r="AJC108" s="154"/>
      <c r="AJD108" s="154"/>
      <c r="AJE108" s="153"/>
      <c r="AJF108" s="153"/>
      <c r="AJG108" s="153"/>
      <c r="AJH108" s="153"/>
      <c r="AJI108" s="153"/>
      <c r="AJJ108" s="153"/>
      <c r="AJK108" s="153"/>
      <c r="AJL108" s="153"/>
      <c r="AJM108" s="155"/>
      <c r="AJN108" s="165"/>
      <c r="AJO108" s="153"/>
      <c r="AJP108" s="154"/>
      <c r="AJQ108" s="154"/>
      <c r="AJR108" s="153"/>
      <c r="AJS108" s="153"/>
      <c r="AJT108" s="153"/>
      <c r="AJU108" s="153"/>
      <c r="AJV108" s="153"/>
      <c r="AJW108" s="153"/>
      <c r="AJX108" s="153"/>
      <c r="AJY108" s="153"/>
      <c r="AJZ108" s="155"/>
      <c r="AKA108" s="165"/>
      <c r="AKB108" s="153"/>
      <c r="AKC108" s="154"/>
      <c r="AKD108" s="154"/>
      <c r="AKE108" s="153"/>
      <c r="AKF108" s="153"/>
      <c r="AKG108" s="153"/>
      <c r="AKH108" s="153"/>
      <c r="AKI108" s="153"/>
      <c r="AKJ108" s="153"/>
      <c r="AKK108" s="153"/>
      <c r="AKL108" s="153"/>
      <c r="AKM108" s="155"/>
      <c r="AKN108" s="165"/>
      <c r="AKO108" s="153"/>
      <c r="AKP108" s="154"/>
      <c r="AKQ108" s="154"/>
      <c r="AKR108" s="153"/>
      <c r="AKS108" s="153"/>
      <c r="AKT108" s="153"/>
      <c r="AKU108" s="153"/>
      <c r="AKV108" s="153"/>
      <c r="AKW108" s="153"/>
      <c r="AKX108" s="153"/>
      <c r="AKY108" s="153"/>
      <c r="AKZ108" s="155"/>
      <c r="ALA108" s="165"/>
      <c r="ALB108" s="153"/>
      <c r="ALC108" s="154"/>
      <c r="ALD108" s="154"/>
      <c r="ALE108" s="153"/>
      <c r="ALF108" s="153"/>
      <c r="ALG108" s="153"/>
      <c r="ALH108" s="153"/>
      <c r="ALI108" s="153"/>
      <c r="ALJ108" s="153"/>
      <c r="ALK108" s="153"/>
      <c r="ALL108" s="153"/>
      <c r="ALM108" s="155"/>
      <c r="ALN108" s="165"/>
      <c r="ALO108" s="153"/>
      <c r="ALP108" s="154"/>
      <c r="ALQ108" s="154"/>
      <c r="ALR108" s="153"/>
      <c r="ALS108" s="153"/>
      <c r="ALT108" s="153"/>
      <c r="ALU108" s="153"/>
      <c r="ALV108" s="153"/>
      <c r="ALW108" s="153"/>
      <c r="ALX108" s="153"/>
      <c r="ALY108" s="153"/>
      <c r="ALZ108" s="155"/>
      <c r="AMA108" s="165"/>
      <c r="AMB108" s="153"/>
      <c r="AMC108" s="154"/>
      <c r="AMD108" s="154"/>
      <c r="AME108" s="153"/>
      <c r="AMF108" s="153"/>
      <c r="AMG108" s="153"/>
      <c r="AMH108" s="153"/>
      <c r="AMI108" s="153"/>
      <c r="AMJ108" s="153"/>
      <c r="AMK108" s="153"/>
      <c r="AML108" s="153"/>
      <c r="AMM108" s="155"/>
      <c r="AMN108" s="165"/>
      <c r="AMO108" s="153"/>
      <c r="AMP108" s="154"/>
      <c r="AMQ108" s="154"/>
      <c r="AMR108" s="153"/>
      <c r="AMS108" s="153"/>
      <c r="AMT108" s="153"/>
      <c r="AMU108" s="153"/>
      <c r="AMV108" s="153"/>
      <c r="AMW108" s="153"/>
      <c r="AMX108" s="153"/>
      <c r="AMY108" s="153"/>
      <c r="AMZ108" s="155"/>
      <c r="ANA108" s="165"/>
      <c r="ANB108" s="153"/>
      <c r="ANC108" s="154"/>
      <c r="AND108" s="154"/>
      <c r="ANE108" s="153"/>
      <c r="ANF108" s="153"/>
      <c r="ANG108" s="153"/>
      <c r="ANH108" s="153"/>
      <c r="ANI108" s="153"/>
      <c r="ANJ108" s="153"/>
      <c r="ANK108" s="153"/>
      <c r="ANL108" s="153"/>
      <c r="ANM108" s="155"/>
      <c r="ANN108" s="165"/>
      <c r="ANO108" s="153"/>
      <c r="ANP108" s="154"/>
      <c r="ANQ108" s="154"/>
      <c r="ANR108" s="153"/>
      <c r="ANS108" s="153"/>
      <c r="ANT108" s="153"/>
      <c r="ANU108" s="153"/>
      <c r="ANV108" s="153"/>
      <c r="ANW108" s="153"/>
      <c r="ANX108" s="153"/>
      <c r="ANY108" s="153"/>
      <c r="ANZ108" s="155"/>
      <c r="AOA108" s="165"/>
      <c r="AOB108" s="153"/>
      <c r="AOC108" s="154"/>
      <c r="AOD108" s="154"/>
      <c r="AOE108" s="153"/>
      <c r="AOF108" s="153"/>
      <c r="AOG108" s="153"/>
      <c r="AOH108" s="153"/>
      <c r="AOI108" s="153"/>
      <c r="AOJ108" s="153"/>
      <c r="AOK108" s="153"/>
      <c r="AOL108" s="153"/>
      <c r="AOM108" s="155"/>
      <c r="AON108" s="165"/>
      <c r="AOO108" s="153"/>
      <c r="AOP108" s="154"/>
      <c r="AOQ108" s="154"/>
      <c r="AOR108" s="153"/>
      <c r="AOS108" s="153"/>
      <c r="AOT108" s="153"/>
      <c r="AOU108" s="153"/>
      <c r="AOV108" s="153"/>
      <c r="AOW108" s="153"/>
      <c r="AOX108" s="153"/>
      <c r="AOY108" s="153"/>
      <c r="AOZ108" s="155"/>
      <c r="APA108" s="165"/>
      <c r="APB108" s="153"/>
      <c r="APC108" s="154"/>
      <c r="APD108" s="154"/>
      <c r="APE108" s="153"/>
      <c r="APF108" s="153"/>
      <c r="APG108" s="153"/>
      <c r="APH108" s="153"/>
      <c r="API108" s="153"/>
      <c r="APJ108" s="153"/>
      <c r="APK108" s="153"/>
      <c r="APL108" s="153"/>
      <c r="APM108" s="155"/>
      <c r="APN108" s="165"/>
      <c r="APO108" s="153"/>
      <c r="APP108" s="154"/>
      <c r="APQ108" s="154"/>
      <c r="APR108" s="153"/>
      <c r="APS108" s="153"/>
      <c r="APT108" s="153"/>
      <c r="APU108" s="153"/>
      <c r="APV108" s="153"/>
      <c r="APW108" s="153"/>
      <c r="APX108" s="153"/>
      <c r="APY108" s="153"/>
      <c r="APZ108" s="155"/>
      <c r="AQA108" s="165"/>
      <c r="AQB108" s="153"/>
      <c r="AQC108" s="154"/>
      <c r="AQD108" s="154"/>
      <c r="AQE108" s="153"/>
      <c r="AQF108" s="153"/>
      <c r="AQG108" s="153"/>
      <c r="AQH108" s="153"/>
      <c r="AQI108" s="153"/>
      <c r="AQJ108" s="153"/>
      <c r="AQK108" s="153"/>
      <c r="AQL108" s="153"/>
      <c r="AQM108" s="155"/>
      <c r="AQN108" s="165"/>
      <c r="AQO108" s="153"/>
      <c r="AQP108" s="154"/>
      <c r="AQQ108" s="154"/>
      <c r="AQR108" s="153"/>
      <c r="AQS108" s="153"/>
      <c r="AQT108" s="153"/>
      <c r="AQU108" s="153"/>
      <c r="AQV108" s="153"/>
      <c r="AQW108" s="153"/>
      <c r="AQX108" s="153"/>
      <c r="AQY108" s="153"/>
      <c r="AQZ108" s="155"/>
      <c r="ARA108" s="165"/>
      <c r="ARB108" s="153"/>
      <c r="ARC108" s="154"/>
      <c r="ARD108" s="154"/>
      <c r="ARE108" s="153"/>
      <c r="ARF108" s="153"/>
      <c r="ARG108" s="153"/>
      <c r="ARH108" s="153"/>
      <c r="ARI108" s="153"/>
      <c r="ARJ108" s="153"/>
      <c r="ARK108" s="153"/>
      <c r="ARL108" s="153"/>
      <c r="ARM108" s="155"/>
      <c r="ARN108" s="165"/>
      <c r="ARO108" s="153"/>
      <c r="ARP108" s="154"/>
      <c r="ARQ108" s="154"/>
      <c r="ARR108" s="153"/>
      <c r="ARS108" s="153"/>
      <c r="ART108" s="153"/>
      <c r="ARU108" s="153"/>
      <c r="ARV108" s="153"/>
      <c r="ARW108" s="153"/>
      <c r="ARX108" s="153"/>
      <c r="ARY108" s="153"/>
      <c r="ARZ108" s="155"/>
      <c r="ASA108" s="165"/>
      <c r="ASB108" s="153"/>
      <c r="ASC108" s="154"/>
      <c r="ASD108" s="154"/>
      <c r="ASE108" s="153"/>
      <c r="ASF108" s="153"/>
      <c r="ASG108" s="153"/>
      <c r="ASH108" s="153"/>
      <c r="ASI108" s="153"/>
      <c r="ASJ108" s="153"/>
      <c r="ASK108" s="153"/>
      <c r="ASL108" s="153"/>
      <c r="ASM108" s="155"/>
      <c r="ASN108" s="165"/>
      <c r="ASO108" s="153"/>
      <c r="ASP108" s="154"/>
      <c r="ASQ108" s="154"/>
      <c r="ASR108" s="153"/>
      <c r="ASS108" s="153"/>
      <c r="AST108" s="153"/>
      <c r="ASU108" s="153"/>
      <c r="ASV108" s="153"/>
      <c r="ASW108" s="153"/>
      <c r="ASX108" s="153"/>
      <c r="ASY108" s="153"/>
      <c r="ASZ108" s="155"/>
      <c r="ATA108" s="165"/>
      <c r="ATB108" s="153"/>
      <c r="ATC108" s="154"/>
      <c r="ATD108" s="154"/>
      <c r="ATE108" s="153"/>
      <c r="ATF108" s="153"/>
      <c r="ATG108" s="153"/>
      <c r="ATH108" s="153"/>
      <c r="ATI108" s="153"/>
      <c r="ATJ108" s="153"/>
      <c r="ATK108" s="153"/>
      <c r="ATL108" s="153"/>
      <c r="ATM108" s="155"/>
      <c r="ATN108" s="165"/>
      <c r="ATO108" s="153"/>
      <c r="ATP108" s="154"/>
      <c r="ATQ108" s="154"/>
      <c r="ATR108" s="153"/>
      <c r="ATS108" s="153"/>
      <c r="ATT108" s="153"/>
      <c r="ATU108" s="153"/>
      <c r="ATV108" s="153"/>
      <c r="ATW108" s="153"/>
      <c r="ATX108" s="153"/>
      <c r="ATY108" s="153"/>
      <c r="ATZ108" s="155"/>
      <c r="AUA108" s="165"/>
      <c r="AUB108" s="153"/>
      <c r="AUC108" s="154"/>
      <c r="AUD108" s="154"/>
      <c r="AUE108" s="153"/>
      <c r="AUF108" s="153"/>
      <c r="AUG108" s="153"/>
      <c r="AUH108" s="153"/>
      <c r="AUI108" s="153"/>
      <c r="AUJ108" s="153"/>
      <c r="AUK108" s="153"/>
      <c r="AUL108" s="153"/>
      <c r="AUM108" s="155"/>
      <c r="AUN108" s="165"/>
      <c r="AUO108" s="153"/>
      <c r="AUP108" s="154"/>
      <c r="AUQ108" s="154"/>
      <c r="AUR108" s="153"/>
      <c r="AUS108" s="153"/>
      <c r="AUT108" s="153"/>
      <c r="AUU108" s="153"/>
      <c r="AUV108" s="153"/>
      <c r="AUW108" s="153"/>
      <c r="AUX108" s="153"/>
      <c r="AUY108" s="153"/>
      <c r="AUZ108" s="155"/>
      <c r="AVA108" s="165"/>
      <c r="AVB108" s="153"/>
      <c r="AVC108" s="154"/>
      <c r="AVD108" s="154"/>
      <c r="AVE108" s="153"/>
      <c r="AVF108" s="153"/>
      <c r="AVG108" s="153"/>
      <c r="AVH108" s="153"/>
      <c r="AVI108" s="153"/>
      <c r="AVJ108" s="153"/>
      <c r="AVK108" s="153"/>
      <c r="AVL108" s="153"/>
      <c r="AVM108" s="155"/>
      <c r="AVN108" s="165"/>
      <c r="AVO108" s="153"/>
      <c r="AVP108" s="154"/>
      <c r="AVQ108" s="154"/>
      <c r="AVR108" s="153"/>
      <c r="AVS108" s="153"/>
      <c r="AVT108" s="153"/>
      <c r="AVU108" s="153"/>
      <c r="AVV108" s="153"/>
      <c r="AVW108" s="153"/>
      <c r="AVX108" s="153"/>
      <c r="AVY108" s="153"/>
      <c r="AVZ108" s="155"/>
      <c r="AWA108" s="165"/>
      <c r="AWB108" s="153"/>
      <c r="AWC108" s="154"/>
      <c r="AWD108" s="154"/>
      <c r="AWE108" s="153"/>
      <c r="AWF108" s="153"/>
      <c r="AWG108" s="153"/>
      <c r="AWH108" s="153"/>
      <c r="AWI108" s="153"/>
      <c r="AWJ108" s="153"/>
      <c r="AWK108" s="153"/>
      <c r="AWL108" s="153"/>
      <c r="AWM108" s="155"/>
      <c r="AWN108" s="165"/>
      <c r="AWO108" s="153"/>
      <c r="AWP108" s="154"/>
      <c r="AWQ108" s="154"/>
      <c r="AWR108" s="153"/>
      <c r="AWS108" s="153"/>
      <c r="AWT108" s="153"/>
      <c r="AWU108" s="153"/>
      <c r="AWV108" s="153"/>
      <c r="AWW108" s="153"/>
      <c r="AWX108" s="153"/>
      <c r="AWY108" s="153"/>
      <c r="AWZ108" s="155"/>
      <c r="AXA108" s="165"/>
      <c r="AXB108" s="153"/>
      <c r="AXC108" s="154"/>
      <c r="AXD108" s="154"/>
      <c r="AXE108" s="153"/>
      <c r="AXF108" s="153"/>
      <c r="AXG108" s="153"/>
      <c r="AXH108" s="153"/>
      <c r="AXI108" s="153"/>
      <c r="AXJ108" s="153"/>
      <c r="AXK108" s="153"/>
      <c r="AXL108" s="153"/>
      <c r="AXM108" s="155"/>
      <c r="AXN108" s="165"/>
      <c r="AXO108" s="153"/>
      <c r="AXP108" s="154"/>
      <c r="AXQ108" s="154"/>
      <c r="AXR108" s="153"/>
      <c r="AXS108" s="153"/>
      <c r="AXT108" s="153"/>
      <c r="AXU108" s="153"/>
      <c r="AXV108" s="153"/>
      <c r="AXW108" s="153"/>
      <c r="AXX108" s="153"/>
      <c r="AXY108" s="153"/>
      <c r="AXZ108" s="155"/>
      <c r="AYA108" s="165"/>
      <c r="AYB108" s="153"/>
      <c r="AYC108" s="154"/>
      <c r="AYD108" s="154"/>
      <c r="AYE108" s="153"/>
      <c r="AYF108" s="153"/>
      <c r="AYG108" s="153"/>
      <c r="AYH108" s="153"/>
      <c r="AYI108" s="153"/>
      <c r="AYJ108" s="153"/>
      <c r="AYK108" s="153"/>
      <c r="AYL108" s="153"/>
      <c r="AYM108" s="155"/>
      <c r="AYN108" s="165"/>
      <c r="AYO108" s="153"/>
      <c r="AYP108" s="154"/>
      <c r="AYQ108" s="154"/>
      <c r="AYR108" s="153"/>
      <c r="AYS108" s="153"/>
      <c r="AYT108" s="153"/>
      <c r="AYU108" s="153"/>
      <c r="AYV108" s="153"/>
      <c r="AYW108" s="153"/>
      <c r="AYX108" s="153"/>
      <c r="AYY108" s="153"/>
      <c r="AYZ108" s="155"/>
      <c r="AZA108" s="165"/>
      <c r="AZB108" s="153"/>
      <c r="AZC108" s="154"/>
      <c r="AZD108" s="154"/>
      <c r="AZE108" s="153"/>
      <c r="AZF108" s="153"/>
      <c r="AZG108" s="153"/>
      <c r="AZH108" s="153"/>
      <c r="AZI108" s="153"/>
      <c r="AZJ108" s="153"/>
      <c r="AZK108" s="153"/>
      <c r="AZL108" s="153"/>
      <c r="AZM108" s="155"/>
      <c r="AZN108" s="165"/>
      <c r="AZO108" s="153"/>
      <c r="AZP108" s="154"/>
      <c r="AZQ108" s="154"/>
      <c r="AZR108" s="153"/>
      <c r="AZS108" s="153"/>
      <c r="AZT108" s="153"/>
      <c r="AZU108" s="153"/>
      <c r="AZV108" s="153"/>
      <c r="AZW108" s="153"/>
      <c r="AZX108" s="153"/>
      <c r="AZY108" s="153"/>
      <c r="AZZ108" s="155"/>
      <c r="BAA108" s="165"/>
      <c r="BAB108" s="153"/>
      <c r="BAC108" s="154"/>
      <c r="BAD108" s="154"/>
      <c r="BAE108" s="153"/>
      <c r="BAF108" s="153"/>
      <c r="BAG108" s="153"/>
      <c r="BAH108" s="153"/>
      <c r="BAI108" s="153"/>
      <c r="BAJ108" s="153"/>
      <c r="BAK108" s="153"/>
      <c r="BAL108" s="153"/>
      <c r="BAM108" s="155"/>
      <c r="BAN108" s="165"/>
      <c r="BAO108" s="153"/>
      <c r="BAP108" s="154"/>
      <c r="BAQ108" s="154"/>
      <c r="BAR108" s="153"/>
      <c r="BAS108" s="153"/>
      <c r="BAT108" s="153"/>
      <c r="BAU108" s="153"/>
      <c r="BAV108" s="153"/>
      <c r="BAW108" s="153"/>
      <c r="BAX108" s="153"/>
      <c r="BAY108" s="153"/>
      <c r="BAZ108" s="155"/>
      <c r="BBA108" s="165"/>
      <c r="BBB108" s="153"/>
      <c r="BBC108" s="154"/>
      <c r="BBD108" s="154"/>
      <c r="BBE108" s="153"/>
      <c r="BBF108" s="153"/>
      <c r="BBG108" s="153"/>
      <c r="BBH108" s="153"/>
      <c r="BBI108" s="153"/>
      <c r="BBJ108" s="153"/>
      <c r="BBK108" s="153"/>
      <c r="BBL108" s="153"/>
      <c r="BBM108" s="155"/>
      <c r="BBN108" s="165"/>
      <c r="BBO108" s="153"/>
      <c r="BBP108" s="154"/>
      <c r="BBQ108" s="154"/>
      <c r="BBR108" s="153"/>
      <c r="BBS108" s="153"/>
      <c r="BBT108" s="153"/>
      <c r="BBU108" s="153"/>
      <c r="BBV108" s="153"/>
      <c r="BBW108" s="153"/>
      <c r="BBX108" s="153"/>
      <c r="BBY108" s="153"/>
      <c r="BBZ108" s="155"/>
      <c r="BCA108" s="165"/>
      <c r="BCB108" s="153"/>
      <c r="BCC108" s="154"/>
      <c r="BCD108" s="154"/>
      <c r="BCE108" s="153"/>
      <c r="BCF108" s="153"/>
      <c r="BCG108" s="153"/>
      <c r="BCH108" s="153"/>
      <c r="BCI108" s="153"/>
      <c r="BCJ108" s="153"/>
      <c r="BCK108" s="153"/>
      <c r="BCL108" s="153"/>
      <c r="BCM108" s="155"/>
      <c r="BCN108" s="165"/>
      <c r="BCO108" s="153"/>
      <c r="BCP108" s="154"/>
      <c r="BCQ108" s="154"/>
      <c r="BCR108" s="153"/>
      <c r="BCS108" s="153"/>
      <c r="BCT108" s="153"/>
      <c r="BCU108" s="153"/>
      <c r="BCV108" s="153"/>
      <c r="BCW108" s="153"/>
      <c r="BCX108" s="153"/>
      <c r="BCY108" s="153"/>
      <c r="BCZ108" s="155"/>
      <c r="BDA108" s="165"/>
      <c r="BDB108" s="153"/>
      <c r="BDC108" s="154"/>
      <c r="BDD108" s="154"/>
      <c r="BDE108" s="153"/>
      <c r="BDF108" s="153"/>
      <c r="BDG108" s="153"/>
      <c r="BDH108" s="153"/>
      <c r="BDI108" s="153"/>
      <c r="BDJ108" s="153"/>
      <c r="BDK108" s="153"/>
      <c r="BDL108" s="153"/>
      <c r="BDM108" s="155"/>
      <c r="BDN108" s="165"/>
      <c r="BDO108" s="153"/>
      <c r="BDP108" s="154"/>
      <c r="BDQ108" s="154"/>
      <c r="BDR108" s="153"/>
      <c r="BDS108" s="153"/>
      <c r="BDT108" s="153"/>
      <c r="BDU108" s="153"/>
      <c r="BDV108" s="153"/>
      <c r="BDW108" s="153"/>
      <c r="BDX108" s="153"/>
      <c r="BDY108" s="153"/>
      <c r="BDZ108" s="155"/>
      <c r="BEA108" s="165"/>
      <c r="BEB108" s="153"/>
      <c r="BEC108" s="154"/>
      <c r="BED108" s="154"/>
      <c r="BEE108" s="153"/>
      <c r="BEF108" s="153"/>
      <c r="BEG108" s="153"/>
      <c r="BEH108" s="153"/>
      <c r="BEI108" s="153"/>
      <c r="BEJ108" s="153"/>
      <c r="BEK108" s="153"/>
      <c r="BEL108" s="153"/>
      <c r="BEM108" s="155"/>
      <c r="BEN108" s="165"/>
      <c r="BEO108" s="153"/>
      <c r="BEP108" s="154"/>
      <c r="BEQ108" s="154"/>
      <c r="BER108" s="153"/>
      <c r="BES108" s="153"/>
      <c r="BET108" s="153"/>
      <c r="BEU108" s="153"/>
      <c r="BEV108" s="153"/>
      <c r="BEW108" s="153"/>
      <c r="BEX108" s="153"/>
      <c r="BEY108" s="153"/>
      <c r="BEZ108" s="155"/>
      <c r="BFA108" s="165"/>
      <c r="BFB108" s="153"/>
      <c r="BFC108" s="154"/>
      <c r="BFD108" s="154"/>
      <c r="BFE108" s="153"/>
      <c r="BFF108" s="153"/>
      <c r="BFG108" s="153"/>
      <c r="BFH108" s="153"/>
      <c r="BFI108" s="153"/>
      <c r="BFJ108" s="153"/>
      <c r="BFK108" s="153"/>
      <c r="BFL108" s="153"/>
      <c r="BFM108" s="155"/>
      <c r="BFN108" s="165"/>
      <c r="BFO108" s="153"/>
      <c r="BFP108" s="154"/>
      <c r="BFQ108" s="154"/>
      <c r="BFR108" s="153"/>
      <c r="BFS108" s="153"/>
      <c r="BFT108" s="153"/>
      <c r="BFU108" s="153"/>
      <c r="BFV108" s="153"/>
      <c r="BFW108" s="153"/>
      <c r="BFX108" s="153"/>
      <c r="BFY108" s="153"/>
      <c r="BFZ108" s="155"/>
      <c r="BGA108" s="165"/>
      <c r="BGB108" s="153"/>
      <c r="BGC108" s="154"/>
      <c r="BGD108" s="154"/>
      <c r="BGE108" s="153"/>
      <c r="BGF108" s="153"/>
      <c r="BGG108" s="153"/>
      <c r="BGH108" s="153"/>
      <c r="BGI108" s="153"/>
      <c r="BGJ108" s="153"/>
      <c r="BGK108" s="153"/>
      <c r="BGL108" s="153"/>
      <c r="BGM108" s="155"/>
      <c r="BGN108" s="165"/>
      <c r="BGO108" s="153"/>
      <c r="BGP108" s="154"/>
      <c r="BGQ108" s="154"/>
      <c r="BGR108" s="153"/>
      <c r="BGS108" s="153"/>
      <c r="BGT108" s="153"/>
      <c r="BGU108" s="153"/>
      <c r="BGV108" s="153"/>
      <c r="BGW108" s="153"/>
      <c r="BGX108" s="153"/>
      <c r="BGY108" s="153"/>
      <c r="BGZ108" s="155"/>
      <c r="BHA108" s="165"/>
      <c r="BHB108" s="153"/>
      <c r="BHC108" s="154"/>
      <c r="BHD108" s="154"/>
      <c r="BHE108" s="153"/>
      <c r="BHF108" s="153"/>
      <c r="BHG108" s="153"/>
      <c r="BHH108" s="153"/>
      <c r="BHI108" s="153"/>
      <c r="BHJ108" s="153"/>
      <c r="BHK108" s="153"/>
      <c r="BHL108" s="153"/>
      <c r="BHM108" s="155"/>
      <c r="BHN108" s="165"/>
      <c r="BHO108" s="153"/>
      <c r="BHP108" s="154"/>
      <c r="BHQ108" s="154"/>
      <c r="BHR108" s="153"/>
      <c r="BHS108" s="153"/>
      <c r="BHT108" s="153"/>
      <c r="BHU108" s="153"/>
      <c r="BHV108" s="153"/>
      <c r="BHW108" s="153"/>
      <c r="BHX108" s="153"/>
      <c r="BHY108" s="153"/>
      <c r="BHZ108" s="155"/>
      <c r="BIA108" s="165"/>
      <c r="BIB108" s="153"/>
      <c r="BIC108" s="154"/>
      <c r="BID108" s="154"/>
      <c r="BIE108" s="153"/>
      <c r="BIF108" s="153"/>
      <c r="BIG108" s="153"/>
      <c r="BIH108" s="153"/>
      <c r="BII108" s="153"/>
      <c r="BIJ108" s="153"/>
      <c r="BIK108" s="153"/>
      <c r="BIL108" s="153"/>
      <c r="BIM108" s="155"/>
      <c r="BIN108" s="165"/>
      <c r="BIO108" s="153"/>
      <c r="BIP108" s="154"/>
      <c r="BIQ108" s="154"/>
      <c r="BIR108" s="153"/>
      <c r="BIS108" s="153"/>
      <c r="BIT108" s="153"/>
      <c r="BIU108" s="153"/>
      <c r="BIV108" s="153"/>
      <c r="BIW108" s="153"/>
      <c r="BIX108" s="153"/>
      <c r="BIY108" s="153"/>
      <c r="BIZ108" s="155"/>
      <c r="BJA108" s="165"/>
      <c r="BJB108" s="153"/>
      <c r="BJC108" s="154"/>
      <c r="BJD108" s="154"/>
      <c r="BJE108" s="153"/>
      <c r="BJF108" s="153"/>
      <c r="BJG108" s="153"/>
      <c r="BJH108" s="153"/>
      <c r="BJI108" s="153"/>
      <c r="BJJ108" s="153"/>
      <c r="BJK108" s="153"/>
      <c r="BJL108" s="153"/>
      <c r="BJM108" s="155"/>
      <c r="BJN108" s="165"/>
      <c r="BJO108" s="153"/>
      <c r="BJP108" s="154"/>
      <c r="BJQ108" s="154"/>
      <c r="BJR108" s="153"/>
      <c r="BJS108" s="153"/>
      <c r="BJT108" s="153"/>
      <c r="BJU108" s="153"/>
      <c r="BJV108" s="153"/>
      <c r="BJW108" s="153"/>
      <c r="BJX108" s="153"/>
      <c r="BJY108" s="153"/>
      <c r="BJZ108" s="155"/>
      <c r="BKA108" s="165"/>
      <c r="BKB108" s="153"/>
      <c r="BKC108" s="154"/>
      <c r="BKD108" s="154"/>
      <c r="BKE108" s="153"/>
      <c r="BKF108" s="153"/>
      <c r="BKG108" s="153"/>
      <c r="BKH108" s="153"/>
      <c r="BKI108" s="153"/>
      <c r="BKJ108" s="153"/>
      <c r="BKK108" s="153"/>
      <c r="BKL108" s="153"/>
      <c r="BKM108" s="155"/>
      <c r="BKN108" s="165"/>
      <c r="BKO108" s="153"/>
      <c r="BKP108" s="154"/>
      <c r="BKQ108" s="154"/>
      <c r="BKR108" s="153"/>
      <c r="BKS108" s="153"/>
      <c r="BKT108" s="153"/>
      <c r="BKU108" s="153"/>
      <c r="BKV108" s="153"/>
      <c r="BKW108" s="153"/>
      <c r="BKX108" s="153"/>
      <c r="BKY108" s="153"/>
      <c r="BKZ108" s="155"/>
      <c r="BLA108" s="165"/>
      <c r="BLB108" s="153"/>
      <c r="BLC108" s="154"/>
      <c r="BLD108" s="154"/>
      <c r="BLE108" s="153"/>
      <c r="BLF108" s="153"/>
      <c r="BLG108" s="153"/>
      <c r="BLH108" s="153"/>
      <c r="BLI108" s="153"/>
      <c r="BLJ108" s="153"/>
      <c r="BLK108" s="153"/>
      <c r="BLL108" s="153"/>
      <c r="BLM108" s="155"/>
      <c r="BLN108" s="165"/>
      <c r="BLO108" s="153"/>
      <c r="BLP108" s="154"/>
      <c r="BLQ108" s="154"/>
      <c r="BLR108" s="153"/>
      <c r="BLS108" s="153"/>
      <c r="BLT108" s="153"/>
      <c r="BLU108" s="153"/>
      <c r="BLV108" s="153"/>
      <c r="BLW108" s="153"/>
      <c r="BLX108" s="153"/>
      <c r="BLY108" s="153"/>
      <c r="BLZ108" s="155"/>
      <c r="BMA108" s="165"/>
      <c r="BMB108" s="153"/>
      <c r="BMC108" s="154"/>
      <c r="BMD108" s="154"/>
      <c r="BME108" s="153"/>
      <c r="BMF108" s="153"/>
      <c r="BMG108" s="153"/>
      <c r="BMH108" s="153"/>
      <c r="BMI108" s="153"/>
      <c r="BMJ108" s="153"/>
      <c r="BMK108" s="153"/>
      <c r="BML108" s="153"/>
      <c r="BMM108" s="155"/>
      <c r="BMN108" s="165"/>
      <c r="BMO108" s="153"/>
      <c r="BMP108" s="154"/>
      <c r="BMQ108" s="154"/>
      <c r="BMR108" s="153"/>
      <c r="BMS108" s="153"/>
      <c r="BMT108" s="153"/>
      <c r="BMU108" s="153"/>
      <c r="BMV108" s="153"/>
      <c r="BMW108" s="153"/>
      <c r="BMX108" s="153"/>
      <c r="BMY108" s="153"/>
      <c r="BMZ108" s="155"/>
      <c r="BNA108" s="165"/>
      <c r="BNB108" s="153"/>
      <c r="BNC108" s="154"/>
      <c r="BND108" s="154"/>
      <c r="BNE108" s="153"/>
      <c r="BNF108" s="153"/>
      <c r="BNG108" s="153"/>
      <c r="BNH108" s="153"/>
      <c r="BNI108" s="153"/>
      <c r="BNJ108" s="153"/>
      <c r="BNK108" s="153"/>
      <c r="BNL108" s="153"/>
      <c r="BNM108" s="155"/>
      <c r="BNN108" s="165"/>
      <c r="BNO108" s="153"/>
      <c r="BNP108" s="154"/>
      <c r="BNQ108" s="154"/>
      <c r="BNR108" s="153"/>
      <c r="BNS108" s="153"/>
      <c r="BNT108" s="153"/>
      <c r="BNU108" s="153"/>
      <c r="BNV108" s="153"/>
      <c r="BNW108" s="153"/>
      <c r="BNX108" s="153"/>
      <c r="BNY108" s="153"/>
      <c r="BNZ108" s="155"/>
      <c r="BOA108" s="165"/>
      <c r="BOB108" s="153"/>
      <c r="BOC108" s="154"/>
      <c r="BOD108" s="154"/>
      <c r="BOE108" s="153"/>
      <c r="BOF108" s="153"/>
      <c r="BOG108" s="153"/>
      <c r="BOH108" s="153"/>
      <c r="BOI108" s="153"/>
      <c r="BOJ108" s="153"/>
      <c r="BOK108" s="153"/>
      <c r="BOL108" s="153"/>
      <c r="BOM108" s="155"/>
      <c r="BON108" s="165"/>
      <c r="BOO108" s="153"/>
      <c r="BOP108" s="154"/>
      <c r="BOQ108" s="154"/>
      <c r="BOR108" s="153"/>
      <c r="BOS108" s="153"/>
      <c r="BOT108" s="153"/>
      <c r="BOU108" s="153"/>
      <c r="BOV108" s="153"/>
      <c r="BOW108" s="153"/>
      <c r="BOX108" s="153"/>
      <c r="BOY108" s="153"/>
      <c r="BOZ108" s="155"/>
      <c r="BPA108" s="165"/>
      <c r="BPB108" s="153"/>
      <c r="BPC108" s="154"/>
      <c r="BPD108" s="154"/>
      <c r="BPE108" s="153"/>
      <c r="BPF108" s="153"/>
      <c r="BPG108" s="153"/>
      <c r="BPH108" s="153"/>
      <c r="BPI108" s="153"/>
      <c r="BPJ108" s="153"/>
      <c r="BPK108" s="153"/>
      <c r="BPL108" s="153"/>
      <c r="BPM108" s="155"/>
      <c r="BPN108" s="165"/>
      <c r="BPO108" s="153"/>
      <c r="BPP108" s="154"/>
      <c r="BPQ108" s="154"/>
      <c r="BPR108" s="153"/>
      <c r="BPS108" s="153"/>
      <c r="BPT108" s="153"/>
      <c r="BPU108" s="153"/>
      <c r="BPV108" s="153"/>
      <c r="BPW108" s="153"/>
      <c r="BPX108" s="153"/>
      <c r="BPY108" s="153"/>
      <c r="BPZ108" s="155"/>
      <c r="BQA108" s="165"/>
      <c r="BQB108" s="153"/>
      <c r="BQC108" s="154"/>
      <c r="BQD108" s="154"/>
      <c r="BQE108" s="153"/>
      <c r="BQF108" s="153"/>
      <c r="BQG108" s="153"/>
      <c r="BQH108" s="153"/>
      <c r="BQI108" s="153"/>
      <c r="BQJ108" s="153"/>
      <c r="BQK108" s="153"/>
      <c r="BQL108" s="153"/>
      <c r="BQM108" s="155"/>
      <c r="BQN108" s="165"/>
      <c r="BQO108" s="153"/>
      <c r="BQP108" s="154"/>
      <c r="BQQ108" s="154"/>
      <c r="BQR108" s="153"/>
      <c r="BQS108" s="153"/>
      <c r="BQT108" s="153"/>
      <c r="BQU108" s="153"/>
      <c r="BQV108" s="153"/>
      <c r="BQW108" s="153"/>
      <c r="BQX108" s="153"/>
      <c r="BQY108" s="153"/>
      <c r="BQZ108" s="155"/>
      <c r="BRA108" s="165"/>
      <c r="BRB108" s="153"/>
      <c r="BRC108" s="154"/>
      <c r="BRD108" s="154"/>
      <c r="BRE108" s="153"/>
      <c r="BRF108" s="153"/>
      <c r="BRG108" s="153"/>
      <c r="BRH108" s="153"/>
      <c r="BRI108" s="153"/>
      <c r="BRJ108" s="153"/>
      <c r="BRK108" s="153"/>
      <c r="BRL108" s="153"/>
      <c r="BRM108" s="155"/>
      <c r="BRN108" s="165"/>
      <c r="BRO108" s="153"/>
      <c r="BRP108" s="154"/>
      <c r="BRQ108" s="154"/>
      <c r="BRR108" s="153"/>
      <c r="BRS108" s="153"/>
      <c r="BRT108" s="153"/>
      <c r="BRU108" s="153"/>
      <c r="BRV108" s="153"/>
      <c r="BRW108" s="153"/>
      <c r="BRX108" s="153"/>
      <c r="BRY108" s="153"/>
      <c r="BRZ108" s="155"/>
      <c r="BSA108" s="165"/>
      <c r="BSB108" s="153"/>
      <c r="BSC108" s="154"/>
      <c r="BSD108" s="154"/>
      <c r="BSE108" s="153"/>
      <c r="BSF108" s="153"/>
      <c r="BSG108" s="153"/>
      <c r="BSH108" s="153"/>
      <c r="BSI108" s="153"/>
      <c r="BSJ108" s="153"/>
      <c r="BSK108" s="153"/>
      <c r="BSL108" s="153"/>
      <c r="BSM108" s="155"/>
      <c r="BSN108" s="165"/>
      <c r="BSO108" s="153"/>
      <c r="BSP108" s="154"/>
      <c r="BSQ108" s="154"/>
      <c r="BSR108" s="153"/>
      <c r="BSS108" s="153"/>
      <c r="BST108" s="153"/>
      <c r="BSU108" s="153"/>
      <c r="BSV108" s="153"/>
      <c r="BSW108" s="153"/>
      <c r="BSX108" s="153"/>
      <c r="BSY108" s="153"/>
      <c r="BSZ108" s="155"/>
      <c r="BTA108" s="165"/>
      <c r="BTB108" s="153"/>
      <c r="BTC108" s="154"/>
      <c r="BTD108" s="154"/>
      <c r="BTE108" s="153"/>
      <c r="BTF108" s="153"/>
      <c r="BTG108" s="153"/>
      <c r="BTH108" s="153"/>
      <c r="BTI108" s="153"/>
      <c r="BTJ108" s="153"/>
      <c r="BTK108" s="153"/>
      <c r="BTL108" s="153"/>
      <c r="BTM108" s="155"/>
      <c r="BTN108" s="165"/>
      <c r="BTO108" s="153"/>
      <c r="BTP108" s="154"/>
      <c r="BTQ108" s="154"/>
      <c r="BTR108" s="153"/>
      <c r="BTS108" s="153"/>
      <c r="BTT108" s="153"/>
      <c r="BTU108" s="153"/>
      <c r="BTV108" s="153"/>
      <c r="BTW108" s="153"/>
      <c r="BTX108" s="153"/>
      <c r="BTY108" s="153"/>
      <c r="BTZ108" s="155"/>
      <c r="BUA108" s="165"/>
      <c r="BUB108" s="153"/>
      <c r="BUC108" s="154"/>
      <c r="BUD108" s="154"/>
      <c r="BUE108" s="153"/>
      <c r="BUF108" s="153"/>
      <c r="BUG108" s="153"/>
      <c r="BUH108" s="153"/>
      <c r="BUI108" s="153"/>
      <c r="BUJ108" s="153"/>
      <c r="BUK108" s="153"/>
      <c r="BUL108" s="153"/>
      <c r="BUM108" s="155"/>
      <c r="BUN108" s="165"/>
      <c r="BUO108" s="153"/>
      <c r="BUP108" s="154"/>
      <c r="BUQ108" s="154"/>
      <c r="BUR108" s="153"/>
      <c r="BUS108" s="153"/>
      <c r="BUT108" s="153"/>
      <c r="BUU108" s="153"/>
      <c r="BUV108" s="153"/>
      <c r="BUW108" s="153"/>
      <c r="BUX108" s="153"/>
      <c r="BUY108" s="153"/>
      <c r="BUZ108" s="155"/>
      <c r="BVA108" s="165"/>
      <c r="BVB108" s="153"/>
      <c r="BVC108" s="154"/>
      <c r="BVD108" s="154"/>
      <c r="BVE108" s="153"/>
      <c r="BVF108" s="153"/>
      <c r="BVG108" s="153"/>
      <c r="BVH108" s="153"/>
      <c r="BVI108" s="153"/>
      <c r="BVJ108" s="153"/>
      <c r="BVK108" s="153"/>
      <c r="BVL108" s="153"/>
      <c r="BVM108" s="155"/>
      <c r="BVN108" s="165"/>
      <c r="BVO108" s="153"/>
      <c r="BVP108" s="154"/>
      <c r="BVQ108" s="154"/>
      <c r="BVR108" s="153"/>
      <c r="BVS108" s="153"/>
      <c r="BVT108" s="153"/>
      <c r="BVU108" s="153"/>
      <c r="BVV108" s="153"/>
      <c r="BVW108" s="153"/>
      <c r="BVX108" s="153"/>
      <c r="BVY108" s="153"/>
      <c r="BVZ108" s="155"/>
      <c r="BWA108" s="165"/>
      <c r="BWB108" s="153"/>
      <c r="BWC108" s="154"/>
      <c r="BWD108" s="154"/>
      <c r="BWE108" s="153"/>
      <c r="BWF108" s="153"/>
      <c r="BWG108" s="153"/>
      <c r="BWH108" s="153"/>
      <c r="BWI108" s="153"/>
      <c r="BWJ108" s="153"/>
      <c r="BWK108" s="153"/>
      <c r="BWL108" s="153"/>
      <c r="BWM108" s="155"/>
      <c r="BWN108" s="165"/>
      <c r="BWO108" s="153"/>
      <c r="BWP108" s="154"/>
      <c r="BWQ108" s="154"/>
      <c r="BWR108" s="153"/>
      <c r="BWS108" s="153"/>
      <c r="BWT108" s="153"/>
      <c r="BWU108" s="153"/>
      <c r="BWV108" s="153"/>
      <c r="BWW108" s="153"/>
      <c r="BWX108" s="153"/>
      <c r="BWY108" s="153"/>
      <c r="BWZ108" s="155"/>
      <c r="BXA108" s="165"/>
      <c r="BXB108" s="153"/>
      <c r="BXC108" s="154"/>
      <c r="BXD108" s="154"/>
      <c r="BXE108" s="153"/>
      <c r="BXF108" s="153"/>
      <c r="BXG108" s="153"/>
      <c r="BXH108" s="153"/>
      <c r="BXI108" s="153"/>
      <c r="BXJ108" s="153"/>
      <c r="BXK108" s="153"/>
      <c r="BXL108" s="153"/>
      <c r="BXM108" s="155"/>
      <c r="BXN108" s="165"/>
      <c r="BXO108" s="153"/>
      <c r="BXP108" s="154"/>
      <c r="BXQ108" s="154"/>
      <c r="BXR108" s="153"/>
      <c r="BXS108" s="153"/>
      <c r="BXT108" s="153"/>
      <c r="BXU108" s="153"/>
      <c r="BXV108" s="153"/>
      <c r="BXW108" s="153"/>
      <c r="BXX108" s="153"/>
      <c r="BXY108" s="153"/>
      <c r="BXZ108" s="155"/>
      <c r="BYA108" s="165"/>
      <c r="BYB108" s="153"/>
      <c r="BYC108" s="154"/>
      <c r="BYD108" s="154"/>
      <c r="BYE108" s="153"/>
      <c r="BYF108" s="153"/>
      <c r="BYG108" s="153"/>
      <c r="BYH108" s="153"/>
      <c r="BYI108" s="153"/>
      <c r="BYJ108" s="153"/>
      <c r="BYK108" s="153"/>
      <c r="BYL108" s="153"/>
      <c r="BYM108" s="155"/>
      <c r="BYN108" s="165"/>
      <c r="BYO108" s="153"/>
      <c r="BYP108" s="154"/>
      <c r="BYQ108" s="154"/>
      <c r="BYR108" s="153"/>
      <c r="BYS108" s="153"/>
      <c r="BYT108" s="153"/>
      <c r="BYU108" s="153"/>
      <c r="BYV108" s="153"/>
      <c r="BYW108" s="153"/>
      <c r="BYX108" s="153"/>
      <c r="BYY108" s="153"/>
      <c r="BYZ108" s="155"/>
      <c r="BZA108" s="165"/>
      <c r="BZB108" s="153"/>
      <c r="BZC108" s="154"/>
      <c r="BZD108" s="154"/>
      <c r="BZE108" s="153"/>
      <c r="BZF108" s="153"/>
      <c r="BZG108" s="153"/>
      <c r="BZH108" s="153"/>
      <c r="BZI108" s="153"/>
      <c r="BZJ108" s="153"/>
      <c r="BZK108" s="153"/>
      <c r="BZL108" s="153"/>
      <c r="BZM108" s="155"/>
      <c r="BZN108" s="165"/>
      <c r="BZO108" s="153"/>
      <c r="BZP108" s="154"/>
      <c r="BZQ108" s="154"/>
      <c r="BZR108" s="153"/>
      <c r="BZS108" s="153"/>
      <c r="BZT108" s="153"/>
      <c r="BZU108" s="153"/>
      <c r="BZV108" s="153"/>
      <c r="BZW108" s="153"/>
      <c r="BZX108" s="153"/>
      <c r="BZY108" s="153"/>
      <c r="BZZ108" s="155"/>
      <c r="CAA108" s="165"/>
      <c r="CAB108" s="153"/>
      <c r="CAC108" s="154"/>
      <c r="CAD108" s="154"/>
      <c r="CAE108" s="153"/>
      <c r="CAF108" s="153"/>
      <c r="CAG108" s="153"/>
      <c r="CAH108" s="153"/>
      <c r="CAI108" s="153"/>
      <c r="CAJ108" s="153"/>
      <c r="CAK108" s="153"/>
      <c r="CAL108" s="153"/>
      <c r="CAM108" s="155"/>
      <c r="CAN108" s="165"/>
      <c r="CAO108" s="153"/>
      <c r="CAP108" s="154"/>
      <c r="CAQ108" s="154"/>
      <c r="CAR108" s="153"/>
      <c r="CAS108" s="153"/>
      <c r="CAT108" s="153"/>
      <c r="CAU108" s="153"/>
      <c r="CAV108" s="153"/>
      <c r="CAW108" s="153"/>
      <c r="CAX108" s="153"/>
      <c r="CAY108" s="153"/>
      <c r="CAZ108" s="155"/>
      <c r="CBA108" s="165"/>
      <c r="CBB108" s="153"/>
      <c r="CBC108" s="154"/>
      <c r="CBD108" s="154"/>
      <c r="CBE108" s="153"/>
      <c r="CBF108" s="153"/>
      <c r="CBG108" s="153"/>
      <c r="CBH108" s="153"/>
      <c r="CBI108" s="153"/>
      <c r="CBJ108" s="153"/>
      <c r="CBK108" s="153"/>
      <c r="CBL108" s="153"/>
      <c r="CBM108" s="155"/>
      <c r="CBN108" s="165"/>
      <c r="CBO108" s="153"/>
      <c r="CBP108" s="154"/>
      <c r="CBQ108" s="154"/>
      <c r="CBR108" s="153"/>
      <c r="CBS108" s="153"/>
      <c r="CBT108" s="153"/>
      <c r="CBU108" s="153"/>
      <c r="CBV108" s="153"/>
      <c r="CBW108" s="153"/>
      <c r="CBX108" s="153"/>
      <c r="CBY108" s="153"/>
      <c r="CBZ108" s="155"/>
      <c r="CCA108" s="165"/>
      <c r="CCB108" s="153"/>
      <c r="CCC108" s="154"/>
      <c r="CCD108" s="154"/>
      <c r="CCE108" s="153"/>
      <c r="CCF108" s="153"/>
      <c r="CCG108" s="153"/>
      <c r="CCH108" s="153"/>
      <c r="CCI108" s="153"/>
      <c r="CCJ108" s="153"/>
      <c r="CCK108" s="153"/>
      <c r="CCL108" s="153"/>
      <c r="CCM108" s="155"/>
      <c r="CCN108" s="165"/>
      <c r="CCO108" s="153"/>
      <c r="CCP108" s="154"/>
      <c r="CCQ108" s="154"/>
      <c r="CCR108" s="153"/>
      <c r="CCS108" s="153"/>
      <c r="CCT108" s="153"/>
      <c r="CCU108" s="153"/>
      <c r="CCV108" s="153"/>
      <c r="CCW108" s="153"/>
      <c r="CCX108" s="153"/>
      <c r="CCY108" s="153"/>
      <c r="CCZ108" s="155"/>
      <c r="CDA108" s="165"/>
      <c r="CDB108" s="153"/>
      <c r="CDC108" s="154"/>
      <c r="CDD108" s="154"/>
      <c r="CDE108" s="153"/>
      <c r="CDF108" s="153"/>
      <c r="CDG108" s="153"/>
      <c r="CDH108" s="153"/>
      <c r="CDI108" s="153"/>
      <c r="CDJ108" s="153"/>
      <c r="CDK108" s="153"/>
      <c r="CDL108" s="153"/>
      <c r="CDM108" s="155"/>
      <c r="CDN108" s="165"/>
      <c r="CDO108" s="153"/>
      <c r="CDP108" s="154"/>
      <c r="CDQ108" s="154"/>
      <c r="CDR108" s="153"/>
      <c r="CDS108" s="153"/>
      <c r="CDT108" s="153"/>
      <c r="CDU108" s="153"/>
      <c r="CDV108" s="153"/>
      <c r="CDW108" s="153"/>
      <c r="CDX108" s="153"/>
      <c r="CDY108" s="153"/>
      <c r="CDZ108" s="155"/>
      <c r="CEA108" s="165"/>
      <c r="CEB108" s="153"/>
      <c r="CEC108" s="154"/>
      <c r="CED108" s="154"/>
      <c r="CEE108" s="153"/>
      <c r="CEF108" s="153"/>
      <c r="CEG108" s="153"/>
      <c r="CEH108" s="153"/>
      <c r="CEI108" s="153"/>
      <c r="CEJ108" s="153"/>
      <c r="CEK108" s="153"/>
      <c r="CEL108" s="153"/>
      <c r="CEM108" s="155"/>
      <c r="CEN108" s="165"/>
      <c r="CEO108" s="153"/>
      <c r="CEP108" s="154"/>
      <c r="CEQ108" s="154"/>
      <c r="CER108" s="153"/>
      <c r="CES108" s="153"/>
      <c r="CET108" s="153"/>
      <c r="CEU108" s="153"/>
      <c r="CEV108" s="153"/>
      <c r="CEW108" s="153"/>
      <c r="CEX108" s="153"/>
      <c r="CEY108" s="153"/>
      <c r="CEZ108" s="155"/>
      <c r="CFA108" s="165"/>
      <c r="CFB108" s="153"/>
      <c r="CFC108" s="154"/>
      <c r="CFD108" s="154"/>
      <c r="CFE108" s="153"/>
      <c r="CFF108" s="153"/>
      <c r="CFG108" s="153"/>
      <c r="CFH108" s="153"/>
      <c r="CFI108" s="153"/>
      <c r="CFJ108" s="153"/>
      <c r="CFK108" s="153"/>
      <c r="CFL108" s="153"/>
      <c r="CFM108" s="155"/>
      <c r="CFN108" s="165"/>
      <c r="CFO108" s="153"/>
      <c r="CFP108" s="154"/>
      <c r="CFQ108" s="154"/>
      <c r="CFR108" s="153"/>
      <c r="CFS108" s="153"/>
      <c r="CFT108" s="153"/>
      <c r="CFU108" s="153"/>
      <c r="CFV108" s="153"/>
      <c r="CFW108" s="153"/>
      <c r="CFX108" s="153"/>
      <c r="CFY108" s="153"/>
      <c r="CFZ108" s="155"/>
      <c r="CGA108" s="165"/>
      <c r="CGB108" s="153"/>
      <c r="CGC108" s="154"/>
      <c r="CGD108" s="154"/>
      <c r="CGE108" s="153"/>
      <c r="CGF108" s="153"/>
      <c r="CGG108" s="153"/>
      <c r="CGH108" s="153"/>
      <c r="CGI108" s="153"/>
      <c r="CGJ108" s="153"/>
      <c r="CGK108" s="153"/>
      <c r="CGL108" s="153"/>
      <c r="CGM108" s="155"/>
      <c r="CGN108" s="165"/>
      <c r="CGO108" s="153"/>
      <c r="CGP108" s="154"/>
      <c r="CGQ108" s="154"/>
      <c r="CGR108" s="153"/>
      <c r="CGS108" s="153"/>
      <c r="CGT108" s="153"/>
      <c r="CGU108" s="153"/>
      <c r="CGV108" s="153"/>
      <c r="CGW108" s="153"/>
      <c r="CGX108" s="153"/>
      <c r="CGY108" s="153"/>
      <c r="CGZ108" s="155"/>
      <c r="CHA108" s="165"/>
      <c r="CHB108" s="153"/>
      <c r="CHC108" s="154"/>
      <c r="CHD108" s="154"/>
      <c r="CHE108" s="153"/>
      <c r="CHF108" s="153"/>
      <c r="CHG108" s="153"/>
      <c r="CHH108" s="153"/>
      <c r="CHI108" s="153"/>
      <c r="CHJ108" s="153"/>
      <c r="CHK108" s="153"/>
      <c r="CHL108" s="153"/>
      <c r="CHM108" s="155"/>
      <c r="CHN108" s="165"/>
      <c r="CHO108" s="153"/>
      <c r="CHP108" s="154"/>
      <c r="CHQ108" s="154"/>
      <c r="CHR108" s="153"/>
      <c r="CHS108" s="153"/>
      <c r="CHT108" s="153"/>
      <c r="CHU108" s="153"/>
      <c r="CHV108" s="153"/>
      <c r="CHW108" s="153"/>
      <c r="CHX108" s="153"/>
      <c r="CHY108" s="153"/>
      <c r="CHZ108" s="155"/>
      <c r="CIA108" s="165"/>
      <c r="CIB108" s="153"/>
      <c r="CIC108" s="154"/>
      <c r="CID108" s="154"/>
      <c r="CIE108" s="153"/>
      <c r="CIF108" s="153"/>
      <c r="CIG108" s="153"/>
      <c r="CIH108" s="153"/>
      <c r="CII108" s="153"/>
      <c r="CIJ108" s="153"/>
      <c r="CIK108" s="153"/>
      <c r="CIL108" s="153"/>
      <c r="CIM108" s="155"/>
      <c r="CIN108" s="165"/>
      <c r="CIO108" s="153"/>
      <c r="CIP108" s="154"/>
      <c r="CIQ108" s="154"/>
      <c r="CIR108" s="153"/>
      <c r="CIS108" s="153"/>
      <c r="CIT108" s="153"/>
      <c r="CIU108" s="153"/>
      <c r="CIV108" s="153"/>
      <c r="CIW108" s="153"/>
      <c r="CIX108" s="153"/>
      <c r="CIY108" s="153"/>
      <c r="CIZ108" s="155"/>
      <c r="CJA108" s="165"/>
      <c r="CJB108" s="153"/>
      <c r="CJC108" s="154"/>
      <c r="CJD108" s="154"/>
      <c r="CJE108" s="153"/>
      <c r="CJF108" s="153"/>
      <c r="CJG108" s="153"/>
      <c r="CJH108" s="153"/>
      <c r="CJI108" s="153"/>
      <c r="CJJ108" s="153"/>
      <c r="CJK108" s="153"/>
      <c r="CJL108" s="153"/>
      <c r="CJM108" s="155"/>
      <c r="CJN108" s="165"/>
      <c r="CJO108" s="153"/>
      <c r="CJP108" s="154"/>
      <c r="CJQ108" s="154"/>
      <c r="CJR108" s="153"/>
      <c r="CJS108" s="153"/>
      <c r="CJT108" s="153"/>
      <c r="CJU108" s="153"/>
      <c r="CJV108" s="153"/>
      <c r="CJW108" s="153"/>
      <c r="CJX108" s="153"/>
      <c r="CJY108" s="153"/>
      <c r="CJZ108" s="155"/>
      <c r="CKA108" s="165"/>
      <c r="CKB108" s="153"/>
      <c r="CKC108" s="154"/>
      <c r="CKD108" s="154"/>
      <c r="CKE108" s="153"/>
      <c r="CKF108" s="153"/>
      <c r="CKG108" s="153"/>
      <c r="CKH108" s="153"/>
      <c r="CKI108" s="153"/>
      <c r="CKJ108" s="153"/>
      <c r="CKK108" s="153"/>
      <c r="CKL108" s="153"/>
      <c r="CKM108" s="155"/>
      <c r="CKN108" s="165"/>
      <c r="CKO108" s="153"/>
      <c r="CKP108" s="154"/>
      <c r="CKQ108" s="154"/>
      <c r="CKR108" s="153"/>
      <c r="CKS108" s="153"/>
      <c r="CKT108" s="153"/>
      <c r="CKU108" s="153"/>
      <c r="CKV108" s="153"/>
      <c r="CKW108" s="153"/>
      <c r="CKX108" s="153"/>
      <c r="CKY108" s="153"/>
      <c r="CKZ108" s="155"/>
      <c r="CLA108" s="165"/>
      <c r="CLB108" s="153"/>
      <c r="CLC108" s="154"/>
      <c r="CLD108" s="154"/>
      <c r="CLE108" s="153"/>
      <c r="CLF108" s="153"/>
      <c r="CLG108" s="153"/>
      <c r="CLH108" s="153"/>
      <c r="CLI108" s="153"/>
      <c r="CLJ108" s="153"/>
      <c r="CLK108" s="153"/>
      <c r="CLL108" s="153"/>
      <c r="CLM108" s="155"/>
      <c r="CLN108" s="165"/>
      <c r="CLO108" s="153"/>
      <c r="CLP108" s="154"/>
      <c r="CLQ108" s="154"/>
      <c r="CLR108" s="153"/>
      <c r="CLS108" s="153"/>
      <c r="CLT108" s="153"/>
      <c r="CLU108" s="153"/>
      <c r="CLV108" s="153"/>
      <c r="CLW108" s="153"/>
      <c r="CLX108" s="153"/>
      <c r="CLY108" s="153"/>
      <c r="CLZ108" s="155"/>
      <c r="CMA108" s="165"/>
      <c r="CMB108" s="153"/>
      <c r="CMC108" s="154"/>
      <c r="CMD108" s="154"/>
      <c r="CME108" s="153"/>
      <c r="CMF108" s="153"/>
      <c r="CMG108" s="153"/>
      <c r="CMH108" s="153"/>
      <c r="CMI108" s="153"/>
      <c r="CMJ108" s="153"/>
      <c r="CMK108" s="153"/>
      <c r="CML108" s="153"/>
      <c r="CMM108" s="155"/>
      <c r="CMN108" s="165"/>
      <c r="CMO108" s="153"/>
      <c r="CMP108" s="154"/>
      <c r="CMQ108" s="154"/>
      <c r="CMR108" s="153"/>
      <c r="CMS108" s="153"/>
      <c r="CMT108" s="153"/>
      <c r="CMU108" s="153"/>
      <c r="CMV108" s="153"/>
      <c r="CMW108" s="153"/>
      <c r="CMX108" s="153"/>
      <c r="CMY108" s="153"/>
      <c r="CMZ108" s="155"/>
      <c r="CNA108" s="165"/>
      <c r="CNB108" s="153"/>
      <c r="CNC108" s="154"/>
      <c r="CND108" s="154"/>
      <c r="CNE108" s="153"/>
      <c r="CNF108" s="153"/>
      <c r="CNG108" s="153"/>
      <c r="CNH108" s="153"/>
      <c r="CNI108" s="153"/>
      <c r="CNJ108" s="153"/>
      <c r="CNK108" s="153"/>
      <c r="CNL108" s="153"/>
      <c r="CNM108" s="155"/>
      <c r="CNN108" s="165"/>
      <c r="CNO108" s="153"/>
      <c r="CNP108" s="154"/>
      <c r="CNQ108" s="154"/>
      <c r="CNR108" s="153"/>
      <c r="CNS108" s="153"/>
      <c r="CNT108" s="153"/>
      <c r="CNU108" s="153"/>
      <c r="CNV108" s="153"/>
      <c r="CNW108" s="153"/>
      <c r="CNX108" s="153"/>
      <c r="CNY108" s="153"/>
      <c r="CNZ108" s="155"/>
      <c r="COA108" s="165"/>
      <c r="COB108" s="153"/>
      <c r="COC108" s="154"/>
      <c r="COD108" s="154"/>
      <c r="COE108" s="153"/>
      <c r="COF108" s="153"/>
      <c r="COG108" s="153"/>
      <c r="COH108" s="153"/>
      <c r="COI108" s="153"/>
      <c r="COJ108" s="153"/>
      <c r="COK108" s="153"/>
      <c r="COL108" s="153"/>
      <c r="COM108" s="155"/>
      <c r="CON108" s="165"/>
      <c r="COO108" s="153"/>
      <c r="COP108" s="154"/>
      <c r="COQ108" s="154"/>
      <c r="COR108" s="153"/>
      <c r="COS108" s="153"/>
      <c r="COT108" s="153"/>
      <c r="COU108" s="153"/>
      <c r="COV108" s="153"/>
      <c r="COW108" s="153"/>
      <c r="COX108" s="153"/>
      <c r="COY108" s="153"/>
      <c r="COZ108" s="155"/>
      <c r="CPA108" s="165"/>
      <c r="CPB108" s="153"/>
      <c r="CPC108" s="154"/>
      <c r="CPD108" s="154"/>
      <c r="CPE108" s="153"/>
      <c r="CPF108" s="153"/>
      <c r="CPG108" s="153"/>
      <c r="CPH108" s="153"/>
      <c r="CPI108" s="153"/>
      <c r="CPJ108" s="153"/>
      <c r="CPK108" s="153"/>
      <c r="CPL108" s="153"/>
      <c r="CPM108" s="155"/>
      <c r="CPN108" s="165"/>
      <c r="CPO108" s="153"/>
      <c r="CPP108" s="154"/>
      <c r="CPQ108" s="154"/>
      <c r="CPR108" s="153"/>
      <c r="CPS108" s="153"/>
      <c r="CPT108" s="153"/>
      <c r="CPU108" s="153"/>
      <c r="CPV108" s="153"/>
      <c r="CPW108" s="153"/>
      <c r="CPX108" s="153"/>
      <c r="CPY108" s="153"/>
      <c r="CPZ108" s="155"/>
      <c r="CQA108" s="165"/>
      <c r="CQB108" s="153"/>
      <c r="CQC108" s="154"/>
      <c r="CQD108" s="154"/>
      <c r="CQE108" s="153"/>
      <c r="CQF108" s="153"/>
      <c r="CQG108" s="153"/>
      <c r="CQH108" s="153"/>
      <c r="CQI108" s="153"/>
      <c r="CQJ108" s="153"/>
      <c r="CQK108" s="153"/>
      <c r="CQL108" s="153"/>
      <c r="CQM108" s="155"/>
      <c r="CQN108" s="165"/>
      <c r="CQO108" s="153"/>
      <c r="CQP108" s="154"/>
      <c r="CQQ108" s="154"/>
      <c r="CQR108" s="153"/>
      <c r="CQS108" s="153"/>
      <c r="CQT108" s="153"/>
      <c r="CQU108" s="153"/>
      <c r="CQV108" s="153"/>
      <c r="CQW108" s="153"/>
      <c r="CQX108" s="153"/>
      <c r="CQY108" s="153"/>
      <c r="CQZ108" s="155"/>
      <c r="CRA108" s="165"/>
      <c r="CRB108" s="153"/>
      <c r="CRC108" s="154"/>
      <c r="CRD108" s="154"/>
      <c r="CRE108" s="153"/>
      <c r="CRF108" s="153"/>
      <c r="CRG108" s="153"/>
      <c r="CRH108" s="153"/>
      <c r="CRI108" s="153"/>
      <c r="CRJ108" s="153"/>
      <c r="CRK108" s="153"/>
      <c r="CRL108" s="153"/>
      <c r="CRM108" s="155"/>
      <c r="CRN108" s="165"/>
      <c r="CRO108" s="153"/>
      <c r="CRP108" s="154"/>
      <c r="CRQ108" s="154"/>
      <c r="CRR108" s="153"/>
      <c r="CRS108" s="153"/>
      <c r="CRT108" s="153"/>
      <c r="CRU108" s="153"/>
      <c r="CRV108" s="153"/>
      <c r="CRW108" s="153"/>
      <c r="CRX108" s="153"/>
      <c r="CRY108" s="153"/>
      <c r="CRZ108" s="155"/>
      <c r="CSA108" s="165"/>
      <c r="CSB108" s="153"/>
      <c r="CSC108" s="154"/>
      <c r="CSD108" s="154"/>
      <c r="CSE108" s="153"/>
      <c r="CSF108" s="153"/>
      <c r="CSG108" s="153"/>
      <c r="CSH108" s="153"/>
      <c r="CSI108" s="153"/>
      <c r="CSJ108" s="153"/>
      <c r="CSK108" s="153"/>
      <c r="CSL108" s="153"/>
      <c r="CSM108" s="155"/>
      <c r="CSN108" s="165"/>
      <c r="CSO108" s="153"/>
      <c r="CSP108" s="154"/>
      <c r="CSQ108" s="154"/>
      <c r="CSR108" s="153"/>
      <c r="CSS108" s="153"/>
      <c r="CST108" s="153"/>
      <c r="CSU108" s="153"/>
      <c r="CSV108" s="153"/>
      <c r="CSW108" s="153"/>
      <c r="CSX108" s="153"/>
      <c r="CSY108" s="153"/>
      <c r="CSZ108" s="155"/>
      <c r="CTA108" s="165"/>
      <c r="CTB108" s="153"/>
      <c r="CTC108" s="154"/>
      <c r="CTD108" s="154"/>
      <c r="CTE108" s="153"/>
      <c r="CTF108" s="153"/>
      <c r="CTG108" s="153"/>
      <c r="CTH108" s="153"/>
      <c r="CTI108" s="153"/>
      <c r="CTJ108" s="153"/>
      <c r="CTK108" s="153"/>
      <c r="CTL108" s="153"/>
      <c r="CTM108" s="155"/>
      <c r="CTN108" s="165"/>
      <c r="CTO108" s="153"/>
      <c r="CTP108" s="154"/>
      <c r="CTQ108" s="154"/>
      <c r="CTR108" s="153"/>
      <c r="CTS108" s="153"/>
      <c r="CTT108" s="153"/>
      <c r="CTU108" s="153"/>
      <c r="CTV108" s="153"/>
      <c r="CTW108" s="153"/>
      <c r="CTX108" s="153"/>
      <c r="CTY108" s="153"/>
      <c r="CTZ108" s="155"/>
      <c r="CUA108" s="165"/>
      <c r="CUB108" s="153"/>
      <c r="CUC108" s="154"/>
      <c r="CUD108" s="154"/>
      <c r="CUE108" s="153"/>
      <c r="CUF108" s="153"/>
      <c r="CUG108" s="153"/>
      <c r="CUH108" s="153"/>
      <c r="CUI108" s="153"/>
      <c r="CUJ108" s="153"/>
      <c r="CUK108" s="153"/>
      <c r="CUL108" s="153"/>
      <c r="CUM108" s="155"/>
      <c r="CUN108" s="165"/>
      <c r="CUO108" s="153"/>
      <c r="CUP108" s="154"/>
      <c r="CUQ108" s="154"/>
      <c r="CUR108" s="153"/>
      <c r="CUS108" s="153"/>
      <c r="CUT108" s="153"/>
      <c r="CUU108" s="153"/>
      <c r="CUV108" s="153"/>
      <c r="CUW108" s="153"/>
      <c r="CUX108" s="153"/>
      <c r="CUY108" s="153"/>
      <c r="CUZ108" s="155"/>
      <c r="CVA108" s="165"/>
      <c r="CVB108" s="153"/>
      <c r="CVC108" s="154"/>
      <c r="CVD108" s="154"/>
      <c r="CVE108" s="153"/>
      <c r="CVF108" s="153"/>
      <c r="CVG108" s="153"/>
      <c r="CVH108" s="153"/>
      <c r="CVI108" s="153"/>
      <c r="CVJ108" s="153"/>
      <c r="CVK108" s="153"/>
      <c r="CVL108" s="153"/>
      <c r="CVM108" s="155"/>
      <c r="CVN108" s="165"/>
      <c r="CVO108" s="153"/>
      <c r="CVP108" s="154"/>
      <c r="CVQ108" s="154"/>
      <c r="CVR108" s="153"/>
      <c r="CVS108" s="153"/>
      <c r="CVT108" s="153"/>
      <c r="CVU108" s="153"/>
      <c r="CVV108" s="153"/>
      <c r="CVW108" s="153"/>
      <c r="CVX108" s="153"/>
      <c r="CVY108" s="153"/>
      <c r="CVZ108" s="155"/>
      <c r="CWA108" s="165"/>
      <c r="CWB108" s="153"/>
      <c r="CWC108" s="154"/>
      <c r="CWD108" s="154"/>
      <c r="CWE108" s="153"/>
      <c r="CWF108" s="153"/>
      <c r="CWG108" s="153"/>
      <c r="CWH108" s="153"/>
      <c r="CWI108" s="153"/>
      <c r="CWJ108" s="153"/>
      <c r="CWK108" s="153"/>
      <c r="CWL108" s="153"/>
      <c r="CWM108" s="155"/>
      <c r="CWN108" s="165"/>
      <c r="CWO108" s="153"/>
      <c r="CWP108" s="154"/>
      <c r="CWQ108" s="154"/>
      <c r="CWR108" s="153"/>
      <c r="CWS108" s="153"/>
      <c r="CWT108" s="153"/>
      <c r="CWU108" s="153"/>
      <c r="CWV108" s="153"/>
      <c r="CWW108" s="153"/>
      <c r="CWX108" s="153"/>
      <c r="CWY108" s="153"/>
      <c r="CWZ108" s="155"/>
      <c r="CXA108" s="165"/>
      <c r="CXB108" s="153"/>
      <c r="CXC108" s="154"/>
      <c r="CXD108" s="154"/>
      <c r="CXE108" s="153"/>
      <c r="CXF108" s="153"/>
      <c r="CXG108" s="153"/>
      <c r="CXH108" s="153"/>
      <c r="CXI108" s="153"/>
      <c r="CXJ108" s="153"/>
      <c r="CXK108" s="153"/>
      <c r="CXL108" s="153"/>
      <c r="CXM108" s="155"/>
      <c r="CXN108" s="165"/>
      <c r="CXO108" s="153"/>
      <c r="CXP108" s="154"/>
      <c r="CXQ108" s="154"/>
      <c r="CXR108" s="153"/>
      <c r="CXS108" s="153"/>
      <c r="CXT108" s="153"/>
      <c r="CXU108" s="153"/>
      <c r="CXV108" s="153"/>
      <c r="CXW108" s="153"/>
      <c r="CXX108" s="153"/>
      <c r="CXY108" s="153"/>
      <c r="CXZ108" s="155"/>
      <c r="CYA108" s="165"/>
      <c r="CYB108" s="153"/>
      <c r="CYC108" s="154"/>
      <c r="CYD108" s="154"/>
      <c r="CYE108" s="153"/>
      <c r="CYF108" s="153"/>
      <c r="CYG108" s="153"/>
      <c r="CYH108" s="153"/>
      <c r="CYI108" s="153"/>
      <c r="CYJ108" s="153"/>
      <c r="CYK108" s="153"/>
      <c r="CYL108" s="153"/>
      <c r="CYM108" s="155"/>
      <c r="CYN108" s="165"/>
      <c r="CYO108" s="153"/>
      <c r="CYP108" s="154"/>
      <c r="CYQ108" s="154"/>
      <c r="CYR108" s="153"/>
      <c r="CYS108" s="153"/>
      <c r="CYT108" s="153"/>
      <c r="CYU108" s="153"/>
      <c r="CYV108" s="153"/>
      <c r="CYW108" s="153"/>
      <c r="CYX108" s="153"/>
      <c r="CYY108" s="153"/>
      <c r="CYZ108" s="155"/>
      <c r="CZA108" s="165"/>
      <c r="CZB108" s="153"/>
      <c r="CZC108" s="154"/>
      <c r="CZD108" s="154"/>
      <c r="CZE108" s="153"/>
      <c r="CZF108" s="153"/>
      <c r="CZG108" s="153"/>
      <c r="CZH108" s="153"/>
      <c r="CZI108" s="153"/>
      <c r="CZJ108" s="153"/>
      <c r="CZK108" s="153"/>
      <c r="CZL108" s="153"/>
      <c r="CZM108" s="155"/>
      <c r="CZN108" s="165"/>
      <c r="CZO108" s="153"/>
      <c r="CZP108" s="154"/>
      <c r="CZQ108" s="154"/>
      <c r="CZR108" s="153"/>
      <c r="CZS108" s="153"/>
      <c r="CZT108" s="153"/>
      <c r="CZU108" s="153"/>
      <c r="CZV108" s="153"/>
      <c r="CZW108" s="153"/>
      <c r="CZX108" s="153"/>
      <c r="CZY108" s="153"/>
      <c r="CZZ108" s="155"/>
      <c r="DAA108" s="165"/>
      <c r="DAB108" s="153"/>
      <c r="DAC108" s="154"/>
      <c r="DAD108" s="154"/>
      <c r="DAE108" s="153"/>
      <c r="DAF108" s="153"/>
      <c r="DAG108" s="153"/>
      <c r="DAH108" s="153"/>
      <c r="DAI108" s="153"/>
      <c r="DAJ108" s="153"/>
      <c r="DAK108" s="153"/>
      <c r="DAL108" s="153"/>
      <c r="DAM108" s="155"/>
      <c r="DAN108" s="165"/>
      <c r="DAO108" s="153"/>
      <c r="DAP108" s="154"/>
      <c r="DAQ108" s="154"/>
      <c r="DAR108" s="153"/>
      <c r="DAS108" s="153"/>
      <c r="DAT108" s="153"/>
      <c r="DAU108" s="153"/>
      <c r="DAV108" s="153"/>
      <c r="DAW108" s="153"/>
      <c r="DAX108" s="153"/>
      <c r="DAY108" s="153"/>
      <c r="DAZ108" s="155"/>
      <c r="DBA108" s="165"/>
      <c r="DBB108" s="153"/>
      <c r="DBC108" s="154"/>
      <c r="DBD108" s="154"/>
      <c r="DBE108" s="153"/>
      <c r="DBF108" s="153"/>
      <c r="DBG108" s="153"/>
      <c r="DBH108" s="153"/>
      <c r="DBI108" s="153"/>
      <c r="DBJ108" s="153"/>
      <c r="DBK108" s="153"/>
      <c r="DBL108" s="153"/>
      <c r="DBM108" s="155"/>
      <c r="DBN108" s="165"/>
      <c r="DBO108" s="153"/>
      <c r="DBP108" s="154"/>
      <c r="DBQ108" s="154"/>
      <c r="DBR108" s="153"/>
      <c r="DBS108" s="153"/>
      <c r="DBT108" s="153"/>
      <c r="DBU108" s="153"/>
      <c r="DBV108" s="153"/>
      <c r="DBW108" s="153"/>
      <c r="DBX108" s="153"/>
      <c r="DBY108" s="153"/>
      <c r="DBZ108" s="155"/>
      <c r="DCA108" s="165"/>
      <c r="DCB108" s="153"/>
      <c r="DCC108" s="154"/>
      <c r="DCD108" s="154"/>
      <c r="DCE108" s="153"/>
      <c r="DCF108" s="153"/>
      <c r="DCG108" s="153"/>
      <c r="DCH108" s="153"/>
      <c r="DCI108" s="153"/>
      <c r="DCJ108" s="153"/>
      <c r="DCK108" s="153"/>
      <c r="DCL108" s="153"/>
      <c r="DCM108" s="155"/>
      <c r="DCN108" s="165"/>
      <c r="DCO108" s="153"/>
      <c r="DCP108" s="154"/>
      <c r="DCQ108" s="154"/>
      <c r="DCR108" s="153"/>
      <c r="DCS108" s="153"/>
      <c r="DCT108" s="153"/>
      <c r="DCU108" s="153"/>
      <c r="DCV108" s="153"/>
      <c r="DCW108" s="153"/>
      <c r="DCX108" s="153"/>
      <c r="DCY108" s="153"/>
      <c r="DCZ108" s="155"/>
      <c r="DDA108" s="165"/>
      <c r="DDB108" s="153"/>
      <c r="DDC108" s="154"/>
      <c r="DDD108" s="154"/>
      <c r="DDE108" s="153"/>
      <c r="DDF108" s="153"/>
      <c r="DDG108" s="153"/>
      <c r="DDH108" s="153"/>
      <c r="DDI108" s="153"/>
      <c r="DDJ108" s="153"/>
      <c r="DDK108" s="153"/>
      <c r="DDL108" s="153"/>
      <c r="DDM108" s="155"/>
      <c r="DDN108" s="165"/>
      <c r="DDO108" s="153"/>
      <c r="DDP108" s="154"/>
      <c r="DDQ108" s="154"/>
      <c r="DDR108" s="153"/>
      <c r="DDS108" s="153"/>
      <c r="DDT108" s="153"/>
      <c r="DDU108" s="153"/>
      <c r="DDV108" s="153"/>
      <c r="DDW108" s="153"/>
      <c r="DDX108" s="153"/>
      <c r="DDY108" s="153"/>
      <c r="DDZ108" s="155"/>
      <c r="DEA108" s="165"/>
      <c r="DEB108" s="153"/>
      <c r="DEC108" s="154"/>
      <c r="DED108" s="154"/>
      <c r="DEE108" s="153"/>
      <c r="DEF108" s="153"/>
      <c r="DEG108" s="153"/>
      <c r="DEH108" s="153"/>
      <c r="DEI108" s="153"/>
      <c r="DEJ108" s="153"/>
      <c r="DEK108" s="153"/>
      <c r="DEL108" s="153"/>
      <c r="DEM108" s="155"/>
      <c r="DEN108" s="165"/>
      <c r="DEO108" s="153"/>
      <c r="DEP108" s="154"/>
      <c r="DEQ108" s="154"/>
      <c r="DER108" s="153"/>
      <c r="DES108" s="153"/>
      <c r="DET108" s="153"/>
      <c r="DEU108" s="153"/>
      <c r="DEV108" s="153"/>
      <c r="DEW108" s="153"/>
      <c r="DEX108" s="153"/>
      <c r="DEY108" s="153"/>
      <c r="DEZ108" s="155"/>
      <c r="DFA108" s="165"/>
      <c r="DFB108" s="153"/>
      <c r="DFC108" s="154"/>
      <c r="DFD108" s="154"/>
      <c r="DFE108" s="153"/>
      <c r="DFF108" s="153"/>
      <c r="DFG108" s="153"/>
      <c r="DFH108" s="153"/>
      <c r="DFI108" s="153"/>
      <c r="DFJ108" s="153"/>
      <c r="DFK108" s="153"/>
      <c r="DFL108" s="153"/>
      <c r="DFM108" s="155"/>
      <c r="DFN108" s="165"/>
      <c r="DFO108" s="153"/>
      <c r="DFP108" s="154"/>
      <c r="DFQ108" s="154"/>
      <c r="DFR108" s="153"/>
      <c r="DFS108" s="153"/>
      <c r="DFT108" s="153"/>
      <c r="DFU108" s="153"/>
      <c r="DFV108" s="153"/>
      <c r="DFW108" s="153"/>
      <c r="DFX108" s="153"/>
      <c r="DFY108" s="153"/>
      <c r="DFZ108" s="155"/>
      <c r="DGA108" s="165"/>
      <c r="DGB108" s="153"/>
      <c r="DGC108" s="154"/>
      <c r="DGD108" s="154"/>
      <c r="DGE108" s="153"/>
      <c r="DGF108" s="153"/>
      <c r="DGG108" s="153"/>
      <c r="DGH108" s="153"/>
      <c r="DGI108" s="153"/>
      <c r="DGJ108" s="153"/>
      <c r="DGK108" s="153"/>
      <c r="DGL108" s="153"/>
      <c r="DGM108" s="155"/>
      <c r="DGN108" s="165"/>
      <c r="DGO108" s="153"/>
      <c r="DGP108" s="154"/>
      <c r="DGQ108" s="154"/>
      <c r="DGR108" s="153"/>
      <c r="DGS108" s="153"/>
      <c r="DGT108" s="153"/>
      <c r="DGU108" s="153"/>
      <c r="DGV108" s="153"/>
      <c r="DGW108" s="153"/>
      <c r="DGX108" s="153"/>
      <c r="DGY108" s="153"/>
      <c r="DGZ108" s="155"/>
      <c r="DHA108" s="165"/>
      <c r="DHB108" s="153"/>
      <c r="DHC108" s="154"/>
      <c r="DHD108" s="154"/>
      <c r="DHE108" s="153"/>
      <c r="DHF108" s="153"/>
      <c r="DHG108" s="153"/>
      <c r="DHH108" s="153"/>
      <c r="DHI108" s="153"/>
      <c r="DHJ108" s="153"/>
      <c r="DHK108" s="153"/>
      <c r="DHL108" s="153"/>
      <c r="DHM108" s="155"/>
      <c r="DHN108" s="165"/>
      <c r="DHO108" s="153"/>
      <c r="DHP108" s="154"/>
      <c r="DHQ108" s="154"/>
      <c r="DHR108" s="153"/>
      <c r="DHS108" s="153"/>
      <c r="DHT108" s="153"/>
      <c r="DHU108" s="153"/>
      <c r="DHV108" s="153"/>
      <c r="DHW108" s="153"/>
      <c r="DHX108" s="153"/>
      <c r="DHY108" s="153"/>
      <c r="DHZ108" s="155"/>
      <c r="DIA108" s="165"/>
      <c r="DIB108" s="153"/>
      <c r="DIC108" s="154"/>
      <c r="DID108" s="154"/>
      <c r="DIE108" s="153"/>
      <c r="DIF108" s="153"/>
      <c r="DIG108" s="153"/>
      <c r="DIH108" s="153"/>
      <c r="DII108" s="153"/>
      <c r="DIJ108" s="153"/>
      <c r="DIK108" s="153"/>
      <c r="DIL108" s="153"/>
      <c r="DIM108" s="155"/>
      <c r="DIN108" s="165"/>
      <c r="DIO108" s="153"/>
      <c r="DIP108" s="154"/>
      <c r="DIQ108" s="154"/>
      <c r="DIR108" s="153"/>
      <c r="DIS108" s="153"/>
      <c r="DIT108" s="153"/>
      <c r="DIU108" s="153"/>
      <c r="DIV108" s="153"/>
      <c r="DIW108" s="153"/>
      <c r="DIX108" s="153"/>
      <c r="DIY108" s="153"/>
      <c r="DIZ108" s="155"/>
      <c r="DJA108" s="165"/>
      <c r="DJB108" s="153"/>
      <c r="DJC108" s="154"/>
      <c r="DJD108" s="154"/>
      <c r="DJE108" s="153"/>
      <c r="DJF108" s="153"/>
      <c r="DJG108" s="153"/>
      <c r="DJH108" s="153"/>
      <c r="DJI108" s="153"/>
      <c r="DJJ108" s="153"/>
      <c r="DJK108" s="153"/>
      <c r="DJL108" s="153"/>
      <c r="DJM108" s="155"/>
      <c r="DJN108" s="165"/>
      <c r="DJO108" s="153"/>
      <c r="DJP108" s="154"/>
      <c r="DJQ108" s="154"/>
      <c r="DJR108" s="153"/>
      <c r="DJS108" s="153"/>
      <c r="DJT108" s="153"/>
      <c r="DJU108" s="153"/>
      <c r="DJV108" s="153"/>
      <c r="DJW108" s="153"/>
      <c r="DJX108" s="153"/>
      <c r="DJY108" s="153"/>
      <c r="DJZ108" s="155"/>
      <c r="DKA108" s="165"/>
      <c r="DKB108" s="153"/>
      <c r="DKC108" s="154"/>
      <c r="DKD108" s="154"/>
      <c r="DKE108" s="153"/>
      <c r="DKF108" s="153"/>
      <c r="DKG108" s="153"/>
      <c r="DKH108" s="153"/>
      <c r="DKI108" s="153"/>
      <c r="DKJ108" s="153"/>
      <c r="DKK108" s="153"/>
      <c r="DKL108" s="153"/>
      <c r="DKM108" s="155"/>
      <c r="DKN108" s="165"/>
      <c r="DKO108" s="153"/>
      <c r="DKP108" s="154"/>
      <c r="DKQ108" s="154"/>
      <c r="DKR108" s="153"/>
      <c r="DKS108" s="153"/>
      <c r="DKT108" s="153"/>
      <c r="DKU108" s="153"/>
      <c r="DKV108" s="153"/>
      <c r="DKW108" s="153"/>
      <c r="DKX108" s="153"/>
      <c r="DKY108" s="153"/>
      <c r="DKZ108" s="155"/>
      <c r="DLA108" s="165"/>
      <c r="DLB108" s="153"/>
      <c r="DLC108" s="154"/>
      <c r="DLD108" s="154"/>
      <c r="DLE108" s="153"/>
      <c r="DLF108" s="153"/>
      <c r="DLG108" s="153"/>
      <c r="DLH108" s="153"/>
      <c r="DLI108" s="153"/>
      <c r="DLJ108" s="153"/>
      <c r="DLK108" s="153"/>
      <c r="DLL108" s="153"/>
      <c r="DLM108" s="155"/>
      <c r="DLN108" s="165"/>
      <c r="DLO108" s="153"/>
      <c r="DLP108" s="154"/>
      <c r="DLQ108" s="154"/>
      <c r="DLR108" s="153"/>
      <c r="DLS108" s="153"/>
      <c r="DLT108" s="153"/>
      <c r="DLU108" s="153"/>
      <c r="DLV108" s="153"/>
      <c r="DLW108" s="153"/>
      <c r="DLX108" s="153"/>
      <c r="DLY108" s="153"/>
      <c r="DLZ108" s="155"/>
      <c r="DMA108" s="165"/>
      <c r="DMB108" s="153"/>
      <c r="DMC108" s="154"/>
      <c r="DMD108" s="154"/>
      <c r="DME108" s="153"/>
      <c r="DMF108" s="153"/>
      <c r="DMG108" s="153"/>
      <c r="DMH108" s="153"/>
      <c r="DMI108" s="153"/>
      <c r="DMJ108" s="153"/>
      <c r="DMK108" s="153"/>
      <c r="DML108" s="153"/>
      <c r="DMM108" s="155"/>
      <c r="DMN108" s="165"/>
      <c r="DMO108" s="153"/>
      <c r="DMP108" s="154"/>
      <c r="DMQ108" s="154"/>
      <c r="DMR108" s="153"/>
      <c r="DMS108" s="153"/>
      <c r="DMT108" s="153"/>
      <c r="DMU108" s="153"/>
      <c r="DMV108" s="153"/>
      <c r="DMW108" s="153"/>
      <c r="DMX108" s="153"/>
      <c r="DMY108" s="153"/>
      <c r="DMZ108" s="155"/>
      <c r="DNA108" s="165"/>
      <c r="DNB108" s="153"/>
      <c r="DNC108" s="154"/>
      <c r="DND108" s="154"/>
      <c r="DNE108" s="153"/>
      <c r="DNF108" s="153"/>
      <c r="DNG108" s="153"/>
      <c r="DNH108" s="153"/>
      <c r="DNI108" s="153"/>
      <c r="DNJ108" s="153"/>
      <c r="DNK108" s="153"/>
      <c r="DNL108" s="153"/>
      <c r="DNM108" s="155"/>
      <c r="DNN108" s="165"/>
      <c r="DNO108" s="153"/>
      <c r="DNP108" s="154"/>
      <c r="DNQ108" s="154"/>
      <c r="DNR108" s="153"/>
      <c r="DNS108" s="153"/>
      <c r="DNT108" s="153"/>
      <c r="DNU108" s="153"/>
      <c r="DNV108" s="153"/>
      <c r="DNW108" s="153"/>
      <c r="DNX108" s="153"/>
      <c r="DNY108" s="153"/>
      <c r="DNZ108" s="155"/>
      <c r="DOA108" s="165"/>
      <c r="DOB108" s="153"/>
      <c r="DOC108" s="154"/>
      <c r="DOD108" s="154"/>
      <c r="DOE108" s="153"/>
      <c r="DOF108" s="153"/>
      <c r="DOG108" s="153"/>
      <c r="DOH108" s="153"/>
      <c r="DOI108" s="153"/>
      <c r="DOJ108" s="153"/>
      <c r="DOK108" s="153"/>
      <c r="DOL108" s="153"/>
      <c r="DOM108" s="155"/>
      <c r="DON108" s="165"/>
      <c r="DOO108" s="153"/>
      <c r="DOP108" s="154"/>
      <c r="DOQ108" s="154"/>
      <c r="DOR108" s="153"/>
      <c r="DOS108" s="153"/>
      <c r="DOT108" s="153"/>
      <c r="DOU108" s="153"/>
      <c r="DOV108" s="153"/>
      <c r="DOW108" s="153"/>
      <c r="DOX108" s="153"/>
      <c r="DOY108" s="153"/>
      <c r="DOZ108" s="155"/>
      <c r="DPA108" s="165"/>
      <c r="DPB108" s="153"/>
      <c r="DPC108" s="154"/>
      <c r="DPD108" s="154"/>
      <c r="DPE108" s="153"/>
      <c r="DPF108" s="153"/>
      <c r="DPG108" s="153"/>
      <c r="DPH108" s="153"/>
      <c r="DPI108" s="153"/>
      <c r="DPJ108" s="153"/>
      <c r="DPK108" s="153"/>
      <c r="DPL108" s="153"/>
      <c r="DPM108" s="155"/>
      <c r="DPN108" s="165"/>
      <c r="DPO108" s="153"/>
      <c r="DPP108" s="154"/>
      <c r="DPQ108" s="154"/>
      <c r="DPR108" s="153"/>
      <c r="DPS108" s="153"/>
      <c r="DPT108" s="153"/>
      <c r="DPU108" s="153"/>
      <c r="DPV108" s="153"/>
      <c r="DPW108" s="153"/>
      <c r="DPX108" s="153"/>
      <c r="DPY108" s="153"/>
      <c r="DPZ108" s="155"/>
      <c r="DQA108" s="165"/>
      <c r="DQB108" s="153"/>
      <c r="DQC108" s="154"/>
      <c r="DQD108" s="154"/>
      <c r="DQE108" s="153"/>
      <c r="DQF108" s="153"/>
      <c r="DQG108" s="153"/>
      <c r="DQH108" s="153"/>
      <c r="DQI108" s="153"/>
      <c r="DQJ108" s="153"/>
      <c r="DQK108" s="153"/>
      <c r="DQL108" s="153"/>
      <c r="DQM108" s="155"/>
      <c r="DQN108" s="165"/>
      <c r="DQO108" s="153"/>
      <c r="DQP108" s="154"/>
      <c r="DQQ108" s="154"/>
      <c r="DQR108" s="153"/>
      <c r="DQS108" s="153"/>
      <c r="DQT108" s="153"/>
      <c r="DQU108" s="153"/>
      <c r="DQV108" s="153"/>
      <c r="DQW108" s="153"/>
      <c r="DQX108" s="153"/>
      <c r="DQY108" s="153"/>
      <c r="DQZ108" s="155"/>
      <c r="DRA108" s="165"/>
      <c r="DRB108" s="153"/>
      <c r="DRC108" s="154"/>
      <c r="DRD108" s="154"/>
      <c r="DRE108" s="153"/>
      <c r="DRF108" s="153"/>
      <c r="DRG108" s="153"/>
      <c r="DRH108" s="153"/>
      <c r="DRI108" s="153"/>
      <c r="DRJ108" s="153"/>
      <c r="DRK108" s="153"/>
      <c r="DRL108" s="153"/>
      <c r="DRM108" s="155"/>
      <c r="DRN108" s="165"/>
      <c r="DRO108" s="153"/>
      <c r="DRP108" s="154"/>
      <c r="DRQ108" s="154"/>
      <c r="DRR108" s="153"/>
      <c r="DRS108" s="153"/>
      <c r="DRT108" s="153"/>
      <c r="DRU108" s="153"/>
      <c r="DRV108" s="153"/>
      <c r="DRW108" s="153"/>
      <c r="DRX108" s="153"/>
      <c r="DRY108" s="153"/>
      <c r="DRZ108" s="155"/>
      <c r="DSA108" s="165"/>
      <c r="DSB108" s="153"/>
      <c r="DSC108" s="154"/>
      <c r="DSD108" s="154"/>
      <c r="DSE108" s="153"/>
      <c r="DSF108" s="153"/>
      <c r="DSG108" s="153"/>
      <c r="DSH108" s="153"/>
      <c r="DSI108" s="153"/>
      <c r="DSJ108" s="153"/>
      <c r="DSK108" s="153"/>
      <c r="DSL108" s="153"/>
      <c r="DSM108" s="155"/>
      <c r="DSN108" s="165"/>
      <c r="DSO108" s="153"/>
      <c r="DSP108" s="154"/>
      <c r="DSQ108" s="154"/>
      <c r="DSR108" s="153"/>
      <c r="DSS108" s="153"/>
      <c r="DST108" s="153"/>
      <c r="DSU108" s="153"/>
      <c r="DSV108" s="153"/>
      <c r="DSW108" s="153"/>
      <c r="DSX108" s="153"/>
      <c r="DSY108" s="153"/>
      <c r="DSZ108" s="155"/>
      <c r="DTA108" s="165"/>
      <c r="DTB108" s="153"/>
      <c r="DTC108" s="154"/>
      <c r="DTD108" s="154"/>
      <c r="DTE108" s="153"/>
      <c r="DTF108" s="153"/>
      <c r="DTG108" s="153"/>
      <c r="DTH108" s="153"/>
      <c r="DTI108" s="153"/>
      <c r="DTJ108" s="153"/>
      <c r="DTK108" s="153"/>
      <c r="DTL108" s="153"/>
      <c r="DTM108" s="155"/>
      <c r="DTN108" s="165"/>
      <c r="DTO108" s="153"/>
      <c r="DTP108" s="154"/>
      <c r="DTQ108" s="154"/>
      <c r="DTR108" s="153"/>
      <c r="DTS108" s="153"/>
      <c r="DTT108" s="153"/>
      <c r="DTU108" s="153"/>
      <c r="DTV108" s="153"/>
      <c r="DTW108" s="153"/>
      <c r="DTX108" s="153"/>
      <c r="DTY108" s="153"/>
      <c r="DTZ108" s="155"/>
      <c r="DUA108" s="165"/>
      <c r="DUB108" s="153"/>
      <c r="DUC108" s="154"/>
      <c r="DUD108" s="154"/>
      <c r="DUE108" s="153"/>
      <c r="DUF108" s="153"/>
      <c r="DUG108" s="153"/>
      <c r="DUH108" s="153"/>
      <c r="DUI108" s="153"/>
      <c r="DUJ108" s="153"/>
      <c r="DUK108" s="153"/>
      <c r="DUL108" s="153"/>
      <c r="DUM108" s="155"/>
      <c r="DUN108" s="165"/>
      <c r="DUO108" s="153"/>
      <c r="DUP108" s="154"/>
      <c r="DUQ108" s="154"/>
      <c r="DUR108" s="153"/>
      <c r="DUS108" s="153"/>
      <c r="DUT108" s="153"/>
      <c r="DUU108" s="153"/>
      <c r="DUV108" s="153"/>
      <c r="DUW108" s="153"/>
      <c r="DUX108" s="153"/>
      <c r="DUY108" s="153"/>
      <c r="DUZ108" s="155"/>
      <c r="DVA108" s="165"/>
      <c r="DVB108" s="153"/>
      <c r="DVC108" s="154"/>
      <c r="DVD108" s="154"/>
      <c r="DVE108" s="153"/>
      <c r="DVF108" s="153"/>
      <c r="DVG108" s="153"/>
      <c r="DVH108" s="153"/>
      <c r="DVI108" s="153"/>
      <c r="DVJ108" s="153"/>
      <c r="DVK108" s="153"/>
      <c r="DVL108" s="153"/>
      <c r="DVM108" s="155"/>
      <c r="DVN108" s="165"/>
      <c r="DVO108" s="153"/>
      <c r="DVP108" s="154"/>
      <c r="DVQ108" s="154"/>
      <c r="DVR108" s="153"/>
      <c r="DVS108" s="153"/>
      <c r="DVT108" s="153"/>
      <c r="DVU108" s="153"/>
      <c r="DVV108" s="153"/>
      <c r="DVW108" s="153"/>
      <c r="DVX108" s="153"/>
      <c r="DVY108" s="153"/>
      <c r="DVZ108" s="155"/>
      <c r="DWA108" s="165"/>
      <c r="DWB108" s="153"/>
      <c r="DWC108" s="154"/>
      <c r="DWD108" s="154"/>
      <c r="DWE108" s="153"/>
      <c r="DWF108" s="153"/>
      <c r="DWG108" s="153"/>
      <c r="DWH108" s="153"/>
      <c r="DWI108" s="153"/>
      <c r="DWJ108" s="153"/>
      <c r="DWK108" s="153"/>
      <c r="DWL108" s="153"/>
      <c r="DWM108" s="155"/>
      <c r="DWN108" s="165"/>
      <c r="DWO108" s="153"/>
      <c r="DWP108" s="154"/>
      <c r="DWQ108" s="154"/>
      <c r="DWR108" s="153"/>
      <c r="DWS108" s="153"/>
      <c r="DWT108" s="153"/>
      <c r="DWU108" s="153"/>
      <c r="DWV108" s="153"/>
      <c r="DWW108" s="153"/>
      <c r="DWX108" s="153"/>
      <c r="DWY108" s="153"/>
      <c r="DWZ108" s="155"/>
      <c r="DXA108" s="165"/>
      <c r="DXB108" s="153"/>
      <c r="DXC108" s="154"/>
      <c r="DXD108" s="154"/>
      <c r="DXE108" s="153"/>
      <c r="DXF108" s="153"/>
      <c r="DXG108" s="153"/>
      <c r="DXH108" s="153"/>
      <c r="DXI108" s="153"/>
      <c r="DXJ108" s="153"/>
      <c r="DXK108" s="153"/>
      <c r="DXL108" s="153"/>
      <c r="DXM108" s="155"/>
      <c r="DXN108" s="165"/>
      <c r="DXO108" s="153"/>
      <c r="DXP108" s="154"/>
      <c r="DXQ108" s="154"/>
      <c r="DXR108" s="153"/>
      <c r="DXS108" s="153"/>
      <c r="DXT108" s="153"/>
      <c r="DXU108" s="153"/>
      <c r="DXV108" s="153"/>
      <c r="DXW108" s="153"/>
      <c r="DXX108" s="153"/>
      <c r="DXY108" s="153"/>
      <c r="DXZ108" s="155"/>
      <c r="DYA108" s="165"/>
      <c r="DYB108" s="153"/>
      <c r="DYC108" s="154"/>
      <c r="DYD108" s="154"/>
      <c r="DYE108" s="153"/>
      <c r="DYF108" s="153"/>
      <c r="DYG108" s="153"/>
      <c r="DYH108" s="153"/>
      <c r="DYI108" s="153"/>
      <c r="DYJ108" s="153"/>
      <c r="DYK108" s="153"/>
      <c r="DYL108" s="153"/>
      <c r="DYM108" s="155"/>
      <c r="DYN108" s="165"/>
      <c r="DYO108" s="153"/>
      <c r="DYP108" s="154"/>
      <c r="DYQ108" s="154"/>
      <c r="DYR108" s="153"/>
      <c r="DYS108" s="153"/>
      <c r="DYT108" s="153"/>
      <c r="DYU108" s="153"/>
      <c r="DYV108" s="153"/>
      <c r="DYW108" s="153"/>
      <c r="DYX108" s="153"/>
      <c r="DYY108" s="153"/>
      <c r="DYZ108" s="155"/>
      <c r="DZA108" s="165"/>
      <c r="DZB108" s="153"/>
      <c r="DZC108" s="154"/>
      <c r="DZD108" s="154"/>
      <c r="DZE108" s="153"/>
      <c r="DZF108" s="153"/>
      <c r="DZG108" s="153"/>
      <c r="DZH108" s="153"/>
      <c r="DZI108" s="153"/>
      <c r="DZJ108" s="153"/>
      <c r="DZK108" s="153"/>
      <c r="DZL108" s="153"/>
      <c r="DZM108" s="155"/>
      <c r="DZN108" s="165"/>
      <c r="DZO108" s="153"/>
      <c r="DZP108" s="154"/>
      <c r="DZQ108" s="154"/>
      <c r="DZR108" s="153"/>
      <c r="DZS108" s="153"/>
      <c r="DZT108" s="153"/>
      <c r="DZU108" s="153"/>
      <c r="DZV108" s="153"/>
      <c r="DZW108" s="153"/>
      <c r="DZX108" s="153"/>
      <c r="DZY108" s="153"/>
      <c r="DZZ108" s="155"/>
      <c r="EAA108" s="165"/>
      <c r="EAB108" s="153"/>
      <c r="EAC108" s="154"/>
      <c r="EAD108" s="154"/>
      <c r="EAE108" s="153"/>
      <c r="EAF108" s="153"/>
      <c r="EAG108" s="153"/>
      <c r="EAH108" s="153"/>
      <c r="EAI108" s="153"/>
      <c r="EAJ108" s="153"/>
      <c r="EAK108" s="153"/>
      <c r="EAL108" s="153"/>
      <c r="EAM108" s="155"/>
      <c r="EAN108" s="165"/>
      <c r="EAO108" s="153"/>
      <c r="EAP108" s="154"/>
      <c r="EAQ108" s="154"/>
      <c r="EAR108" s="153"/>
      <c r="EAS108" s="153"/>
      <c r="EAT108" s="153"/>
      <c r="EAU108" s="153"/>
      <c r="EAV108" s="153"/>
      <c r="EAW108" s="153"/>
      <c r="EAX108" s="153"/>
      <c r="EAY108" s="153"/>
      <c r="EAZ108" s="155"/>
      <c r="EBA108" s="165"/>
      <c r="EBB108" s="153"/>
      <c r="EBC108" s="154"/>
      <c r="EBD108" s="154"/>
      <c r="EBE108" s="153"/>
      <c r="EBF108" s="153"/>
      <c r="EBG108" s="153"/>
      <c r="EBH108" s="153"/>
      <c r="EBI108" s="153"/>
      <c r="EBJ108" s="153"/>
      <c r="EBK108" s="153"/>
      <c r="EBL108" s="153"/>
      <c r="EBM108" s="155"/>
      <c r="EBN108" s="165"/>
      <c r="EBO108" s="153"/>
      <c r="EBP108" s="154"/>
      <c r="EBQ108" s="154"/>
      <c r="EBR108" s="153"/>
      <c r="EBS108" s="153"/>
      <c r="EBT108" s="153"/>
      <c r="EBU108" s="153"/>
      <c r="EBV108" s="153"/>
      <c r="EBW108" s="153"/>
      <c r="EBX108" s="153"/>
      <c r="EBY108" s="153"/>
      <c r="EBZ108" s="155"/>
      <c r="ECA108" s="165"/>
      <c r="ECB108" s="153"/>
      <c r="ECC108" s="154"/>
      <c r="ECD108" s="154"/>
      <c r="ECE108" s="153"/>
      <c r="ECF108" s="153"/>
      <c r="ECG108" s="153"/>
      <c r="ECH108" s="153"/>
      <c r="ECI108" s="153"/>
      <c r="ECJ108" s="153"/>
      <c r="ECK108" s="153"/>
      <c r="ECL108" s="153"/>
      <c r="ECM108" s="155"/>
      <c r="ECN108" s="165"/>
      <c r="ECO108" s="153"/>
      <c r="ECP108" s="154"/>
      <c r="ECQ108" s="154"/>
      <c r="ECR108" s="153"/>
      <c r="ECS108" s="153"/>
      <c r="ECT108" s="153"/>
      <c r="ECU108" s="153"/>
      <c r="ECV108" s="153"/>
      <c r="ECW108" s="153"/>
      <c r="ECX108" s="153"/>
      <c r="ECY108" s="153"/>
      <c r="ECZ108" s="155"/>
      <c r="EDA108" s="165"/>
      <c r="EDB108" s="153"/>
      <c r="EDC108" s="154"/>
      <c r="EDD108" s="154"/>
      <c r="EDE108" s="153"/>
      <c r="EDF108" s="153"/>
      <c r="EDG108" s="153"/>
      <c r="EDH108" s="153"/>
      <c r="EDI108" s="153"/>
      <c r="EDJ108" s="153"/>
      <c r="EDK108" s="153"/>
      <c r="EDL108" s="153"/>
      <c r="EDM108" s="155"/>
      <c r="EDN108" s="165"/>
      <c r="EDO108" s="153"/>
      <c r="EDP108" s="154"/>
      <c r="EDQ108" s="154"/>
      <c r="EDR108" s="153"/>
      <c r="EDS108" s="153"/>
      <c r="EDT108" s="153"/>
      <c r="EDU108" s="153"/>
      <c r="EDV108" s="153"/>
      <c r="EDW108" s="153"/>
      <c r="EDX108" s="153"/>
      <c r="EDY108" s="153"/>
      <c r="EDZ108" s="155"/>
      <c r="EEA108" s="165"/>
      <c r="EEB108" s="153"/>
      <c r="EEC108" s="154"/>
      <c r="EED108" s="154"/>
      <c r="EEE108" s="153"/>
      <c r="EEF108" s="153"/>
      <c r="EEG108" s="153"/>
      <c r="EEH108" s="153"/>
      <c r="EEI108" s="153"/>
      <c r="EEJ108" s="153"/>
      <c r="EEK108" s="153"/>
      <c r="EEL108" s="153"/>
      <c r="EEM108" s="155"/>
      <c r="EEN108" s="165"/>
      <c r="EEO108" s="153"/>
      <c r="EEP108" s="154"/>
      <c r="EEQ108" s="154"/>
      <c r="EER108" s="153"/>
      <c r="EES108" s="153"/>
      <c r="EET108" s="153"/>
      <c r="EEU108" s="153"/>
      <c r="EEV108" s="153"/>
      <c r="EEW108" s="153"/>
      <c r="EEX108" s="153"/>
      <c r="EEY108" s="153"/>
      <c r="EEZ108" s="155"/>
      <c r="EFA108" s="165"/>
      <c r="EFB108" s="153"/>
      <c r="EFC108" s="154"/>
      <c r="EFD108" s="154"/>
      <c r="EFE108" s="153"/>
      <c r="EFF108" s="153"/>
      <c r="EFG108" s="153"/>
      <c r="EFH108" s="153"/>
      <c r="EFI108" s="153"/>
      <c r="EFJ108" s="153"/>
      <c r="EFK108" s="153"/>
      <c r="EFL108" s="153"/>
      <c r="EFM108" s="155"/>
      <c r="EFN108" s="165"/>
      <c r="EFO108" s="153"/>
      <c r="EFP108" s="154"/>
      <c r="EFQ108" s="154"/>
      <c r="EFR108" s="153"/>
      <c r="EFS108" s="153"/>
      <c r="EFT108" s="153"/>
      <c r="EFU108" s="153"/>
      <c r="EFV108" s="153"/>
      <c r="EFW108" s="153"/>
      <c r="EFX108" s="153"/>
      <c r="EFY108" s="153"/>
      <c r="EFZ108" s="155"/>
      <c r="EGA108" s="165"/>
      <c r="EGB108" s="153"/>
      <c r="EGC108" s="154"/>
      <c r="EGD108" s="154"/>
      <c r="EGE108" s="153"/>
      <c r="EGF108" s="153"/>
      <c r="EGG108" s="153"/>
      <c r="EGH108" s="153"/>
      <c r="EGI108" s="153"/>
      <c r="EGJ108" s="153"/>
      <c r="EGK108" s="153"/>
      <c r="EGL108" s="153"/>
      <c r="EGM108" s="155"/>
      <c r="EGN108" s="165"/>
      <c r="EGO108" s="153"/>
      <c r="EGP108" s="154"/>
      <c r="EGQ108" s="154"/>
      <c r="EGR108" s="153"/>
      <c r="EGS108" s="153"/>
      <c r="EGT108" s="153"/>
      <c r="EGU108" s="153"/>
      <c r="EGV108" s="153"/>
      <c r="EGW108" s="153"/>
      <c r="EGX108" s="153"/>
      <c r="EGY108" s="153"/>
      <c r="EGZ108" s="155"/>
      <c r="EHA108" s="165"/>
      <c r="EHB108" s="153"/>
      <c r="EHC108" s="154"/>
      <c r="EHD108" s="154"/>
      <c r="EHE108" s="153"/>
      <c r="EHF108" s="153"/>
      <c r="EHG108" s="153"/>
      <c r="EHH108" s="153"/>
      <c r="EHI108" s="153"/>
      <c r="EHJ108" s="153"/>
      <c r="EHK108" s="153"/>
      <c r="EHL108" s="153"/>
      <c r="EHM108" s="155"/>
      <c r="EHN108" s="165"/>
      <c r="EHO108" s="153"/>
      <c r="EHP108" s="154"/>
      <c r="EHQ108" s="154"/>
      <c r="EHR108" s="153"/>
      <c r="EHS108" s="153"/>
      <c r="EHT108" s="153"/>
      <c r="EHU108" s="153"/>
      <c r="EHV108" s="153"/>
      <c r="EHW108" s="153"/>
      <c r="EHX108" s="153"/>
      <c r="EHY108" s="153"/>
      <c r="EHZ108" s="155"/>
      <c r="EIA108" s="165"/>
      <c r="EIB108" s="153"/>
      <c r="EIC108" s="154"/>
      <c r="EID108" s="154"/>
      <c r="EIE108" s="153"/>
      <c r="EIF108" s="153"/>
      <c r="EIG108" s="153"/>
      <c r="EIH108" s="153"/>
      <c r="EII108" s="153"/>
      <c r="EIJ108" s="153"/>
      <c r="EIK108" s="153"/>
      <c r="EIL108" s="153"/>
      <c r="EIM108" s="155"/>
      <c r="EIN108" s="165"/>
      <c r="EIO108" s="153"/>
      <c r="EIP108" s="154"/>
      <c r="EIQ108" s="154"/>
      <c r="EIR108" s="153"/>
      <c r="EIS108" s="153"/>
      <c r="EIT108" s="153"/>
      <c r="EIU108" s="153"/>
      <c r="EIV108" s="153"/>
      <c r="EIW108" s="153"/>
      <c r="EIX108" s="153"/>
      <c r="EIY108" s="153"/>
      <c r="EIZ108" s="155"/>
      <c r="EJA108" s="165"/>
      <c r="EJB108" s="153"/>
      <c r="EJC108" s="154"/>
      <c r="EJD108" s="154"/>
      <c r="EJE108" s="153"/>
      <c r="EJF108" s="153"/>
      <c r="EJG108" s="153"/>
      <c r="EJH108" s="153"/>
      <c r="EJI108" s="153"/>
      <c r="EJJ108" s="153"/>
      <c r="EJK108" s="153"/>
      <c r="EJL108" s="153"/>
      <c r="EJM108" s="155"/>
      <c r="EJN108" s="165"/>
      <c r="EJO108" s="153"/>
      <c r="EJP108" s="154"/>
      <c r="EJQ108" s="154"/>
      <c r="EJR108" s="153"/>
      <c r="EJS108" s="153"/>
      <c r="EJT108" s="153"/>
      <c r="EJU108" s="153"/>
      <c r="EJV108" s="153"/>
      <c r="EJW108" s="153"/>
      <c r="EJX108" s="153"/>
      <c r="EJY108" s="153"/>
      <c r="EJZ108" s="155"/>
      <c r="EKA108" s="165"/>
      <c r="EKB108" s="153"/>
      <c r="EKC108" s="154"/>
      <c r="EKD108" s="154"/>
      <c r="EKE108" s="153"/>
      <c r="EKF108" s="153"/>
      <c r="EKG108" s="153"/>
      <c r="EKH108" s="153"/>
      <c r="EKI108" s="153"/>
      <c r="EKJ108" s="153"/>
      <c r="EKK108" s="153"/>
      <c r="EKL108" s="153"/>
      <c r="EKM108" s="155"/>
      <c r="EKN108" s="165"/>
      <c r="EKO108" s="153"/>
      <c r="EKP108" s="154"/>
      <c r="EKQ108" s="154"/>
      <c r="EKR108" s="153"/>
      <c r="EKS108" s="153"/>
      <c r="EKT108" s="153"/>
      <c r="EKU108" s="153"/>
      <c r="EKV108" s="153"/>
      <c r="EKW108" s="153"/>
      <c r="EKX108" s="153"/>
      <c r="EKY108" s="153"/>
      <c r="EKZ108" s="155"/>
      <c r="ELA108" s="165"/>
      <c r="ELB108" s="153"/>
      <c r="ELC108" s="154"/>
      <c r="ELD108" s="154"/>
      <c r="ELE108" s="153"/>
      <c r="ELF108" s="153"/>
      <c r="ELG108" s="153"/>
      <c r="ELH108" s="153"/>
      <c r="ELI108" s="153"/>
      <c r="ELJ108" s="153"/>
      <c r="ELK108" s="153"/>
      <c r="ELL108" s="153"/>
      <c r="ELM108" s="155"/>
      <c r="ELN108" s="165"/>
      <c r="ELO108" s="153"/>
      <c r="ELP108" s="154"/>
      <c r="ELQ108" s="154"/>
      <c r="ELR108" s="153"/>
      <c r="ELS108" s="153"/>
      <c r="ELT108" s="153"/>
      <c r="ELU108" s="153"/>
      <c r="ELV108" s="153"/>
      <c r="ELW108" s="153"/>
      <c r="ELX108" s="153"/>
      <c r="ELY108" s="153"/>
      <c r="ELZ108" s="155"/>
      <c r="EMA108" s="165"/>
      <c r="EMB108" s="153"/>
      <c r="EMC108" s="154"/>
      <c r="EMD108" s="154"/>
      <c r="EME108" s="153"/>
      <c r="EMF108" s="153"/>
      <c r="EMG108" s="153"/>
      <c r="EMH108" s="153"/>
      <c r="EMI108" s="153"/>
      <c r="EMJ108" s="153"/>
      <c r="EMK108" s="153"/>
      <c r="EML108" s="153"/>
      <c r="EMM108" s="155"/>
      <c r="EMN108" s="165"/>
      <c r="EMO108" s="153"/>
      <c r="EMP108" s="154"/>
      <c r="EMQ108" s="154"/>
      <c r="EMR108" s="153"/>
      <c r="EMS108" s="153"/>
      <c r="EMT108" s="153"/>
      <c r="EMU108" s="153"/>
      <c r="EMV108" s="153"/>
      <c r="EMW108" s="153"/>
      <c r="EMX108" s="153"/>
      <c r="EMY108" s="153"/>
      <c r="EMZ108" s="155"/>
      <c r="ENA108" s="165"/>
      <c r="ENB108" s="153"/>
      <c r="ENC108" s="154"/>
      <c r="END108" s="154"/>
      <c r="ENE108" s="153"/>
      <c r="ENF108" s="153"/>
      <c r="ENG108" s="153"/>
      <c r="ENH108" s="153"/>
      <c r="ENI108" s="153"/>
      <c r="ENJ108" s="153"/>
      <c r="ENK108" s="153"/>
      <c r="ENL108" s="153"/>
      <c r="ENM108" s="155"/>
      <c r="ENN108" s="165"/>
      <c r="ENO108" s="153"/>
      <c r="ENP108" s="154"/>
      <c r="ENQ108" s="154"/>
      <c r="ENR108" s="153"/>
      <c r="ENS108" s="153"/>
      <c r="ENT108" s="153"/>
      <c r="ENU108" s="153"/>
      <c r="ENV108" s="153"/>
      <c r="ENW108" s="153"/>
      <c r="ENX108" s="153"/>
      <c r="ENY108" s="153"/>
      <c r="ENZ108" s="155"/>
      <c r="EOA108" s="165"/>
      <c r="EOB108" s="153"/>
      <c r="EOC108" s="154"/>
      <c r="EOD108" s="154"/>
      <c r="EOE108" s="153"/>
      <c r="EOF108" s="153"/>
      <c r="EOG108" s="153"/>
      <c r="EOH108" s="153"/>
      <c r="EOI108" s="153"/>
      <c r="EOJ108" s="153"/>
      <c r="EOK108" s="153"/>
      <c r="EOL108" s="153"/>
      <c r="EOM108" s="155"/>
      <c r="EON108" s="165"/>
      <c r="EOO108" s="153"/>
      <c r="EOP108" s="154"/>
      <c r="EOQ108" s="154"/>
      <c r="EOR108" s="153"/>
      <c r="EOS108" s="153"/>
      <c r="EOT108" s="153"/>
      <c r="EOU108" s="153"/>
      <c r="EOV108" s="153"/>
      <c r="EOW108" s="153"/>
      <c r="EOX108" s="153"/>
      <c r="EOY108" s="153"/>
      <c r="EOZ108" s="155"/>
      <c r="EPA108" s="165"/>
      <c r="EPB108" s="153"/>
      <c r="EPC108" s="154"/>
      <c r="EPD108" s="154"/>
      <c r="EPE108" s="153"/>
      <c r="EPF108" s="153"/>
      <c r="EPG108" s="153"/>
      <c r="EPH108" s="153"/>
      <c r="EPI108" s="153"/>
      <c r="EPJ108" s="153"/>
      <c r="EPK108" s="153"/>
      <c r="EPL108" s="153"/>
      <c r="EPM108" s="155"/>
      <c r="EPN108" s="165"/>
      <c r="EPO108" s="153"/>
      <c r="EPP108" s="154"/>
      <c r="EPQ108" s="154"/>
      <c r="EPR108" s="153"/>
      <c r="EPS108" s="153"/>
      <c r="EPT108" s="153"/>
      <c r="EPU108" s="153"/>
      <c r="EPV108" s="153"/>
      <c r="EPW108" s="153"/>
      <c r="EPX108" s="153"/>
      <c r="EPY108" s="153"/>
      <c r="EPZ108" s="155"/>
      <c r="EQA108" s="165"/>
      <c r="EQB108" s="153"/>
      <c r="EQC108" s="154"/>
      <c r="EQD108" s="154"/>
      <c r="EQE108" s="153"/>
      <c r="EQF108" s="153"/>
      <c r="EQG108" s="153"/>
      <c r="EQH108" s="153"/>
      <c r="EQI108" s="153"/>
      <c r="EQJ108" s="153"/>
      <c r="EQK108" s="153"/>
      <c r="EQL108" s="153"/>
      <c r="EQM108" s="155"/>
      <c r="EQN108" s="165"/>
      <c r="EQO108" s="153"/>
      <c r="EQP108" s="154"/>
      <c r="EQQ108" s="154"/>
      <c r="EQR108" s="153"/>
      <c r="EQS108" s="153"/>
      <c r="EQT108" s="153"/>
      <c r="EQU108" s="153"/>
      <c r="EQV108" s="153"/>
      <c r="EQW108" s="153"/>
      <c r="EQX108" s="153"/>
      <c r="EQY108" s="153"/>
      <c r="EQZ108" s="155"/>
      <c r="ERA108" s="165"/>
      <c r="ERB108" s="153"/>
      <c r="ERC108" s="154"/>
      <c r="ERD108" s="154"/>
      <c r="ERE108" s="153"/>
      <c r="ERF108" s="153"/>
      <c r="ERG108" s="153"/>
      <c r="ERH108" s="153"/>
      <c r="ERI108" s="153"/>
      <c r="ERJ108" s="153"/>
      <c r="ERK108" s="153"/>
      <c r="ERL108" s="153"/>
      <c r="ERM108" s="155"/>
      <c r="ERN108" s="165"/>
      <c r="ERO108" s="153"/>
      <c r="ERP108" s="154"/>
      <c r="ERQ108" s="154"/>
      <c r="ERR108" s="153"/>
      <c r="ERS108" s="153"/>
      <c r="ERT108" s="153"/>
      <c r="ERU108" s="153"/>
      <c r="ERV108" s="153"/>
      <c r="ERW108" s="153"/>
      <c r="ERX108" s="153"/>
      <c r="ERY108" s="153"/>
      <c r="ERZ108" s="155"/>
      <c r="ESA108" s="165"/>
      <c r="ESB108" s="153"/>
      <c r="ESC108" s="154"/>
      <c r="ESD108" s="154"/>
      <c r="ESE108" s="153"/>
      <c r="ESF108" s="153"/>
      <c r="ESG108" s="153"/>
      <c r="ESH108" s="153"/>
      <c r="ESI108" s="153"/>
      <c r="ESJ108" s="153"/>
      <c r="ESK108" s="153"/>
      <c r="ESL108" s="153"/>
      <c r="ESM108" s="155"/>
      <c r="ESN108" s="165"/>
      <c r="ESO108" s="153"/>
      <c r="ESP108" s="154"/>
      <c r="ESQ108" s="154"/>
      <c r="ESR108" s="153"/>
      <c r="ESS108" s="153"/>
      <c r="EST108" s="153"/>
      <c r="ESU108" s="153"/>
      <c r="ESV108" s="153"/>
      <c r="ESW108" s="153"/>
      <c r="ESX108" s="153"/>
      <c r="ESY108" s="153"/>
      <c r="ESZ108" s="155"/>
      <c r="ETA108" s="165"/>
      <c r="ETB108" s="153"/>
      <c r="ETC108" s="154"/>
      <c r="ETD108" s="154"/>
      <c r="ETE108" s="153"/>
      <c r="ETF108" s="153"/>
      <c r="ETG108" s="153"/>
      <c r="ETH108" s="153"/>
      <c r="ETI108" s="153"/>
      <c r="ETJ108" s="153"/>
      <c r="ETK108" s="153"/>
      <c r="ETL108" s="153"/>
      <c r="ETM108" s="155"/>
      <c r="ETN108" s="165"/>
      <c r="ETO108" s="153"/>
      <c r="ETP108" s="154"/>
      <c r="ETQ108" s="154"/>
      <c r="ETR108" s="153"/>
      <c r="ETS108" s="153"/>
      <c r="ETT108" s="153"/>
      <c r="ETU108" s="153"/>
      <c r="ETV108" s="153"/>
      <c r="ETW108" s="153"/>
      <c r="ETX108" s="153"/>
      <c r="ETY108" s="153"/>
      <c r="ETZ108" s="155"/>
      <c r="EUA108" s="165"/>
      <c r="EUB108" s="153"/>
      <c r="EUC108" s="154"/>
      <c r="EUD108" s="154"/>
      <c r="EUE108" s="153"/>
      <c r="EUF108" s="153"/>
      <c r="EUG108" s="153"/>
      <c r="EUH108" s="153"/>
      <c r="EUI108" s="153"/>
      <c r="EUJ108" s="153"/>
      <c r="EUK108" s="153"/>
      <c r="EUL108" s="153"/>
      <c r="EUM108" s="155"/>
      <c r="EUN108" s="165"/>
      <c r="EUO108" s="153"/>
      <c r="EUP108" s="154"/>
      <c r="EUQ108" s="154"/>
      <c r="EUR108" s="153"/>
      <c r="EUS108" s="153"/>
      <c r="EUT108" s="153"/>
      <c r="EUU108" s="153"/>
      <c r="EUV108" s="153"/>
      <c r="EUW108" s="153"/>
      <c r="EUX108" s="153"/>
      <c r="EUY108" s="153"/>
      <c r="EUZ108" s="155"/>
      <c r="EVA108" s="165"/>
      <c r="EVB108" s="153"/>
      <c r="EVC108" s="154"/>
      <c r="EVD108" s="154"/>
      <c r="EVE108" s="153"/>
      <c r="EVF108" s="153"/>
      <c r="EVG108" s="153"/>
      <c r="EVH108" s="153"/>
      <c r="EVI108" s="153"/>
      <c r="EVJ108" s="153"/>
      <c r="EVK108" s="153"/>
      <c r="EVL108" s="153"/>
      <c r="EVM108" s="155"/>
      <c r="EVN108" s="165"/>
      <c r="EVO108" s="153"/>
      <c r="EVP108" s="154"/>
      <c r="EVQ108" s="154"/>
      <c r="EVR108" s="153"/>
      <c r="EVS108" s="153"/>
      <c r="EVT108" s="153"/>
      <c r="EVU108" s="153"/>
      <c r="EVV108" s="153"/>
      <c r="EVW108" s="153"/>
      <c r="EVX108" s="153"/>
      <c r="EVY108" s="153"/>
      <c r="EVZ108" s="155"/>
      <c r="EWA108" s="165"/>
      <c r="EWB108" s="153"/>
      <c r="EWC108" s="154"/>
      <c r="EWD108" s="154"/>
      <c r="EWE108" s="153"/>
      <c r="EWF108" s="153"/>
      <c r="EWG108" s="153"/>
      <c r="EWH108" s="153"/>
      <c r="EWI108" s="153"/>
      <c r="EWJ108" s="153"/>
      <c r="EWK108" s="153"/>
      <c r="EWL108" s="153"/>
      <c r="EWM108" s="155"/>
      <c r="EWN108" s="165"/>
      <c r="EWO108" s="153"/>
      <c r="EWP108" s="154"/>
      <c r="EWQ108" s="154"/>
      <c r="EWR108" s="153"/>
      <c r="EWS108" s="153"/>
      <c r="EWT108" s="153"/>
      <c r="EWU108" s="153"/>
      <c r="EWV108" s="153"/>
      <c r="EWW108" s="153"/>
      <c r="EWX108" s="153"/>
      <c r="EWY108" s="153"/>
      <c r="EWZ108" s="155"/>
      <c r="EXA108" s="165"/>
      <c r="EXB108" s="153"/>
      <c r="EXC108" s="154"/>
      <c r="EXD108" s="154"/>
      <c r="EXE108" s="153"/>
      <c r="EXF108" s="153"/>
      <c r="EXG108" s="153"/>
      <c r="EXH108" s="153"/>
      <c r="EXI108" s="153"/>
      <c r="EXJ108" s="153"/>
      <c r="EXK108" s="153"/>
      <c r="EXL108" s="153"/>
      <c r="EXM108" s="155"/>
      <c r="EXN108" s="165"/>
      <c r="EXO108" s="153"/>
      <c r="EXP108" s="154"/>
      <c r="EXQ108" s="154"/>
      <c r="EXR108" s="153"/>
      <c r="EXS108" s="153"/>
      <c r="EXT108" s="153"/>
      <c r="EXU108" s="153"/>
      <c r="EXV108" s="153"/>
      <c r="EXW108" s="153"/>
      <c r="EXX108" s="153"/>
      <c r="EXY108" s="153"/>
      <c r="EXZ108" s="155"/>
      <c r="EYA108" s="165"/>
      <c r="EYB108" s="153"/>
      <c r="EYC108" s="154"/>
      <c r="EYD108" s="154"/>
      <c r="EYE108" s="153"/>
      <c r="EYF108" s="153"/>
      <c r="EYG108" s="153"/>
      <c r="EYH108" s="153"/>
      <c r="EYI108" s="153"/>
      <c r="EYJ108" s="153"/>
      <c r="EYK108" s="153"/>
      <c r="EYL108" s="153"/>
      <c r="EYM108" s="155"/>
      <c r="EYN108" s="165"/>
      <c r="EYO108" s="153"/>
      <c r="EYP108" s="154"/>
      <c r="EYQ108" s="154"/>
      <c r="EYR108" s="153"/>
      <c r="EYS108" s="153"/>
      <c r="EYT108" s="153"/>
      <c r="EYU108" s="153"/>
      <c r="EYV108" s="153"/>
      <c r="EYW108" s="153"/>
      <c r="EYX108" s="153"/>
      <c r="EYY108" s="153"/>
      <c r="EYZ108" s="155"/>
      <c r="EZA108" s="165"/>
      <c r="EZB108" s="153"/>
      <c r="EZC108" s="154"/>
      <c r="EZD108" s="154"/>
      <c r="EZE108" s="153"/>
      <c r="EZF108" s="153"/>
      <c r="EZG108" s="153"/>
      <c r="EZH108" s="153"/>
      <c r="EZI108" s="153"/>
      <c r="EZJ108" s="153"/>
      <c r="EZK108" s="153"/>
      <c r="EZL108" s="153"/>
      <c r="EZM108" s="155"/>
      <c r="EZN108" s="165"/>
      <c r="EZO108" s="153"/>
      <c r="EZP108" s="154"/>
      <c r="EZQ108" s="154"/>
      <c r="EZR108" s="153"/>
      <c r="EZS108" s="153"/>
      <c r="EZT108" s="153"/>
      <c r="EZU108" s="153"/>
      <c r="EZV108" s="153"/>
      <c r="EZW108" s="153"/>
      <c r="EZX108" s="153"/>
      <c r="EZY108" s="153"/>
      <c r="EZZ108" s="155"/>
      <c r="FAA108" s="165"/>
      <c r="FAB108" s="153"/>
      <c r="FAC108" s="154"/>
      <c r="FAD108" s="154"/>
      <c r="FAE108" s="153"/>
      <c r="FAF108" s="153"/>
      <c r="FAG108" s="153"/>
      <c r="FAH108" s="153"/>
      <c r="FAI108" s="153"/>
      <c r="FAJ108" s="153"/>
      <c r="FAK108" s="153"/>
      <c r="FAL108" s="153"/>
      <c r="FAM108" s="155"/>
      <c r="FAN108" s="165"/>
      <c r="FAO108" s="153"/>
      <c r="FAP108" s="154"/>
      <c r="FAQ108" s="154"/>
      <c r="FAR108" s="153"/>
      <c r="FAS108" s="153"/>
      <c r="FAT108" s="153"/>
      <c r="FAU108" s="153"/>
      <c r="FAV108" s="153"/>
      <c r="FAW108" s="153"/>
      <c r="FAX108" s="153"/>
      <c r="FAY108" s="153"/>
      <c r="FAZ108" s="155"/>
      <c r="FBA108" s="165"/>
      <c r="FBB108" s="153"/>
      <c r="FBC108" s="154"/>
      <c r="FBD108" s="154"/>
      <c r="FBE108" s="153"/>
      <c r="FBF108" s="153"/>
      <c r="FBG108" s="153"/>
      <c r="FBH108" s="153"/>
      <c r="FBI108" s="153"/>
      <c r="FBJ108" s="153"/>
      <c r="FBK108" s="153"/>
      <c r="FBL108" s="153"/>
      <c r="FBM108" s="155"/>
      <c r="FBN108" s="165"/>
      <c r="FBO108" s="153"/>
      <c r="FBP108" s="154"/>
      <c r="FBQ108" s="154"/>
      <c r="FBR108" s="153"/>
      <c r="FBS108" s="153"/>
      <c r="FBT108" s="153"/>
      <c r="FBU108" s="153"/>
      <c r="FBV108" s="153"/>
      <c r="FBW108" s="153"/>
      <c r="FBX108" s="153"/>
      <c r="FBY108" s="153"/>
      <c r="FBZ108" s="155"/>
      <c r="FCA108" s="165"/>
      <c r="FCB108" s="153"/>
      <c r="FCC108" s="154"/>
      <c r="FCD108" s="154"/>
      <c r="FCE108" s="153"/>
      <c r="FCF108" s="153"/>
      <c r="FCG108" s="153"/>
      <c r="FCH108" s="153"/>
      <c r="FCI108" s="153"/>
      <c r="FCJ108" s="153"/>
      <c r="FCK108" s="153"/>
      <c r="FCL108" s="153"/>
      <c r="FCM108" s="155"/>
      <c r="FCN108" s="165"/>
      <c r="FCO108" s="153"/>
      <c r="FCP108" s="154"/>
      <c r="FCQ108" s="154"/>
      <c r="FCR108" s="153"/>
      <c r="FCS108" s="153"/>
      <c r="FCT108" s="153"/>
      <c r="FCU108" s="153"/>
      <c r="FCV108" s="153"/>
      <c r="FCW108" s="153"/>
      <c r="FCX108" s="153"/>
      <c r="FCY108" s="153"/>
      <c r="FCZ108" s="155"/>
      <c r="FDA108" s="165"/>
      <c r="FDB108" s="153"/>
      <c r="FDC108" s="154"/>
      <c r="FDD108" s="154"/>
      <c r="FDE108" s="153"/>
      <c r="FDF108" s="153"/>
      <c r="FDG108" s="153"/>
      <c r="FDH108" s="153"/>
      <c r="FDI108" s="153"/>
      <c r="FDJ108" s="153"/>
      <c r="FDK108" s="153"/>
      <c r="FDL108" s="153"/>
      <c r="FDM108" s="155"/>
      <c r="FDN108" s="165"/>
      <c r="FDO108" s="153"/>
      <c r="FDP108" s="154"/>
      <c r="FDQ108" s="154"/>
      <c r="FDR108" s="153"/>
      <c r="FDS108" s="153"/>
      <c r="FDT108" s="153"/>
      <c r="FDU108" s="153"/>
      <c r="FDV108" s="153"/>
      <c r="FDW108" s="153"/>
      <c r="FDX108" s="153"/>
      <c r="FDY108" s="153"/>
      <c r="FDZ108" s="155"/>
      <c r="FEA108" s="165"/>
      <c r="FEB108" s="153"/>
      <c r="FEC108" s="154"/>
      <c r="FED108" s="154"/>
      <c r="FEE108" s="153"/>
      <c r="FEF108" s="153"/>
      <c r="FEG108" s="153"/>
      <c r="FEH108" s="153"/>
      <c r="FEI108" s="153"/>
      <c r="FEJ108" s="153"/>
      <c r="FEK108" s="153"/>
      <c r="FEL108" s="153"/>
      <c r="FEM108" s="155"/>
      <c r="FEN108" s="165"/>
      <c r="FEO108" s="153"/>
      <c r="FEP108" s="154"/>
      <c r="FEQ108" s="154"/>
      <c r="FER108" s="153"/>
      <c r="FES108" s="153"/>
      <c r="FET108" s="153"/>
      <c r="FEU108" s="153"/>
      <c r="FEV108" s="153"/>
      <c r="FEW108" s="153"/>
      <c r="FEX108" s="153"/>
      <c r="FEY108" s="153"/>
      <c r="FEZ108" s="155"/>
      <c r="FFA108" s="165"/>
      <c r="FFB108" s="153"/>
      <c r="FFC108" s="154"/>
      <c r="FFD108" s="154"/>
      <c r="FFE108" s="153"/>
      <c r="FFF108" s="153"/>
      <c r="FFG108" s="153"/>
      <c r="FFH108" s="153"/>
      <c r="FFI108" s="153"/>
      <c r="FFJ108" s="153"/>
      <c r="FFK108" s="153"/>
      <c r="FFL108" s="153"/>
      <c r="FFM108" s="155"/>
      <c r="FFN108" s="165"/>
      <c r="FFO108" s="153"/>
      <c r="FFP108" s="154"/>
      <c r="FFQ108" s="154"/>
      <c r="FFR108" s="153"/>
      <c r="FFS108" s="153"/>
      <c r="FFT108" s="153"/>
      <c r="FFU108" s="153"/>
      <c r="FFV108" s="153"/>
      <c r="FFW108" s="153"/>
      <c r="FFX108" s="153"/>
      <c r="FFY108" s="153"/>
      <c r="FFZ108" s="155"/>
      <c r="FGA108" s="165"/>
      <c r="FGB108" s="153"/>
      <c r="FGC108" s="154"/>
      <c r="FGD108" s="154"/>
      <c r="FGE108" s="153"/>
      <c r="FGF108" s="153"/>
      <c r="FGG108" s="153"/>
      <c r="FGH108" s="153"/>
      <c r="FGI108" s="153"/>
      <c r="FGJ108" s="153"/>
      <c r="FGK108" s="153"/>
      <c r="FGL108" s="153"/>
      <c r="FGM108" s="155"/>
      <c r="FGN108" s="165"/>
      <c r="FGO108" s="153"/>
      <c r="FGP108" s="154"/>
      <c r="FGQ108" s="154"/>
      <c r="FGR108" s="153"/>
      <c r="FGS108" s="153"/>
      <c r="FGT108" s="153"/>
      <c r="FGU108" s="153"/>
      <c r="FGV108" s="153"/>
      <c r="FGW108" s="153"/>
      <c r="FGX108" s="153"/>
      <c r="FGY108" s="153"/>
      <c r="FGZ108" s="155"/>
      <c r="FHA108" s="165"/>
      <c r="FHB108" s="153"/>
      <c r="FHC108" s="154"/>
      <c r="FHD108" s="154"/>
      <c r="FHE108" s="153"/>
      <c r="FHF108" s="153"/>
      <c r="FHG108" s="153"/>
      <c r="FHH108" s="153"/>
      <c r="FHI108" s="153"/>
      <c r="FHJ108" s="153"/>
      <c r="FHK108" s="153"/>
      <c r="FHL108" s="153"/>
      <c r="FHM108" s="155"/>
      <c r="FHN108" s="165"/>
      <c r="FHO108" s="153"/>
      <c r="FHP108" s="154"/>
      <c r="FHQ108" s="154"/>
      <c r="FHR108" s="153"/>
      <c r="FHS108" s="153"/>
      <c r="FHT108" s="153"/>
      <c r="FHU108" s="153"/>
      <c r="FHV108" s="153"/>
      <c r="FHW108" s="153"/>
      <c r="FHX108" s="153"/>
      <c r="FHY108" s="153"/>
      <c r="FHZ108" s="155"/>
      <c r="FIA108" s="165"/>
      <c r="FIB108" s="153"/>
      <c r="FIC108" s="154"/>
      <c r="FID108" s="154"/>
      <c r="FIE108" s="153"/>
      <c r="FIF108" s="153"/>
      <c r="FIG108" s="153"/>
      <c r="FIH108" s="153"/>
      <c r="FII108" s="153"/>
      <c r="FIJ108" s="153"/>
      <c r="FIK108" s="153"/>
      <c r="FIL108" s="153"/>
      <c r="FIM108" s="155"/>
      <c r="FIN108" s="165"/>
      <c r="FIO108" s="153"/>
      <c r="FIP108" s="154"/>
      <c r="FIQ108" s="154"/>
      <c r="FIR108" s="153"/>
      <c r="FIS108" s="153"/>
      <c r="FIT108" s="153"/>
      <c r="FIU108" s="153"/>
      <c r="FIV108" s="153"/>
      <c r="FIW108" s="153"/>
      <c r="FIX108" s="153"/>
      <c r="FIY108" s="153"/>
      <c r="FIZ108" s="155"/>
      <c r="FJA108" s="165"/>
      <c r="FJB108" s="153"/>
      <c r="FJC108" s="154"/>
      <c r="FJD108" s="154"/>
      <c r="FJE108" s="153"/>
      <c r="FJF108" s="153"/>
      <c r="FJG108" s="153"/>
      <c r="FJH108" s="153"/>
      <c r="FJI108" s="153"/>
      <c r="FJJ108" s="153"/>
      <c r="FJK108" s="153"/>
      <c r="FJL108" s="153"/>
      <c r="FJM108" s="155"/>
      <c r="FJN108" s="165"/>
      <c r="FJO108" s="153"/>
      <c r="FJP108" s="154"/>
      <c r="FJQ108" s="154"/>
      <c r="FJR108" s="153"/>
      <c r="FJS108" s="153"/>
      <c r="FJT108" s="153"/>
      <c r="FJU108" s="153"/>
      <c r="FJV108" s="153"/>
      <c r="FJW108" s="153"/>
      <c r="FJX108" s="153"/>
      <c r="FJY108" s="153"/>
      <c r="FJZ108" s="155"/>
      <c r="FKA108" s="165"/>
      <c r="FKB108" s="153"/>
      <c r="FKC108" s="154"/>
      <c r="FKD108" s="154"/>
      <c r="FKE108" s="153"/>
      <c r="FKF108" s="153"/>
      <c r="FKG108" s="153"/>
      <c r="FKH108" s="153"/>
      <c r="FKI108" s="153"/>
      <c r="FKJ108" s="153"/>
      <c r="FKK108" s="153"/>
      <c r="FKL108" s="153"/>
      <c r="FKM108" s="155"/>
      <c r="FKN108" s="165"/>
      <c r="FKO108" s="153"/>
      <c r="FKP108" s="154"/>
      <c r="FKQ108" s="154"/>
      <c r="FKR108" s="153"/>
      <c r="FKS108" s="153"/>
      <c r="FKT108" s="153"/>
      <c r="FKU108" s="153"/>
      <c r="FKV108" s="153"/>
      <c r="FKW108" s="153"/>
      <c r="FKX108" s="153"/>
      <c r="FKY108" s="153"/>
      <c r="FKZ108" s="155"/>
      <c r="FLA108" s="165"/>
      <c r="FLB108" s="153"/>
      <c r="FLC108" s="154"/>
      <c r="FLD108" s="154"/>
      <c r="FLE108" s="153"/>
      <c r="FLF108" s="153"/>
      <c r="FLG108" s="153"/>
      <c r="FLH108" s="153"/>
      <c r="FLI108" s="153"/>
      <c r="FLJ108" s="153"/>
      <c r="FLK108" s="153"/>
      <c r="FLL108" s="153"/>
      <c r="FLM108" s="155"/>
      <c r="FLN108" s="165"/>
      <c r="FLO108" s="153"/>
      <c r="FLP108" s="154"/>
      <c r="FLQ108" s="154"/>
      <c r="FLR108" s="153"/>
      <c r="FLS108" s="153"/>
      <c r="FLT108" s="153"/>
      <c r="FLU108" s="153"/>
      <c r="FLV108" s="153"/>
      <c r="FLW108" s="153"/>
      <c r="FLX108" s="153"/>
      <c r="FLY108" s="153"/>
      <c r="FLZ108" s="155"/>
      <c r="FMA108" s="165"/>
      <c r="FMB108" s="153"/>
      <c r="FMC108" s="154"/>
      <c r="FMD108" s="154"/>
      <c r="FME108" s="153"/>
      <c r="FMF108" s="153"/>
      <c r="FMG108" s="153"/>
      <c r="FMH108" s="153"/>
      <c r="FMI108" s="153"/>
      <c r="FMJ108" s="153"/>
      <c r="FMK108" s="153"/>
      <c r="FML108" s="153"/>
      <c r="FMM108" s="155"/>
      <c r="FMN108" s="165"/>
      <c r="FMO108" s="153"/>
      <c r="FMP108" s="154"/>
      <c r="FMQ108" s="154"/>
      <c r="FMR108" s="153"/>
      <c r="FMS108" s="153"/>
      <c r="FMT108" s="153"/>
      <c r="FMU108" s="153"/>
      <c r="FMV108" s="153"/>
      <c r="FMW108" s="153"/>
      <c r="FMX108" s="153"/>
      <c r="FMY108" s="153"/>
      <c r="FMZ108" s="155"/>
      <c r="FNA108" s="165"/>
      <c r="FNB108" s="153"/>
      <c r="FNC108" s="154"/>
      <c r="FND108" s="154"/>
      <c r="FNE108" s="153"/>
      <c r="FNF108" s="153"/>
      <c r="FNG108" s="153"/>
      <c r="FNH108" s="153"/>
      <c r="FNI108" s="153"/>
      <c r="FNJ108" s="153"/>
      <c r="FNK108" s="153"/>
      <c r="FNL108" s="153"/>
      <c r="FNM108" s="155"/>
      <c r="FNN108" s="165"/>
      <c r="FNO108" s="153"/>
      <c r="FNP108" s="154"/>
      <c r="FNQ108" s="154"/>
      <c r="FNR108" s="153"/>
      <c r="FNS108" s="153"/>
      <c r="FNT108" s="153"/>
      <c r="FNU108" s="153"/>
      <c r="FNV108" s="153"/>
      <c r="FNW108" s="153"/>
      <c r="FNX108" s="153"/>
      <c r="FNY108" s="153"/>
      <c r="FNZ108" s="155"/>
      <c r="FOA108" s="165"/>
      <c r="FOB108" s="153"/>
      <c r="FOC108" s="154"/>
      <c r="FOD108" s="154"/>
      <c r="FOE108" s="153"/>
      <c r="FOF108" s="153"/>
      <c r="FOG108" s="153"/>
      <c r="FOH108" s="153"/>
      <c r="FOI108" s="153"/>
      <c r="FOJ108" s="153"/>
      <c r="FOK108" s="153"/>
      <c r="FOL108" s="153"/>
      <c r="FOM108" s="155"/>
      <c r="FON108" s="165"/>
      <c r="FOO108" s="153"/>
      <c r="FOP108" s="154"/>
      <c r="FOQ108" s="154"/>
      <c r="FOR108" s="153"/>
      <c r="FOS108" s="153"/>
      <c r="FOT108" s="153"/>
      <c r="FOU108" s="153"/>
      <c r="FOV108" s="153"/>
      <c r="FOW108" s="153"/>
      <c r="FOX108" s="153"/>
      <c r="FOY108" s="153"/>
      <c r="FOZ108" s="155"/>
      <c r="FPA108" s="165"/>
      <c r="FPB108" s="153"/>
      <c r="FPC108" s="154"/>
      <c r="FPD108" s="154"/>
      <c r="FPE108" s="153"/>
      <c r="FPF108" s="153"/>
      <c r="FPG108" s="153"/>
      <c r="FPH108" s="153"/>
      <c r="FPI108" s="153"/>
      <c r="FPJ108" s="153"/>
      <c r="FPK108" s="153"/>
      <c r="FPL108" s="153"/>
      <c r="FPM108" s="155"/>
      <c r="FPN108" s="165"/>
      <c r="FPO108" s="153"/>
      <c r="FPP108" s="154"/>
      <c r="FPQ108" s="154"/>
      <c r="FPR108" s="153"/>
      <c r="FPS108" s="153"/>
      <c r="FPT108" s="153"/>
      <c r="FPU108" s="153"/>
      <c r="FPV108" s="153"/>
      <c r="FPW108" s="153"/>
      <c r="FPX108" s="153"/>
      <c r="FPY108" s="153"/>
      <c r="FPZ108" s="155"/>
      <c r="FQA108" s="165"/>
      <c r="FQB108" s="153"/>
      <c r="FQC108" s="154"/>
      <c r="FQD108" s="154"/>
      <c r="FQE108" s="153"/>
      <c r="FQF108" s="153"/>
      <c r="FQG108" s="153"/>
      <c r="FQH108" s="153"/>
      <c r="FQI108" s="153"/>
      <c r="FQJ108" s="153"/>
      <c r="FQK108" s="153"/>
      <c r="FQL108" s="153"/>
      <c r="FQM108" s="155"/>
      <c r="FQN108" s="165"/>
      <c r="FQO108" s="153"/>
      <c r="FQP108" s="154"/>
      <c r="FQQ108" s="154"/>
      <c r="FQR108" s="153"/>
      <c r="FQS108" s="153"/>
      <c r="FQT108" s="153"/>
      <c r="FQU108" s="153"/>
      <c r="FQV108" s="153"/>
      <c r="FQW108" s="153"/>
      <c r="FQX108" s="153"/>
      <c r="FQY108" s="153"/>
      <c r="FQZ108" s="155"/>
      <c r="FRA108" s="165"/>
      <c r="FRB108" s="153"/>
      <c r="FRC108" s="154"/>
      <c r="FRD108" s="154"/>
      <c r="FRE108" s="153"/>
      <c r="FRF108" s="153"/>
      <c r="FRG108" s="153"/>
      <c r="FRH108" s="153"/>
      <c r="FRI108" s="153"/>
      <c r="FRJ108" s="153"/>
      <c r="FRK108" s="153"/>
      <c r="FRL108" s="153"/>
      <c r="FRM108" s="155"/>
      <c r="FRN108" s="165"/>
      <c r="FRO108" s="153"/>
      <c r="FRP108" s="154"/>
      <c r="FRQ108" s="154"/>
      <c r="FRR108" s="153"/>
      <c r="FRS108" s="153"/>
      <c r="FRT108" s="153"/>
      <c r="FRU108" s="153"/>
      <c r="FRV108" s="153"/>
      <c r="FRW108" s="153"/>
      <c r="FRX108" s="153"/>
      <c r="FRY108" s="153"/>
      <c r="FRZ108" s="155"/>
      <c r="FSA108" s="165"/>
      <c r="FSB108" s="153"/>
      <c r="FSC108" s="154"/>
      <c r="FSD108" s="154"/>
      <c r="FSE108" s="153"/>
      <c r="FSF108" s="153"/>
      <c r="FSG108" s="153"/>
      <c r="FSH108" s="153"/>
      <c r="FSI108" s="153"/>
      <c r="FSJ108" s="153"/>
      <c r="FSK108" s="153"/>
      <c r="FSL108" s="153"/>
      <c r="FSM108" s="155"/>
      <c r="FSN108" s="165"/>
      <c r="FSO108" s="153"/>
      <c r="FSP108" s="154"/>
      <c r="FSQ108" s="154"/>
      <c r="FSR108" s="153"/>
      <c r="FSS108" s="153"/>
      <c r="FST108" s="153"/>
      <c r="FSU108" s="153"/>
      <c r="FSV108" s="153"/>
      <c r="FSW108" s="153"/>
      <c r="FSX108" s="153"/>
      <c r="FSY108" s="153"/>
      <c r="FSZ108" s="155"/>
      <c r="FTA108" s="165"/>
      <c r="FTB108" s="153"/>
      <c r="FTC108" s="154"/>
      <c r="FTD108" s="154"/>
      <c r="FTE108" s="153"/>
      <c r="FTF108" s="153"/>
      <c r="FTG108" s="153"/>
      <c r="FTH108" s="153"/>
      <c r="FTI108" s="153"/>
      <c r="FTJ108" s="153"/>
      <c r="FTK108" s="153"/>
      <c r="FTL108" s="153"/>
      <c r="FTM108" s="155"/>
      <c r="FTN108" s="165"/>
      <c r="FTO108" s="153"/>
      <c r="FTP108" s="154"/>
      <c r="FTQ108" s="154"/>
      <c r="FTR108" s="153"/>
      <c r="FTS108" s="153"/>
      <c r="FTT108" s="153"/>
      <c r="FTU108" s="153"/>
      <c r="FTV108" s="153"/>
      <c r="FTW108" s="153"/>
      <c r="FTX108" s="153"/>
      <c r="FTY108" s="153"/>
      <c r="FTZ108" s="155"/>
      <c r="FUA108" s="165"/>
      <c r="FUB108" s="153"/>
      <c r="FUC108" s="154"/>
      <c r="FUD108" s="154"/>
      <c r="FUE108" s="153"/>
      <c r="FUF108" s="153"/>
      <c r="FUG108" s="153"/>
      <c r="FUH108" s="153"/>
      <c r="FUI108" s="153"/>
      <c r="FUJ108" s="153"/>
      <c r="FUK108" s="153"/>
      <c r="FUL108" s="153"/>
      <c r="FUM108" s="155"/>
      <c r="FUN108" s="165"/>
      <c r="FUO108" s="153"/>
      <c r="FUP108" s="154"/>
      <c r="FUQ108" s="154"/>
      <c r="FUR108" s="153"/>
      <c r="FUS108" s="153"/>
      <c r="FUT108" s="153"/>
      <c r="FUU108" s="153"/>
      <c r="FUV108" s="153"/>
      <c r="FUW108" s="153"/>
      <c r="FUX108" s="153"/>
      <c r="FUY108" s="153"/>
      <c r="FUZ108" s="155"/>
      <c r="FVA108" s="165"/>
      <c r="FVB108" s="153"/>
      <c r="FVC108" s="154"/>
      <c r="FVD108" s="154"/>
      <c r="FVE108" s="153"/>
      <c r="FVF108" s="153"/>
      <c r="FVG108" s="153"/>
      <c r="FVH108" s="153"/>
      <c r="FVI108" s="153"/>
      <c r="FVJ108" s="153"/>
      <c r="FVK108" s="153"/>
      <c r="FVL108" s="153"/>
      <c r="FVM108" s="155"/>
      <c r="FVN108" s="165"/>
      <c r="FVO108" s="153"/>
      <c r="FVP108" s="154"/>
      <c r="FVQ108" s="154"/>
      <c r="FVR108" s="153"/>
      <c r="FVS108" s="153"/>
      <c r="FVT108" s="153"/>
      <c r="FVU108" s="153"/>
      <c r="FVV108" s="153"/>
      <c r="FVW108" s="153"/>
      <c r="FVX108" s="153"/>
      <c r="FVY108" s="153"/>
      <c r="FVZ108" s="155"/>
      <c r="FWA108" s="165"/>
      <c r="FWB108" s="153"/>
      <c r="FWC108" s="154"/>
      <c r="FWD108" s="154"/>
      <c r="FWE108" s="153"/>
      <c r="FWF108" s="153"/>
      <c r="FWG108" s="153"/>
      <c r="FWH108" s="153"/>
      <c r="FWI108" s="153"/>
      <c r="FWJ108" s="153"/>
      <c r="FWK108" s="153"/>
      <c r="FWL108" s="153"/>
      <c r="FWM108" s="155"/>
      <c r="FWN108" s="165"/>
      <c r="FWO108" s="153"/>
      <c r="FWP108" s="154"/>
      <c r="FWQ108" s="154"/>
      <c r="FWR108" s="153"/>
      <c r="FWS108" s="153"/>
      <c r="FWT108" s="153"/>
      <c r="FWU108" s="153"/>
      <c r="FWV108" s="153"/>
      <c r="FWW108" s="153"/>
      <c r="FWX108" s="153"/>
      <c r="FWY108" s="153"/>
      <c r="FWZ108" s="155"/>
      <c r="FXA108" s="165"/>
      <c r="FXB108" s="153"/>
      <c r="FXC108" s="154"/>
      <c r="FXD108" s="154"/>
      <c r="FXE108" s="153"/>
      <c r="FXF108" s="153"/>
      <c r="FXG108" s="153"/>
      <c r="FXH108" s="153"/>
      <c r="FXI108" s="153"/>
      <c r="FXJ108" s="153"/>
      <c r="FXK108" s="153"/>
      <c r="FXL108" s="153"/>
      <c r="FXM108" s="155"/>
      <c r="FXN108" s="165"/>
      <c r="FXO108" s="153"/>
      <c r="FXP108" s="154"/>
      <c r="FXQ108" s="154"/>
      <c r="FXR108" s="153"/>
      <c r="FXS108" s="153"/>
      <c r="FXT108" s="153"/>
      <c r="FXU108" s="153"/>
      <c r="FXV108" s="153"/>
      <c r="FXW108" s="153"/>
      <c r="FXX108" s="153"/>
      <c r="FXY108" s="153"/>
      <c r="FXZ108" s="155"/>
      <c r="FYA108" s="165"/>
      <c r="FYB108" s="153"/>
      <c r="FYC108" s="154"/>
      <c r="FYD108" s="154"/>
      <c r="FYE108" s="153"/>
      <c r="FYF108" s="153"/>
      <c r="FYG108" s="153"/>
      <c r="FYH108" s="153"/>
      <c r="FYI108" s="153"/>
      <c r="FYJ108" s="153"/>
      <c r="FYK108" s="153"/>
      <c r="FYL108" s="153"/>
      <c r="FYM108" s="155"/>
      <c r="FYN108" s="165"/>
      <c r="FYO108" s="153"/>
      <c r="FYP108" s="154"/>
      <c r="FYQ108" s="154"/>
      <c r="FYR108" s="153"/>
      <c r="FYS108" s="153"/>
      <c r="FYT108" s="153"/>
      <c r="FYU108" s="153"/>
      <c r="FYV108" s="153"/>
      <c r="FYW108" s="153"/>
      <c r="FYX108" s="153"/>
      <c r="FYY108" s="153"/>
      <c r="FYZ108" s="155"/>
      <c r="FZA108" s="165"/>
      <c r="FZB108" s="153"/>
      <c r="FZC108" s="154"/>
      <c r="FZD108" s="154"/>
      <c r="FZE108" s="153"/>
      <c r="FZF108" s="153"/>
      <c r="FZG108" s="153"/>
      <c r="FZH108" s="153"/>
      <c r="FZI108" s="153"/>
      <c r="FZJ108" s="153"/>
      <c r="FZK108" s="153"/>
      <c r="FZL108" s="153"/>
      <c r="FZM108" s="155"/>
      <c r="FZN108" s="165"/>
      <c r="FZO108" s="153"/>
      <c r="FZP108" s="154"/>
      <c r="FZQ108" s="154"/>
      <c r="FZR108" s="153"/>
      <c r="FZS108" s="153"/>
      <c r="FZT108" s="153"/>
      <c r="FZU108" s="153"/>
      <c r="FZV108" s="153"/>
      <c r="FZW108" s="153"/>
      <c r="FZX108" s="153"/>
      <c r="FZY108" s="153"/>
      <c r="FZZ108" s="155"/>
      <c r="GAA108" s="165"/>
      <c r="GAB108" s="153"/>
      <c r="GAC108" s="154"/>
      <c r="GAD108" s="154"/>
      <c r="GAE108" s="153"/>
      <c r="GAF108" s="153"/>
      <c r="GAG108" s="153"/>
      <c r="GAH108" s="153"/>
      <c r="GAI108" s="153"/>
      <c r="GAJ108" s="153"/>
      <c r="GAK108" s="153"/>
      <c r="GAL108" s="153"/>
      <c r="GAM108" s="155"/>
      <c r="GAN108" s="165"/>
      <c r="GAO108" s="153"/>
      <c r="GAP108" s="154"/>
      <c r="GAQ108" s="154"/>
      <c r="GAR108" s="153"/>
      <c r="GAS108" s="153"/>
      <c r="GAT108" s="153"/>
      <c r="GAU108" s="153"/>
      <c r="GAV108" s="153"/>
      <c r="GAW108" s="153"/>
      <c r="GAX108" s="153"/>
      <c r="GAY108" s="153"/>
      <c r="GAZ108" s="155"/>
      <c r="GBA108" s="165"/>
      <c r="GBB108" s="153"/>
      <c r="GBC108" s="154"/>
      <c r="GBD108" s="154"/>
      <c r="GBE108" s="153"/>
      <c r="GBF108" s="153"/>
      <c r="GBG108" s="153"/>
      <c r="GBH108" s="153"/>
      <c r="GBI108" s="153"/>
      <c r="GBJ108" s="153"/>
      <c r="GBK108" s="153"/>
      <c r="GBL108" s="153"/>
      <c r="GBM108" s="155"/>
      <c r="GBN108" s="165"/>
      <c r="GBO108" s="153"/>
      <c r="GBP108" s="154"/>
      <c r="GBQ108" s="154"/>
      <c r="GBR108" s="153"/>
      <c r="GBS108" s="153"/>
      <c r="GBT108" s="153"/>
      <c r="GBU108" s="153"/>
      <c r="GBV108" s="153"/>
      <c r="GBW108" s="153"/>
      <c r="GBX108" s="153"/>
      <c r="GBY108" s="153"/>
      <c r="GBZ108" s="155"/>
      <c r="GCA108" s="165"/>
      <c r="GCB108" s="153"/>
      <c r="GCC108" s="154"/>
      <c r="GCD108" s="154"/>
      <c r="GCE108" s="153"/>
      <c r="GCF108" s="153"/>
      <c r="GCG108" s="153"/>
      <c r="GCH108" s="153"/>
      <c r="GCI108" s="153"/>
      <c r="GCJ108" s="153"/>
      <c r="GCK108" s="153"/>
      <c r="GCL108" s="153"/>
      <c r="GCM108" s="155"/>
      <c r="GCN108" s="165"/>
      <c r="GCO108" s="153"/>
      <c r="GCP108" s="154"/>
      <c r="GCQ108" s="154"/>
      <c r="GCR108" s="153"/>
      <c r="GCS108" s="153"/>
      <c r="GCT108" s="153"/>
      <c r="GCU108" s="153"/>
      <c r="GCV108" s="153"/>
      <c r="GCW108" s="153"/>
      <c r="GCX108" s="153"/>
      <c r="GCY108" s="153"/>
      <c r="GCZ108" s="155"/>
      <c r="GDA108" s="165"/>
      <c r="GDB108" s="153"/>
      <c r="GDC108" s="154"/>
      <c r="GDD108" s="154"/>
      <c r="GDE108" s="153"/>
      <c r="GDF108" s="153"/>
      <c r="GDG108" s="153"/>
      <c r="GDH108" s="153"/>
      <c r="GDI108" s="153"/>
      <c r="GDJ108" s="153"/>
      <c r="GDK108" s="153"/>
      <c r="GDL108" s="153"/>
      <c r="GDM108" s="155"/>
      <c r="GDN108" s="165"/>
      <c r="GDO108" s="153"/>
      <c r="GDP108" s="154"/>
      <c r="GDQ108" s="154"/>
      <c r="GDR108" s="153"/>
      <c r="GDS108" s="153"/>
      <c r="GDT108" s="153"/>
      <c r="GDU108" s="153"/>
      <c r="GDV108" s="153"/>
      <c r="GDW108" s="153"/>
      <c r="GDX108" s="153"/>
      <c r="GDY108" s="153"/>
      <c r="GDZ108" s="155"/>
      <c r="GEA108" s="165"/>
      <c r="GEB108" s="153"/>
      <c r="GEC108" s="154"/>
      <c r="GED108" s="154"/>
      <c r="GEE108" s="153"/>
      <c r="GEF108" s="153"/>
      <c r="GEG108" s="153"/>
      <c r="GEH108" s="153"/>
      <c r="GEI108" s="153"/>
      <c r="GEJ108" s="153"/>
      <c r="GEK108" s="153"/>
      <c r="GEL108" s="153"/>
      <c r="GEM108" s="155"/>
      <c r="GEN108" s="165"/>
      <c r="GEO108" s="153"/>
      <c r="GEP108" s="154"/>
      <c r="GEQ108" s="154"/>
      <c r="GER108" s="153"/>
      <c r="GES108" s="153"/>
      <c r="GET108" s="153"/>
      <c r="GEU108" s="153"/>
      <c r="GEV108" s="153"/>
      <c r="GEW108" s="153"/>
      <c r="GEX108" s="153"/>
      <c r="GEY108" s="153"/>
      <c r="GEZ108" s="155"/>
      <c r="GFA108" s="165"/>
      <c r="GFB108" s="153"/>
      <c r="GFC108" s="154"/>
      <c r="GFD108" s="154"/>
      <c r="GFE108" s="153"/>
      <c r="GFF108" s="153"/>
      <c r="GFG108" s="153"/>
      <c r="GFH108" s="153"/>
      <c r="GFI108" s="153"/>
      <c r="GFJ108" s="153"/>
      <c r="GFK108" s="153"/>
      <c r="GFL108" s="153"/>
      <c r="GFM108" s="155"/>
      <c r="GFN108" s="165"/>
      <c r="GFO108" s="153"/>
      <c r="GFP108" s="154"/>
      <c r="GFQ108" s="154"/>
      <c r="GFR108" s="153"/>
      <c r="GFS108" s="153"/>
      <c r="GFT108" s="153"/>
      <c r="GFU108" s="153"/>
      <c r="GFV108" s="153"/>
      <c r="GFW108" s="153"/>
      <c r="GFX108" s="153"/>
      <c r="GFY108" s="153"/>
      <c r="GFZ108" s="155"/>
      <c r="GGA108" s="165"/>
      <c r="GGB108" s="153"/>
      <c r="GGC108" s="154"/>
      <c r="GGD108" s="154"/>
      <c r="GGE108" s="153"/>
      <c r="GGF108" s="153"/>
      <c r="GGG108" s="153"/>
      <c r="GGH108" s="153"/>
      <c r="GGI108" s="153"/>
      <c r="GGJ108" s="153"/>
      <c r="GGK108" s="153"/>
      <c r="GGL108" s="153"/>
      <c r="GGM108" s="155"/>
      <c r="GGN108" s="165"/>
      <c r="GGO108" s="153"/>
      <c r="GGP108" s="154"/>
      <c r="GGQ108" s="154"/>
      <c r="GGR108" s="153"/>
      <c r="GGS108" s="153"/>
      <c r="GGT108" s="153"/>
      <c r="GGU108" s="153"/>
      <c r="GGV108" s="153"/>
      <c r="GGW108" s="153"/>
      <c r="GGX108" s="153"/>
      <c r="GGY108" s="153"/>
      <c r="GGZ108" s="155"/>
      <c r="GHA108" s="165"/>
      <c r="GHB108" s="153"/>
      <c r="GHC108" s="154"/>
      <c r="GHD108" s="154"/>
      <c r="GHE108" s="153"/>
      <c r="GHF108" s="153"/>
      <c r="GHG108" s="153"/>
      <c r="GHH108" s="153"/>
      <c r="GHI108" s="153"/>
      <c r="GHJ108" s="153"/>
      <c r="GHK108" s="153"/>
      <c r="GHL108" s="153"/>
      <c r="GHM108" s="155"/>
      <c r="GHN108" s="165"/>
      <c r="GHO108" s="153"/>
      <c r="GHP108" s="154"/>
      <c r="GHQ108" s="154"/>
      <c r="GHR108" s="153"/>
      <c r="GHS108" s="153"/>
      <c r="GHT108" s="153"/>
      <c r="GHU108" s="153"/>
      <c r="GHV108" s="153"/>
      <c r="GHW108" s="153"/>
      <c r="GHX108" s="153"/>
      <c r="GHY108" s="153"/>
      <c r="GHZ108" s="155"/>
      <c r="GIA108" s="165"/>
      <c r="GIB108" s="153"/>
      <c r="GIC108" s="154"/>
      <c r="GID108" s="154"/>
      <c r="GIE108" s="153"/>
      <c r="GIF108" s="153"/>
      <c r="GIG108" s="153"/>
      <c r="GIH108" s="153"/>
      <c r="GII108" s="153"/>
      <c r="GIJ108" s="153"/>
      <c r="GIK108" s="153"/>
      <c r="GIL108" s="153"/>
      <c r="GIM108" s="155"/>
      <c r="GIN108" s="165"/>
      <c r="GIO108" s="153"/>
      <c r="GIP108" s="154"/>
      <c r="GIQ108" s="154"/>
      <c r="GIR108" s="153"/>
      <c r="GIS108" s="153"/>
      <c r="GIT108" s="153"/>
      <c r="GIU108" s="153"/>
      <c r="GIV108" s="153"/>
      <c r="GIW108" s="153"/>
      <c r="GIX108" s="153"/>
      <c r="GIY108" s="153"/>
      <c r="GIZ108" s="155"/>
      <c r="GJA108" s="165"/>
      <c r="GJB108" s="153"/>
      <c r="GJC108" s="154"/>
      <c r="GJD108" s="154"/>
      <c r="GJE108" s="153"/>
      <c r="GJF108" s="153"/>
      <c r="GJG108" s="153"/>
      <c r="GJH108" s="153"/>
      <c r="GJI108" s="153"/>
      <c r="GJJ108" s="153"/>
      <c r="GJK108" s="153"/>
      <c r="GJL108" s="153"/>
      <c r="GJM108" s="155"/>
      <c r="GJN108" s="165"/>
      <c r="GJO108" s="153"/>
      <c r="GJP108" s="154"/>
      <c r="GJQ108" s="154"/>
      <c r="GJR108" s="153"/>
      <c r="GJS108" s="153"/>
      <c r="GJT108" s="153"/>
      <c r="GJU108" s="153"/>
      <c r="GJV108" s="153"/>
      <c r="GJW108" s="153"/>
      <c r="GJX108" s="153"/>
      <c r="GJY108" s="153"/>
      <c r="GJZ108" s="155"/>
      <c r="GKA108" s="165"/>
      <c r="GKB108" s="153"/>
      <c r="GKC108" s="154"/>
      <c r="GKD108" s="154"/>
      <c r="GKE108" s="153"/>
      <c r="GKF108" s="153"/>
      <c r="GKG108" s="153"/>
      <c r="GKH108" s="153"/>
      <c r="GKI108" s="153"/>
      <c r="GKJ108" s="153"/>
      <c r="GKK108" s="153"/>
      <c r="GKL108" s="153"/>
      <c r="GKM108" s="155"/>
      <c r="GKN108" s="165"/>
      <c r="GKO108" s="153"/>
      <c r="GKP108" s="154"/>
      <c r="GKQ108" s="154"/>
      <c r="GKR108" s="153"/>
      <c r="GKS108" s="153"/>
      <c r="GKT108" s="153"/>
      <c r="GKU108" s="153"/>
      <c r="GKV108" s="153"/>
      <c r="GKW108" s="153"/>
      <c r="GKX108" s="153"/>
      <c r="GKY108" s="153"/>
      <c r="GKZ108" s="155"/>
      <c r="GLA108" s="165"/>
      <c r="GLB108" s="153"/>
      <c r="GLC108" s="154"/>
      <c r="GLD108" s="154"/>
      <c r="GLE108" s="153"/>
      <c r="GLF108" s="153"/>
      <c r="GLG108" s="153"/>
      <c r="GLH108" s="153"/>
      <c r="GLI108" s="153"/>
      <c r="GLJ108" s="153"/>
      <c r="GLK108" s="153"/>
      <c r="GLL108" s="153"/>
      <c r="GLM108" s="155"/>
      <c r="GLN108" s="165"/>
      <c r="GLO108" s="153"/>
      <c r="GLP108" s="154"/>
      <c r="GLQ108" s="154"/>
      <c r="GLR108" s="153"/>
      <c r="GLS108" s="153"/>
      <c r="GLT108" s="153"/>
      <c r="GLU108" s="153"/>
      <c r="GLV108" s="153"/>
      <c r="GLW108" s="153"/>
      <c r="GLX108" s="153"/>
      <c r="GLY108" s="153"/>
      <c r="GLZ108" s="155"/>
      <c r="GMA108" s="165"/>
      <c r="GMB108" s="153"/>
      <c r="GMC108" s="154"/>
      <c r="GMD108" s="154"/>
      <c r="GME108" s="153"/>
      <c r="GMF108" s="153"/>
      <c r="GMG108" s="153"/>
      <c r="GMH108" s="153"/>
      <c r="GMI108" s="153"/>
      <c r="GMJ108" s="153"/>
      <c r="GMK108" s="153"/>
      <c r="GML108" s="153"/>
      <c r="GMM108" s="155"/>
      <c r="GMN108" s="165"/>
      <c r="GMO108" s="153"/>
      <c r="GMP108" s="154"/>
      <c r="GMQ108" s="154"/>
      <c r="GMR108" s="153"/>
      <c r="GMS108" s="153"/>
      <c r="GMT108" s="153"/>
      <c r="GMU108" s="153"/>
      <c r="GMV108" s="153"/>
      <c r="GMW108" s="153"/>
      <c r="GMX108" s="153"/>
      <c r="GMY108" s="153"/>
      <c r="GMZ108" s="155"/>
      <c r="GNA108" s="165"/>
      <c r="GNB108" s="153"/>
      <c r="GNC108" s="154"/>
      <c r="GND108" s="154"/>
      <c r="GNE108" s="153"/>
      <c r="GNF108" s="153"/>
      <c r="GNG108" s="153"/>
      <c r="GNH108" s="153"/>
      <c r="GNI108" s="153"/>
      <c r="GNJ108" s="153"/>
      <c r="GNK108" s="153"/>
      <c r="GNL108" s="153"/>
      <c r="GNM108" s="155"/>
      <c r="GNN108" s="165"/>
      <c r="GNO108" s="153"/>
      <c r="GNP108" s="154"/>
      <c r="GNQ108" s="154"/>
      <c r="GNR108" s="153"/>
      <c r="GNS108" s="153"/>
      <c r="GNT108" s="153"/>
      <c r="GNU108" s="153"/>
      <c r="GNV108" s="153"/>
      <c r="GNW108" s="153"/>
      <c r="GNX108" s="153"/>
      <c r="GNY108" s="153"/>
      <c r="GNZ108" s="155"/>
      <c r="GOA108" s="165"/>
      <c r="GOB108" s="153"/>
      <c r="GOC108" s="154"/>
      <c r="GOD108" s="154"/>
      <c r="GOE108" s="153"/>
      <c r="GOF108" s="153"/>
      <c r="GOG108" s="153"/>
      <c r="GOH108" s="153"/>
      <c r="GOI108" s="153"/>
      <c r="GOJ108" s="153"/>
      <c r="GOK108" s="153"/>
      <c r="GOL108" s="153"/>
      <c r="GOM108" s="155"/>
      <c r="GON108" s="165"/>
      <c r="GOO108" s="153"/>
      <c r="GOP108" s="154"/>
      <c r="GOQ108" s="154"/>
      <c r="GOR108" s="153"/>
      <c r="GOS108" s="153"/>
      <c r="GOT108" s="153"/>
      <c r="GOU108" s="153"/>
      <c r="GOV108" s="153"/>
      <c r="GOW108" s="153"/>
      <c r="GOX108" s="153"/>
      <c r="GOY108" s="153"/>
      <c r="GOZ108" s="155"/>
      <c r="GPA108" s="165"/>
      <c r="GPB108" s="153"/>
      <c r="GPC108" s="154"/>
      <c r="GPD108" s="154"/>
      <c r="GPE108" s="153"/>
      <c r="GPF108" s="153"/>
      <c r="GPG108" s="153"/>
      <c r="GPH108" s="153"/>
      <c r="GPI108" s="153"/>
      <c r="GPJ108" s="153"/>
      <c r="GPK108" s="153"/>
      <c r="GPL108" s="153"/>
      <c r="GPM108" s="155"/>
      <c r="GPN108" s="165"/>
      <c r="GPO108" s="153"/>
      <c r="GPP108" s="154"/>
      <c r="GPQ108" s="154"/>
      <c r="GPR108" s="153"/>
      <c r="GPS108" s="153"/>
      <c r="GPT108" s="153"/>
      <c r="GPU108" s="153"/>
      <c r="GPV108" s="153"/>
      <c r="GPW108" s="153"/>
      <c r="GPX108" s="153"/>
      <c r="GPY108" s="153"/>
      <c r="GPZ108" s="155"/>
      <c r="GQA108" s="165"/>
      <c r="GQB108" s="153"/>
      <c r="GQC108" s="154"/>
      <c r="GQD108" s="154"/>
      <c r="GQE108" s="153"/>
      <c r="GQF108" s="153"/>
      <c r="GQG108" s="153"/>
      <c r="GQH108" s="153"/>
      <c r="GQI108" s="153"/>
      <c r="GQJ108" s="153"/>
      <c r="GQK108" s="153"/>
      <c r="GQL108" s="153"/>
      <c r="GQM108" s="155"/>
      <c r="GQN108" s="165"/>
      <c r="GQO108" s="153"/>
      <c r="GQP108" s="154"/>
      <c r="GQQ108" s="154"/>
      <c r="GQR108" s="153"/>
      <c r="GQS108" s="153"/>
      <c r="GQT108" s="153"/>
      <c r="GQU108" s="153"/>
      <c r="GQV108" s="153"/>
      <c r="GQW108" s="153"/>
      <c r="GQX108" s="153"/>
      <c r="GQY108" s="153"/>
      <c r="GQZ108" s="155"/>
      <c r="GRA108" s="165"/>
      <c r="GRB108" s="153"/>
      <c r="GRC108" s="154"/>
      <c r="GRD108" s="154"/>
      <c r="GRE108" s="153"/>
      <c r="GRF108" s="153"/>
      <c r="GRG108" s="153"/>
      <c r="GRH108" s="153"/>
      <c r="GRI108" s="153"/>
      <c r="GRJ108" s="153"/>
      <c r="GRK108" s="153"/>
      <c r="GRL108" s="153"/>
      <c r="GRM108" s="155"/>
      <c r="GRN108" s="165"/>
      <c r="GRO108" s="153"/>
      <c r="GRP108" s="154"/>
      <c r="GRQ108" s="154"/>
      <c r="GRR108" s="153"/>
      <c r="GRS108" s="153"/>
      <c r="GRT108" s="153"/>
      <c r="GRU108" s="153"/>
      <c r="GRV108" s="153"/>
      <c r="GRW108" s="153"/>
      <c r="GRX108" s="153"/>
      <c r="GRY108" s="153"/>
      <c r="GRZ108" s="155"/>
      <c r="GSA108" s="165"/>
      <c r="GSB108" s="153"/>
      <c r="GSC108" s="154"/>
      <c r="GSD108" s="154"/>
      <c r="GSE108" s="153"/>
      <c r="GSF108" s="153"/>
      <c r="GSG108" s="153"/>
      <c r="GSH108" s="153"/>
      <c r="GSI108" s="153"/>
      <c r="GSJ108" s="153"/>
      <c r="GSK108" s="153"/>
      <c r="GSL108" s="153"/>
      <c r="GSM108" s="155"/>
      <c r="GSN108" s="165"/>
      <c r="GSO108" s="153"/>
      <c r="GSP108" s="154"/>
      <c r="GSQ108" s="154"/>
      <c r="GSR108" s="153"/>
      <c r="GSS108" s="153"/>
      <c r="GST108" s="153"/>
      <c r="GSU108" s="153"/>
      <c r="GSV108" s="153"/>
      <c r="GSW108" s="153"/>
      <c r="GSX108" s="153"/>
      <c r="GSY108" s="153"/>
      <c r="GSZ108" s="155"/>
      <c r="GTA108" s="165"/>
      <c r="GTB108" s="153"/>
      <c r="GTC108" s="154"/>
      <c r="GTD108" s="154"/>
      <c r="GTE108" s="153"/>
      <c r="GTF108" s="153"/>
      <c r="GTG108" s="153"/>
      <c r="GTH108" s="153"/>
      <c r="GTI108" s="153"/>
      <c r="GTJ108" s="153"/>
      <c r="GTK108" s="153"/>
      <c r="GTL108" s="153"/>
      <c r="GTM108" s="155"/>
      <c r="GTN108" s="165"/>
      <c r="GTO108" s="153"/>
      <c r="GTP108" s="154"/>
      <c r="GTQ108" s="154"/>
      <c r="GTR108" s="153"/>
      <c r="GTS108" s="153"/>
      <c r="GTT108" s="153"/>
      <c r="GTU108" s="153"/>
      <c r="GTV108" s="153"/>
      <c r="GTW108" s="153"/>
      <c r="GTX108" s="153"/>
      <c r="GTY108" s="153"/>
      <c r="GTZ108" s="155"/>
      <c r="GUA108" s="165"/>
      <c r="GUB108" s="153"/>
      <c r="GUC108" s="154"/>
      <c r="GUD108" s="154"/>
      <c r="GUE108" s="153"/>
      <c r="GUF108" s="153"/>
      <c r="GUG108" s="153"/>
      <c r="GUH108" s="153"/>
      <c r="GUI108" s="153"/>
      <c r="GUJ108" s="153"/>
      <c r="GUK108" s="153"/>
      <c r="GUL108" s="153"/>
      <c r="GUM108" s="155"/>
      <c r="GUN108" s="165"/>
      <c r="GUO108" s="153"/>
      <c r="GUP108" s="154"/>
      <c r="GUQ108" s="154"/>
      <c r="GUR108" s="153"/>
      <c r="GUS108" s="153"/>
      <c r="GUT108" s="153"/>
      <c r="GUU108" s="153"/>
      <c r="GUV108" s="153"/>
      <c r="GUW108" s="153"/>
      <c r="GUX108" s="153"/>
      <c r="GUY108" s="153"/>
      <c r="GUZ108" s="155"/>
      <c r="GVA108" s="165"/>
      <c r="GVB108" s="153"/>
      <c r="GVC108" s="154"/>
      <c r="GVD108" s="154"/>
      <c r="GVE108" s="153"/>
      <c r="GVF108" s="153"/>
      <c r="GVG108" s="153"/>
      <c r="GVH108" s="153"/>
      <c r="GVI108" s="153"/>
      <c r="GVJ108" s="153"/>
      <c r="GVK108" s="153"/>
      <c r="GVL108" s="153"/>
      <c r="GVM108" s="155"/>
      <c r="GVN108" s="165"/>
      <c r="GVO108" s="153"/>
      <c r="GVP108" s="154"/>
      <c r="GVQ108" s="154"/>
      <c r="GVR108" s="153"/>
      <c r="GVS108" s="153"/>
      <c r="GVT108" s="153"/>
      <c r="GVU108" s="153"/>
      <c r="GVV108" s="153"/>
      <c r="GVW108" s="153"/>
      <c r="GVX108" s="153"/>
      <c r="GVY108" s="153"/>
      <c r="GVZ108" s="155"/>
      <c r="GWA108" s="165"/>
      <c r="GWB108" s="153"/>
      <c r="GWC108" s="154"/>
      <c r="GWD108" s="154"/>
      <c r="GWE108" s="153"/>
      <c r="GWF108" s="153"/>
      <c r="GWG108" s="153"/>
      <c r="GWH108" s="153"/>
      <c r="GWI108" s="153"/>
      <c r="GWJ108" s="153"/>
      <c r="GWK108" s="153"/>
      <c r="GWL108" s="153"/>
      <c r="GWM108" s="155"/>
      <c r="GWN108" s="165"/>
      <c r="GWO108" s="153"/>
      <c r="GWP108" s="154"/>
      <c r="GWQ108" s="154"/>
      <c r="GWR108" s="153"/>
      <c r="GWS108" s="153"/>
      <c r="GWT108" s="153"/>
      <c r="GWU108" s="153"/>
      <c r="GWV108" s="153"/>
      <c r="GWW108" s="153"/>
      <c r="GWX108" s="153"/>
      <c r="GWY108" s="153"/>
      <c r="GWZ108" s="155"/>
      <c r="GXA108" s="165"/>
      <c r="GXB108" s="153"/>
      <c r="GXC108" s="154"/>
      <c r="GXD108" s="154"/>
      <c r="GXE108" s="153"/>
      <c r="GXF108" s="153"/>
      <c r="GXG108" s="153"/>
      <c r="GXH108" s="153"/>
      <c r="GXI108" s="153"/>
      <c r="GXJ108" s="153"/>
      <c r="GXK108" s="153"/>
      <c r="GXL108" s="153"/>
      <c r="GXM108" s="155"/>
      <c r="GXN108" s="165"/>
      <c r="GXO108" s="153"/>
      <c r="GXP108" s="154"/>
      <c r="GXQ108" s="154"/>
      <c r="GXR108" s="153"/>
      <c r="GXS108" s="153"/>
      <c r="GXT108" s="153"/>
      <c r="GXU108" s="153"/>
      <c r="GXV108" s="153"/>
      <c r="GXW108" s="153"/>
      <c r="GXX108" s="153"/>
      <c r="GXY108" s="153"/>
      <c r="GXZ108" s="155"/>
      <c r="GYA108" s="165"/>
      <c r="GYB108" s="153"/>
      <c r="GYC108" s="154"/>
      <c r="GYD108" s="154"/>
      <c r="GYE108" s="153"/>
      <c r="GYF108" s="153"/>
      <c r="GYG108" s="153"/>
      <c r="GYH108" s="153"/>
      <c r="GYI108" s="153"/>
      <c r="GYJ108" s="153"/>
      <c r="GYK108" s="153"/>
      <c r="GYL108" s="153"/>
      <c r="GYM108" s="155"/>
      <c r="GYN108" s="165"/>
      <c r="GYO108" s="153"/>
      <c r="GYP108" s="154"/>
      <c r="GYQ108" s="154"/>
      <c r="GYR108" s="153"/>
      <c r="GYS108" s="153"/>
      <c r="GYT108" s="153"/>
      <c r="GYU108" s="153"/>
      <c r="GYV108" s="153"/>
      <c r="GYW108" s="153"/>
      <c r="GYX108" s="153"/>
      <c r="GYY108" s="153"/>
      <c r="GYZ108" s="155"/>
      <c r="GZA108" s="165"/>
      <c r="GZB108" s="153"/>
      <c r="GZC108" s="154"/>
      <c r="GZD108" s="154"/>
      <c r="GZE108" s="153"/>
      <c r="GZF108" s="153"/>
      <c r="GZG108" s="153"/>
      <c r="GZH108" s="153"/>
      <c r="GZI108" s="153"/>
      <c r="GZJ108" s="153"/>
      <c r="GZK108" s="153"/>
      <c r="GZL108" s="153"/>
      <c r="GZM108" s="155"/>
      <c r="GZN108" s="165"/>
      <c r="GZO108" s="153"/>
      <c r="GZP108" s="154"/>
      <c r="GZQ108" s="154"/>
      <c r="GZR108" s="153"/>
      <c r="GZS108" s="153"/>
      <c r="GZT108" s="153"/>
      <c r="GZU108" s="153"/>
      <c r="GZV108" s="153"/>
      <c r="GZW108" s="153"/>
      <c r="GZX108" s="153"/>
      <c r="GZY108" s="153"/>
      <c r="GZZ108" s="155"/>
      <c r="HAA108" s="165"/>
      <c r="HAB108" s="153"/>
      <c r="HAC108" s="154"/>
      <c r="HAD108" s="154"/>
      <c r="HAE108" s="153"/>
      <c r="HAF108" s="153"/>
      <c r="HAG108" s="153"/>
      <c r="HAH108" s="153"/>
      <c r="HAI108" s="153"/>
      <c r="HAJ108" s="153"/>
      <c r="HAK108" s="153"/>
      <c r="HAL108" s="153"/>
      <c r="HAM108" s="155"/>
      <c r="HAN108" s="165"/>
      <c r="HAO108" s="153"/>
      <c r="HAP108" s="154"/>
      <c r="HAQ108" s="154"/>
      <c r="HAR108" s="153"/>
      <c r="HAS108" s="153"/>
      <c r="HAT108" s="153"/>
      <c r="HAU108" s="153"/>
      <c r="HAV108" s="153"/>
      <c r="HAW108" s="153"/>
      <c r="HAX108" s="153"/>
      <c r="HAY108" s="153"/>
      <c r="HAZ108" s="155"/>
      <c r="HBA108" s="165"/>
      <c r="HBB108" s="153"/>
      <c r="HBC108" s="154"/>
      <c r="HBD108" s="154"/>
      <c r="HBE108" s="153"/>
      <c r="HBF108" s="153"/>
      <c r="HBG108" s="153"/>
      <c r="HBH108" s="153"/>
      <c r="HBI108" s="153"/>
      <c r="HBJ108" s="153"/>
      <c r="HBK108" s="153"/>
      <c r="HBL108" s="153"/>
      <c r="HBM108" s="155"/>
      <c r="HBN108" s="165"/>
      <c r="HBO108" s="153"/>
      <c r="HBP108" s="154"/>
      <c r="HBQ108" s="154"/>
      <c r="HBR108" s="153"/>
      <c r="HBS108" s="153"/>
      <c r="HBT108" s="153"/>
      <c r="HBU108" s="153"/>
      <c r="HBV108" s="153"/>
      <c r="HBW108" s="153"/>
      <c r="HBX108" s="153"/>
      <c r="HBY108" s="153"/>
      <c r="HBZ108" s="155"/>
      <c r="HCA108" s="165"/>
      <c r="HCB108" s="153"/>
      <c r="HCC108" s="154"/>
      <c r="HCD108" s="154"/>
      <c r="HCE108" s="153"/>
      <c r="HCF108" s="153"/>
      <c r="HCG108" s="153"/>
      <c r="HCH108" s="153"/>
      <c r="HCI108" s="153"/>
      <c r="HCJ108" s="153"/>
      <c r="HCK108" s="153"/>
      <c r="HCL108" s="153"/>
      <c r="HCM108" s="155"/>
      <c r="HCN108" s="165"/>
      <c r="HCO108" s="153"/>
      <c r="HCP108" s="154"/>
      <c r="HCQ108" s="154"/>
      <c r="HCR108" s="153"/>
      <c r="HCS108" s="153"/>
      <c r="HCT108" s="153"/>
      <c r="HCU108" s="153"/>
      <c r="HCV108" s="153"/>
      <c r="HCW108" s="153"/>
      <c r="HCX108" s="153"/>
      <c r="HCY108" s="153"/>
      <c r="HCZ108" s="155"/>
      <c r="HDA108" s="165"/>
      <c r="HDB108" s="153"/>
      <c r="HDC108" s="154"/>
      <c r="HDD108" s="154"/>
      <c r="HDE108" s="153"/>
      <c r="HDF108" s="153"/>
      <c r="HDG108" s="153"/>
      <c r="HDH108" s="153"/>
      <c r="HDI108" s="153"/>
      <c r="HDJ108" s="153"/>
      <c r="HDK108" s="153"/>
      <c r="HDL108" s="153"/>
      <c r="HDM108" s="155"/>
      <c r="HDN108" s="165"/>
      <c r="HDO108" s="153"/>
      <c r="HDP108" s="154"/>
      <c r="HDQ108" s="154"/>
      <c r="HDR108" s="153"/>
      <c r="HDS108" s="153"/>
      <c r="HDT108" s="153"/>
      <c r="HDU108" s="153"/>
      <c r="HDV108" s="153"/>
      <c r="HDW108" s="153"/>
      <c r="HDX108" s="153"/>
      <c r="HDY108" s="153"/>
      <c r="HDZ108" s="155"/>
      <c r="HEA108" s="165"/>
      <c r="HEB108" s="153"/>
      <c r="HEC108" s="154"/>
      <c r="HED108" s="154"/>
      <c r="HEE108" s="153"/>
      <c r="HEF108" s="153"/>
      <c r="HEG108" s="153"/>
      <c r="HEH108" s="153"/>
      <c r="HEI108" s="153"/>
      <c r="HEJ108" s="153"/>
      <c r="HEK108" s="153"/>
      <c r="HEL108" s="153"/>
      <c r="HEM108" s="155"/>
      <c r="HEN108" s="165"/>
      <c r="HEO108" s="153"/>
      <c r="HEP108" s="154"/>
      <c r="HEQ108" s="154"/>
      <c r="HER108" s="153"/>
      <c r="HES108" s="153"/>
      <c r="HET108" s="153"/>
      <c r="HEU108" s="153"/>
      <c r="HEV108" s="153"/>
      <c r="HEW108" s="153"/>
      <c r="HEX108" s="153"/>
      <c r="HEY108" s="153"/>
      <c r="HEZ108" s="155"/>
      <c r="HFA108" s="165"/>
      <c r="HFB108" s="153"/>
      <c r="HFC108" s="154"/>
      <c r="HFD108" s="154"/>
      <c r="HFE108" s="153"/>
      <c r="HFF108" s="153"/>
      <c r="HFG108" s="153"/>
      <c r="HFH108" s="153"/>
      <c r="HFI108" s="153"/>
      <c r="HFJ108" s="153"/>
      <c r="HFK108" s="153"/>
      <c r="HFL108" s="153"/>
      <c r="HFM108" s="155"/>
      <c r="HFN108" s="165"/>
      <c r="HFO108" s="153"/>
      <c r="HFP108" s="154"/>
      <c r="HFQ108" s="154"/>
      <c r="HFR108" s="153"/>
      <c r="HFS108" s="153"/>
      <c r="HFT108" s="153"/>
      <c r="HFU108" s="153"/>
      <c r="HFV108" s="153"/>
      <c r="HFW108" s="153"/>
      <c r="HFX108" s="153"/>
      <c r="HFY108" s="153"/>
      <c r="HFZ108" s="155"/>
      <c r="HGA108" s="165"/>
      <c r="HGB108" s="153"/>
      <c r="HGC108" s="154"/>
      <c r="HGD108" s="154"/>
      <c r="HGE108" s="153"/>
      <c r="HGF108" s="153"/>
      <c r="HGG108" s="153"/>
      <c r="HGH108" s="153"/>
      <c r="HGI108" s="153"/>
      <c r="HGJ108" s="153"/>
      <c r="HGK108" s="153"/>
      <c r="HGL108" s="153"/>
      <c r="HGM108" s="155"/>
      <c r="HGN108" s="165"/>
      <c r="HGO108" s="153"/>
      <c r="HGP108" s="154"/>
      <c r="HGQ108" s="154"/>
      <c r="HGR108" s="153"/>
      <c r="HGS108" s="153"/>
      <c r="HGT108" s="153"/>
      <c r="HGU108" s="153"/>
      <c r="HGV108" s="153"/>
      <c r="HGW108" s="153"/>
      <c r="HGX108" s="153"/>
      <c r="HGY108" s="153"/>
      <c r="HGZ108" s="155"/>
      <c r="HHA108" s="165"/>
      <c r="HHB108" s="153"/>
      <c r="HHC108" s="154"/>
      <c r="HHD108" s="154"/>
      <c r="HHE108" s="153"/>
      <c r="HHF108" s="153"/>
      <c r="HHG108" s="153"/>
      <c r="HHH108" s="153"/>
      <c r="HHI108" s="153"/>
      <c r="HHJ108" s="153"/>
      <c r="HHK108" s="153"/>
      <c r="HHL108" s="153"/>
      <c r="HHM108" s="155"/>
      <c r="HHN108" s="165"/>
      <c r="HHO108" s="153"/>
      <c r="HHP108" s="154"/>
      <c r="HHQ108" s="154"/>
      <c r="HHR108" s="153"/>
      <c r="HHS108" s="153"/>
      <c r="HHT108" s="153"/>
      <c r="HHU108" s="153"/>
      <c r="HHV108" s="153"/>
      <c r="HHW108" s="153"/>
      <c r="HHX108" s="153"/>
      <c r="HHY108" s="153"/>
      <c r="HHZ108" s="155"/>
      <c r="HIA108" s="165"/>
      <c r="HIB108" s="153"/>
      <c r="HIC108" s="154"/>
      <c r="HID108" s="154"/>
      <c r="HIE108" s="153"/>
      <c r="HIF108" s="153"/>
      <c r="HIG108" s="153"/>
      <c r="HIH108" s="153"/>
      <c r="HII108" s="153"/>
      <c r="HIJ108" s="153"/>
      <c r="HIK108" s="153"/>
      <c r="HIL108" s="153"/>
      <c r="HIM108" s="155"/>
      <c r="HIN108" s="165"/>
      <c r="HIO108" s="153"/>
      <c r="HIP108" s="154"/>
      <c r="HIQ108" s="154"/>
      <c r="HIR108" s="153"/>
      <c r="HIS108" s="153"/>
      <c r="HIT108" s="153"/>
      <c r="HIU108" s="153"/>
      <c r="HIV108" s="153"/>
      <c r="HIW108" s="153"/>
      <c r="HIX108" s="153"/>
      <c r="HIY108" s="153"/>
      <c r="HIZ108" s="155"/>
      <c r="HJA108" s="165"/>
      <c r="HJB108" s="153"/>
      <c r="HJC108" s="154"/>
      <c r="HJD108" s="154"/>
      <c r="HJE108" s="153"/>
      <c r="HJF108" s="153"/>
      <c r="HJG108" s="153"/>
      <c r="HJH108" s="153"/>
      <c r="HJI108" s="153"/>
      <c r="HJJ108" s="153"/>
      <c r="HJK108" s="153"/>
      <c r="HJL108" s="153"/>
      <c r="HJM108" s="155"/>
      <c r="HJN108" s="165"/>
      <c r="HJO108" s="153"/>
      <c r="HJP108" s="154"/>
      <c r="HJQ108" s="154"/>
      <c r="HJR108" s="153"/>
      <c r="HJS108" s="153"/>
      <c r="HJT108" s="153"/>
      <c r="HJU108" s="153"/>
      <c r="HJV108" s="153"/>
      <c r="HJW108" s="153"/>
      <c r="HJX108" s="153"/>
      <c r="HJY108" s="153"/>
      <c r="HJZ108" s="155"/>
      <c r="HKA108" s="165"/>
      <c r="HKB108" s="153"/>
      <c r="HKC108" s="154"/>
      <c r="HKD108" s="154"/>
      <c r="HKE108" s="153"/>
      <c r="HKF108" s="153"/>
      <c r="HKG108" s="153"/>
      <c r="HKH108" s="153"/>
      <c r="HKI108" s="153"/>
      <c r="HKJ108" s="153"/>
      <c r="HKK108" s="153"/>
      <c r="HKL108" s="153"/>
      <c r="HKM108" s="155"/>
      <c r="HKN108" s="165"/>
      <c r="HKO108" s="153"/>
      <c r="HKP108" s="154"/>
      <c r="HKQ108" s="154"/>
      <c r="HKR108" s="153"/>
      <c r="HKS108" s="153"/>
      <c r="HKT108" s="153"/>
      <c r="HKU108" s="153"/>
      <c r="HKV108" s="153"/>
      <c r="HKW108" s="153"/>
      <c r="HKX108" s="153"/>
      <c r="HKY108" s="153"/>
      <c r="HKZ108" s="155"/>
      <c r="HLA108" s="165"/>
      <c r="HLB108" s="153"/>
      <c r="HLC108" s="154"/>
      <c r="HLD108" s="154"/>
      <c r="HLE108" s="153"/>
      <c r="HLF108" s="153"/>
      <c r="HLG108" s="153"/>
      <c r="HLH108" s="153"/>
      <c r="HLI108" s="153"/>
      <c r="HLJ108" s="153"/>
      <c r="HLK108" s="153"/>
      <c r="HLL108" s="153"/>
      <c r="HLM108" s="155"/>
      <c r="HLN108" s="165"/>
      <c r="HLO108" s="153"/>
      <c r="HLP108" s="154"/>
      <c r="HLQ108" s="154"/>
      <c r="HLR108" s="153"/>
      <c r="HLS108" s="153"/>
      <c r="HLT108" s="153"/>
      <c r="HLU108" s="153"/>
      <c r="HLV108" s="153"/>
      <c r="HLW108" s="153"/>
      <c r="HLX108" s="153"/>
      <c r="HLY108" s="153"/>
      <c r="HLZ108" s="155"/>
      <c r="HMA108" s="165"/>
      <c r="HMB108" s="153"/>
      <c r="HMC108" s="154"/>
      <c r="HMD108" s="154"/>
      <c r="HME108" s="153"/>
      <c r="HMF108" s="153"/>
      <c r="HMG108" s="153"/>
      <c r="HMH108" s="153"/>
      <c r="HMI108" s="153"/>
      <c r="HMJ108" s="153"/>
      <c r="HMK108" s="153"/>
      <c r="HML108" s="153"/>
      <c r="HMM108" s="155"/>
      <c r="HMN108" s="165"/>
      <c r="HMO108" s="153"/>
      <c r="HMP108" s="154"/>
      <c r="HMQ108" s="154"/>
      <c r="HMR108" s="153"/>
      <c r="HMS108" s="153"/>
      <c r="HMT108" s="153"/>
      <c r="HMU108" s="153"/>
      <c r="HMV108" s="153"/>
      <c r="HMW108" s="153"/>
      <c r="HMX108" s="153"/>
      <c r="HMY108" s="153"/>
      <c r="HMZ108" s="155"/>
      <c r="HNA108" s="165"/>
      <c r="HNB108" s="153"/>
      <c r="HNC108" s="154"/>
      <c r="HND108" s="154"/>
      <c r="HNE108" s="153"/>
      <c r="HNF108" s="153"/>
      <c r="HNG108" s="153"/>
      <c r="HNH108" s="153"/>
      <c r="HNI108" s="153"/>
      <c r="HNJ108" s="153"/>
      <c r="HNK108" s="153"/>
      <c r="HNL108" s="153"/>
      <c r="HNM108" s="155"/>
      <c r="HNN108" s="165"/>
      <c r="HNO108" s="153"/>
      <c r="HNP108" s="154"/>
      <c r="HNQ108" s="154"/>
      <c r="HNR108" s="153"/>
      <c r="HNS108" s="153"/>
      <c r="HNT108" s="153"/>
      <c r="HNU108" s="153"/>
      <c r="HNV108" s="153"/>
      <c r="HNW108" s="153"/>
      <c r="HNX108" s="153"/>
      <c r="HNY108" s="153"/>
      <c r="HNZ108" s="155"/>
      <c r="HOA108" s="165"/>
      <c r="HOB108" s="153"/>
      <c r="HOC108" s="154"/>
      <c r="HOD108" s="154"/>
      <c r="HOE108" s="153"/>
      <c r="HOF108" s="153"/>
      <c r="HOG108" s="153"/>
      <c r="HOH108" s="153"/>
      <c r="HOI108" s="153"/>
      <c r="HOJ108" s="153"/>
      <c r="HOK108" s="153"/>
      <c r="HOL108" s="153"/>
      <c r="HOM108" s="155"/>
      <c r="HON108" s="165"/>
      <c r="HOO108" s="153"/>
      <c r="HOP108" s="154"/>
      <c r="HOQ108" s="154"/>
      <c r="HOR108" s="153"/>
      <c r="HOS108" s="153"/>
      <c r="HOT108" s="153"/>
      <c r="HOU108" s="153"/>
      <c r="HOV108" s="153"/>
      <c r="HOW108" s="153"/>
      <c r="HOX108" s="153"/>
      <c r="HOY108" s="153"/>
      <c r="HOZ108" s="155"/>
      <c r="HPA108" s="165"/>
      <c r="HPB108" s="153"/>
      <c r="HPC108" s="154"/>
      <c r="HPD108" s="154"/>
      <c r="HPE108" s="153"/>
      <c r="HPF108" s="153"/>
      <c r="HPG108" s="153"/>
      <c r="HPH108" s="153"/>
      <c r="HPI108" s="153"/>
      <c r="HPJ108" s="153"/>
      <c r="HPK108" s="153"/>
      <c r="HPL108" s="153"/>
      <c r="HPM108" s="155"/>
      <c r="HPN108" s="165"/>
      <c r="HPO108" s="153"/>
      <c r="HPP108" s="154"/>
      <c r="HPQ108" s="154"/>
      <c r="HPR108" s="153"/>
      <c r="HPS108" s="153"/>
      <c r="HPT108" s="153"/>
      <c r="HPU108" s="153"/>
      <c r="HPV108" s="153"/>
      <c r="HPW108" s="153"/>
      <c r="HPX108" s="153"/>
      <c r="HPY108" s="153"/>
      <c r="HPZ108" s="155"/>
      <c r="HQA108" s="165"/>
      <c r="HQB108" s="153"/>
      <c r="HQC108" s="154"/>
      <c r="HQD108" s="154"/>
      <c r="HQE108" s="153"/>
      <c r="HQF108" s="153"/>
      <c r="HQG108" s="153"/>
      <c r="HQH108" s="153"/>
      <c r="HQI108" s="153"/>
      <c r="HQJ108" s="153"/>
      <c r="HQK108" s="153"/>
      <c r="HQL108" s="153"/>
      <c r="HQM108" s="155"/>
      <c r="HQN108" s="165"/>
      <c r="HQO108" s="153"/>
      <c r="HQP108" s="154"/>
      <c r="HQQ108" s="154"/>
      <c r="HQR108" s="153"/>
      <c r="HQS108" s="153"/>
      <c r="HQT108" s="153"/>
      <c r="HQU108" s="153"/>
      <c r="HQV108" s="153"/>
      <c r="HQW108" s="153"/>
      <c r="HQX108" s="153"/>
      <c r="HQY108" s="153"/>
      <c r="HQZ108" s="155"/>
      <c r="HRA108" s="165"/>
      <c r="HRB108" s="153"/>
      <c r="HRC108" s="154"/>
      <c r="HRD108" s="154"/>
      <c r="HRE108" s="153"/>
      <c r="HRF108" s="153"/>
      <c r="HRG108" s="153"/>
      <c r="HRH108" s="153"/>
      <c r="HRI108" s="153"/>
      <c r="HRJ108" s="153"/>
      <c r="HRK108" s="153"/>
      <c r="HRL108" s="153"/>
      <c r="HRM108" s="155"/>
      <c r="HRN108" s="165"/>
      <c r="HRO108" s="153"/>
      <c r="HRP108" s="154"/>
      <c r="HRQ108" s="154"/>
      <c r="HRR108" s="153"/>
      <c r="HRS108" s="153"/>
      <c r="HRT108" s="153"/>
      <c r="HRU108" s="153"/>
      <c r="HRV108" s="153"/>
      <c r="HRW108" s="153"/>
      <c r="HRX108" s="153"/>
      <c r="HRY108" s="153"/>
      <c r="HRZ108" s="155"/>
      <c r="HSA108" s="165"/>
      <c r="HSB108" s="153"/>
      <c r="HSC108" s="154"/>
      <c r="HSD108" s="154"/>
      <c r="HSE108" s="153"/>
      <c r="HSF108" s="153"/>
      <c r="HSG108" s="153"/>
      <c r="HSH108" s="153"/>
      <c r="HSI108" s="153"/>
      <c r="HSJ108" s="153"/>
      <c r="HSK108" s="153"/>
      <c r="HSL108" s="153"/>
      <c r="HSM108" s="155"/>
      <c r="HSN108" s="165"/>
      <c r="HSO108" s="153"/>
      <c r="HSP108" s="154"/>
      <c r="HSQ108" s="154"/>
      <c r="HSR108" s="153"/>
      <c r="HSS108" s="153"/>
      <c r="HST108" s="153"/>
      <c r="HSU108" s="153"/>
      <c r="HSV108" s="153"/>
      <c r="HSW108" s="153"/>
      <c r="HSX108" s="153"/>
      <c r="HSY108" s="153"/>
      <c r="HSZ108" s="155"/>
      <c r="HTA108" s="165"/>
      <c r="HTB108" s="153"/>
      <c r="HTC108" s="154"/>
      <c r="HTD108" s="154"/>
      <c r="HTE108" s="153"/>
      <c r="HTF108" s="153"/>
      <c r="HTG108" s="153"/>
      <c r="HTH108" s="153"/>
      <c r="HTI108" s="153"/>
      <c r="HTJ108" s="153"/>
      <c r="HTK108" s="153"/>
      <c r="HTL108" s="153"/>
      <c r="HTM108" s="155"/>
      <c r="HTN108" s="165"/>
      <c r="HTO108" s="153"/>
      <c r="HTP108" s="154"/>
      <c r="HTQ108" s="154"/>
      <c r="HTR108" s="153"/>
      <c r="HTS108" s="153"/>
      <c r="HTT108" s="153"/>
      <c r="HTU108" s="153"/>
      <c r="HTV108" s="153"/>
      <c r="HTW108" s="153"/>
      <c r="HTX108" s="153"/>
      <c r="HTY108" s="153"/>
      <c r="HTZ108" s="155"/>
      <c r="HUA108" s="165"/>
      <c r="HUB108" s="153"/>
      <c r="HUC108" s="154"/>
      <c r="HUD108" s="154"/>
      <c r="HUE108" s="153"/>
      <c r="HUF108" s="153"/>
      <c r="HUG108" s="153"/>
      <c r="HUH108" s="153"/>
      <c r="HUI108" s="153"/>
      <c r="HUJ108" s="153"/>
      <c r="HUK108" s="153"/>
      <c r="HUL108" s="153"/>
      <c r="HUM108" s="155"/>
      <c r="HUN108" s="165"/>
      <c r="HUO108" s="153"/>
      <c r="HUP108" s="154"/>
      <c r="HUQ108" s="154"/>
      <c r="HUR108" s="153"/>
      <c r="HUS108" s="153"/>
      <c r="HUT108" s="153"/>
      <c r="HUU108" s="153"/>
      <c r="HUV108" s="153"/>
      <c r="HUW108" s="153"/>
      <c r="HUX108" s="153"/>
      <c r="HUY108" s="153"/>
      <c r="HUZ108" s="155"/>
      <c r="HVA108" s="165"/>
      <c r="HVB108" s="153"/>
      <c r="HVC108" s="154"/>
      <c r="HVD108" s="154"/>
      <c r="HVE108" s="153"/>
      <c r="HVF108" s="153"/>
      <c r="HVG108" s="153"/>
      <c r="HVH108" s="153"/>
      <c r="HVI108" s="153"/>
      <c r="HVJ108" s="153"/>
      <c r="HVK108" s="153"/>
      <c r="HVL108" s="153"/>
      <c r="HVM108" s="155"/>
      <c r="HVN108" s="165"/>
      <c r="HVO108" s="153"/>
      <c r="HVP108" s="154"/>
      <c r="HVQ108" s="154"/>
      <c r="HVR108" s="153"/>
      <c r="HVS108" s="153"/>
      <c r="HVT108" s="153"/>
      <c r="HVU108" s="153"/>
      <c r="HVV108" s="153"/>
      <c r="HVW108" s="153"/>
      <c r="HVX108" s="153"/>
      <c r="HVY108" s="153"/>
      <c r="HVZ108" s="155"/>
      <c r="HWA108" s="165"/>
      <c r="HWB108" s="153"/>
      <c r="HWC108" s="154"/>
      <c r="HWD108" s="154"/>
      <c r="HWE108" s="153"/>
      <c r="HWF108" s="153"/>
      <c r="HWG108" s="153"/>
      <c r="HWH108" s="153"/>
      <c r="HWI108" s="153"/>
      <c r="HWJ108" s="153"/>
      <c r="HWK108" s="153"/>
      <c r="HWL108" s="153"/>
      <c r="HWM108" s="155"/>
      <c r="HWN108" s="165"/>
      <c r="HWO108" s="153"/>
      <c r="HWP108" s="154"/>
      <c r="HWQ108" s="154"/>
      <c r="HWR108" s="153"/>
      <c r="HWS108" s="153"/>
      <c r="HWT108" s="153"/>
      <c r="HWU108" s="153"/>
      <c r="HWV108" s="153"/>
      <c r="HWW108" s="153"/>
      <c r="HWX108" s="153"/>
      <c r="HWY108" s="153"/>
      <c r="HWZ108" s="155"/>
      <c r="HXA108" s="165"/>
      <c r="HXB108" s="153"/>
      <c r="HXC108" s="154"/>
      <c r="HXD108" s="154"/>
      <c r="HXE108" s="153"/>
      <c r="HXF108" s="153"/>
      <c r="HXG108" s="153"/>
      <c r="HXH108" s="153"/>
      <c r="HXI108" s="153"/>
      <c r="HXJ108" s="153"/>
      <c r="HXK108" s="153"/>
      <c r="HXL108" s="153"/>
      <c r="HXM108" s="155"/>
      <c r="HXN108" s="165"/>
      <c r="HXO108" s="153"/>
      <c r="HXP108" s="154"/>
      <c r="HXQ108" s="154"/>
      <c r="HXR108" s="153"/>
      <c r="HXS108" s="153"/>
      <c r="HXT108" s="153"/>
      <c r="HXU108" s="153"/>
      <c r="HXV108" s="153"/>
      <c r="HXW108" s="153"/>
      <c r="HXX108" s="153"/>
      <c r="HXY108" s="153"/>
      <c r="HXZ108" s="155"/>
      <c r="HYA108" s="165"/>
      <c r="HYB108" s="153"/>
      <c r="HYC108" s="154"/>
      <c r="HYD108" s="154"/>
      <c r="HYE108" s="153"/>
      <c r="HYF108" s="153"/>
      <c r="HYG108" s="153"/>
      <c r="HYH108" s="153"/>
      <c r="HYI108" s="153"/>
      <c r="HYJ108" s="153"/>
      <c r="HYK108" s="153"/>
      <c r="HYL108" s="153"/>
      <c r="HYM108" s="155"/>
      <c r="HYN108" s="165"/>
      <c r="HYO108" s="153"/>
      <c r="HYP108" s="154"/>
      <c r="HYQ108" s="154"/>
      <c r="HYR108" s="153"/>
      <c r="HYS108" s="153"/>
      <c r="HYT108" s="153"/>
      <c r="HYU108" s="153"/>
      <c r="HYV108" s="153"/>
      <c r="HYW108" s="153"/>
      <c r="HYX108" s="153"/>
      <c r="HYY108" s="153"/>
      <c r="HYZ108" s="155"/>
      <c r="HZA108" s="165"/>
      <c r="HZB108" s="153"/>
      <c r="HZC108" s="154"/>
      <c r="HZD108" s="154"/>
      <c r="HZE108" s="153"/>
      <c r="HZF108" s="153"/>
      <c r="HZG108" s="153"/>
      <c r="HZH108" s="153"/>
      <c r="HZI108" s="153"/>
      <c r="HZJ108" s="153"/>
      <c r="HZK108" s="153"/>
      <c r="HZL108" s="153"/>
      <c r="HZM108" s="155"/>
      <c r="HZN108" s="165"/>
      <c r="HZO108" s="153"/>
      <c r="HZP108" s="154"/>
      <c r="HZQ108" s="154"/>
      <c r="HZR108" s="153"/>
      <c r="HZS108" s="153"/>
      <c r="HZT108" s="153"/>
      <c r="HZU108" s="153"/>
      <c r="HZV108" s="153"/>
      <c r="HZW108" s="153"/>
      <c r="HZX108" s="153"/>
      <c r="HZY108" s="153"/>
      <c r="HZZ108" s="155"/>
      <c r="IAA108" s="165"/>
      <c r="IAB108" s="153"/>
      <c r="IAC108" s="154"/>
      <c r="IAD108" s="154"/>
      <c r="IAE108" s="153"/>
      <c r="IAF108" s="153"/>
      <c r="IAG108" s="153"/>
      <c r="IAH108" s="153"/>
      <c r="IAI108" s="153"/>
      <c r="IAJ108" s="153"/>
      <c r="IAK108" s="153"/>
      <c r="IAL108" s="153"/>
      <c r="IAM108" s="155"/>
      <c r="IAN108" s="165"/>
      <c r="IAO108" s="153"/>
      <c r="IAP108" s="154"/>
      <c r="IAQ108" s="154"/>
      <c r="IAR108" s="153"/>
      <c r="IAS108" s="153"/>
      <c r="IAT108" s="153"/>
      <c r="IAU108" s="153"/>
      <c r="IAV108" s="153"/>
      <c r="IAW108" s="153"/>
      <c r="IAX108" s="153"/>
      <c r="IAY108" s="153"/>
      <c r="IAZ108" s="155"/>
      <c r="IBA108" s="165"/>
      <c r="IBB108" s="153"/>
      <c r="IBC108" s="154"/>
      <c r="IBD108" s="154"/>
      <c r="IBE108" s="153"/>
      <c r="IBF108" s="153"/>
      <c r="IBG108" s="153"/>
      <c r="IBH108" s="153"/>
      <c r="IBI108" s="153"/>
      <c r="IBJ108" s="153"/>
      <c r="IBK108" s="153"/>
      <c r="IBL108" s="153"/>
      <c r="IBM108" s="155"/>
      <c r="IBN108" s="165"/>
      <c r="IBO108" s="153"/>
      <c r="IBP108" s="154"/>
      <c r="IBQ108" s="154"/>
      <c r="IBR108" s="153"/>
      <c r="IBS108" s="153"/>
      <c r="IBT108" s="153"/>
      <c r="IBU108" s="153"/>
      <c r="IBV108" s="153"/>
      <c r="IBW108" s="153"/>
      <c r="IBX108" s="153"/>
      <c r="IBY108" s="153"/>
      <c r="IBZ108" s="155"/>
      <c r="ICA108" s="165"/>
      <c r="ICB108" s="153"/>
      <c r="ICC108" s="154"/>
      <c r="ICD108" s="154"/>
      <c r="ICE108" s="153"/>
      <c r="ICF108" s="153"/>
      <c r="ICG108" s="153"/>
      <c r="ICH108" s="153"/>
      <c r="ICI108" s="153"/>
      <c r="ICJ108" s="153"/>
      <c r="ICK108" s="153"/>
      <c r="ICL108" s="153"/>
      <c r="ICM108" s="155"/>
      <c r="ICN108" s="165"/>
      <c r="ICO108" s="153"/>
      <c r="ICP108" s="154"/>
      <c r="ICQ108" s="154"/>
      <c r="ICR108" s="153"/>
      <c r="ICS108" s="153"/>
      <c r="ICT108" s="153"/>
      <c r="ICU108" s="153"/>
      <c r="ICV108" s="153"/>
      <c r="ICW108" s="153"/>
      <c r="ICX108" s="153"/>
      <c r="ICY108" s="153"/>
      <c r="ICZ108" s="155"/>
      <c r="IDA108" s="165"/>
      <c r="IDB108" s="153"/>
      <c r="IDC108" s="154"/>
      <c r="IDD108" s="154"/>
      <c r="IDE108" s="153"/>
      <c r="IDF108" s="153"/>
      <c r="IDG108" s="153"/>
      <c r="IDH108" s="153"/>
      <c r="IDI108" s="153"/>
      <c r="IDJ108" s="153"/>
      <c r="IDK108" s="153"/>
      <c r="IDL108" s="153"/>
      <c r="IDM108" s="155"/>
      <c r="IDN108" s="165"/>
      <c r="IDO108" s="153"/>
      <c r="IDP108" s="154"/>
      <c r="IDQ108" s="154"/>
      <c r="IDR108" s="153"/>
      <c r="IDS108" s="153"/>
      <c r="IDT108" s="153"/>
      <c r="IDU108" s="153"/>
      <c r="IDV108" s="153"/>
      <c r="IDW108" s="153"/>
      <c r="IDX108" s="153"/>
      <c r="IDY108" s="153"/>
      <c r="IDZ108" s="155"/>
      <c r="IEA108" s="165"/>
      <c r="IEB108" s="153"/>
      <c r="IEC108" s="154"/>
      <c r="IED108" s="154"/>
      <c r="IEE108" s="153"/>
      <c r="IEF108" s="153"/>
      <c r="IEG108" s="153"/>
      <c r="IEH108" s="153"/>
      <c r="IEI108" s="153"/>
      <c r="IEJ108" s="153"/>
      <c r="IEK108" s="153"/>
      <c r="IEL108" s="153"/>
      <c r="IEM108" s="155"/>
      <c r="IEN108" s="165"/>
      <c r="IEO108" s="153"/>
      <c r="IEP108" s="154"/>
      <c r="IEQ108" s="154"/>
      <c r="IER108" s="153"/>
      <c r="IES108" s="153"/>
      <c r="IET108" s="153"/>
      <c r="IEU108" s="153"/>
      <c r="IEV108" s="153"/>
      <c r="IEW108" s="153"/>
      <c r="IEX108" s="153"/>
      <c r="IEY108" s="153"/>
      <c r="IEZ108" s="155"/>
      <c r="IFA108" s="165"/>
      <c r="IFB108" s="153"/>
      <c r="IFC108" s="154"/>
      <c r="IFD108" s="154"/>
      <c r="IFE108" s="153"/>
      <c r="IFF108" s="153"/>
      <c r="IFG108" s="153"/>
      <c r="IFH108" s="153"/>
      <c r="IFI108" s="153"/>
      <c r="IFJ108" s="153"/>
      <c r="IFK108" s="153"/>
      <c r="IFL108" s="153"/>
      <c r="IFM108" s="155"/>
      <c r="IFN108" s="165"/>
      <c r="IFO108" s="153"/>
      <c r="IFP108" s="154"/>
      <c r="IFQ108" s="154"/>
      <c r="IFR108" s="153"/>
      <c r="IFS108" s="153"/>
      <c r="IFT108" s="153"/>
      <c r="IFU108" s="153"/>
      <c r="IFV108" s="153"/>
      <c r="IFW108" s="153"/>
      <c r="IFX108" s="153"/>
      <c r="IFY108" s="153"/>
      <c r="IFZ108" s="155"/>
      <c r="IGA108" s="165"/>
      <c r="IGB108" s="153"/>
      <c r="IGC108" s="154"/>
      <c r="IGD108" s="154"/>
      <c r="IGE108" s="153"/>
      <c r="IGF108" s="153"/>
      <c r="IGG108" s="153"/>
      <c r="IGH108" s="153"/>
      <c r="IGI108" s="153"/>
      <c r="IGJ108" s="153"/>
      <c r="IGK108" s="153"/>
      <c r="IGL108" s="153"/>
      <c r="IGM108" s="155"/>
      <c r="IGN108" s="165"/>
      <c r="IGO108" s="153"/>
      <c r="IGP108" s="154"/>
      <c r="IGQ108" s="154"/>
      <c r="IGR108" s="153"/>
      <c r="IGS108" s="153"/>
      <c r="IGT108" s="153"/>
      <c r="IGU108" s="153"/>
      <c r="IGV108" s="153"/>
      <c r="IGW108" s="153"/>
      <c r="IGX108" s="153"/>
      <c r="IGY108" s="153"/>
      <c r="IGZ108" s="155"/>
      <c r="IHA108" s="165"/>
      <c r="IHB108" s="153"/>
      <c r="IHC108" s="154"/>
      <c r="IHD108" s="154"/>
      <c r="IHE108" s="153"/>
      <c r="IHF108" s="153"/>
      <c r="IHG108" s="153"/>
      <c r="IHH108" s="153"/>
      <c r="IHI108" s="153"/>
      <c r="IHJ108" s="153"/>
      <c r="IHK108" s="153"/>
      <c r="IHL108" s="153"/>
      <c r="IHM108" s="155"/>
      <c r="IHN108" s="165"/>
      <c r="IHO108" s="153"/>
      <c r="IHP108" s="154"/>
      <c r="IHQ108" s="154"/>
      <c r="IHR108" s="153"/>
      <c r="IHS108" s="153"/>
      <c r="IHT108" s="153"/>
      <c r="IHU108" s="153"/>
      <c r="IHV108" s="153"/>
      <c r="IHW108" s="153"/>
      <c r="IHX108" s="153"/>
      <c r="IHY108" s="153"/>
      <c r="IHZ108" s="155"/>
      <c r="IIA108" s="165"/>
      <c r="IIB108" s="153"/>
      <c r="IIC108" s="154"/>
      <c r="IID108" s="154"/>
      <c r="IIE108" s="153"/>
      <c r="IIF108" s="153"/>
      <c r="IIG108" s="153"/>
      <c r="IIH108" s="153"/>
      <c r="III108" s="153"/>
      <c r="IIJ108" s="153"/>
      <c r="IIK108" s="153"/>
      <c r="IIL108" s="153"/>
      <c r="IIM108" s="155"/>
      <c r="IIN108" s="165"/>
      <c r="IIO108" s="153"/>
      <c r="IIP108" s="154"/>
      <c r="IIQ108" s="154"/>
      <c r="IIR108" s="153"/>
      <c r="IIS108" s="153"/>
      <c r="IIT108" s="153"/>
      <c r="IIU108" s="153"/>
      <c r="IIV108" s="153"/>
      <c r="IIW108" s="153"/>
      <c r="IIX108" s="153"/>
      <c r="IIY108" s="153"/>
      <c r="IIZ108" s="155"/>
      <c r="IJA108" s="165"/>
      <c r="IJB108" s="153"/>
      <c r="IJC108" s="154"/>
      <c r="IJD108" s="154"/>
      <c r="IJE108" s="153"/>
      <c r="IJF108" s="153"/>
      <c r="IJG108" s="153"/>
      <c r="IJH108" s="153"/>
      <c r="IJI108" s="153"/>
      <c r="IJJ108" s="153"/>
      <c r="IJK108" s="153"/>
      <c r="IJL108" s="153"/>
      <c r="IJM108" s="155"/>
      <c r="IJN108" s="165"/>
      <c r="IJO108" s="153"/>
      <c r="IJP108" s="154"/>
      <c r="IJQ108" s="154"/>
      <c r="IJR108" s="153"/>
      <c r="IJS108" s="153"/>
      <c r="IJT108" s="153"/>
      <c r="IJU108" s="153"/>
      <c r="IJV108" s="153"/>
      <c r="IJW108" s="153"/>
      <c r="IJX108" s="153"/>
      <c r="IJY108" s="153"/>
      <c r="IJZ108" s="155"/>
      <c r="IKA108" s="165"/>
      <c r="IKB108" s="153"/>
      <c r="IKC108" s="154"/>
      <c r="IKD108" s="154"/>
      <c r="IKE108" s="153"/>
      <c r="IKF108" s="153"/>
      <c r="IKG108" s="153"/>
      <c r="IKH108" s="153"/>
      <c r="IKI108" s="153"/>
      <c r="IKJ108" s="153"/>
      <c r="IKK108" s="153"/>
      <c r="IKL108" s="153"/>
      <c r="IKM108" s="155"/>
      <c r="IKN108" s="165"/>
      <c r="IKO108" s="153"/>
      <c r="IKP108" s="154"/>
      <c r="IKQ108" s="154"/>
      <c r="IKR108" s="153"/>
      <c r="IKS108" s="153"/>
      <c r="IKT108" s="153"/>
      <c r="IKU108" s="153"/>
      <c r="IKV108" s="153"/>
      <c r="IKW108" s="153"/>
      <c r="IKX108" s="153"/>
      <c r="IKY108" s="153"/>
      <c r="IKZ108" s="155"/>
      <c r="ILA108" s="165"/>
      <c r="ILB108" s="153"/>
      <c r="ILC108" s="154"/>
      <c r="ILD108" s="154"/>
      <c r="ILE108" s="153"/>
      <c r="ILF108" s="153"/>
      <c r="ILG108" s="153"/>
      <c r="ILH108" s="153"/>
      <c r="ILI108" s="153"/>
      <c r="ILJ108" s="153"/>
      <c r="ILK108" s="153"/>
      <c r="ILL108" s="153"/>
      <c r="ILM108" s="155"/>
      <c r="ILN108" s="165"/>
      <c r="ILO108" s="153"/>
      <c r="ILP108" s="154"/>
      <c r="ILQ108" s="154"/>
      <c r="ILR108" s="153"/>
      <c r="ILS108" s="153"/>
      <c r="ILT108" s="153"/>
      <c r="ILU108" s="153"/>
      <c r="ILV108" s="153"/>
      <c r="ILW108" s="153"/>
      <c r="ILX108" s="153"/>
      <c r="ILY108" s="153"/>
      <c r="ILZ108" s="155"/>
      <c r="IMA108" s="165"/>
      <c r="IMB108" s="153"/>
      <c r="IMC108" s="154"/>
      <c r="IMD108" s="154"/>
      <c r="IME108" s="153"/>
      <c r="IMF108" s="153"/>
      <c r="IMG108" s="153"/>
      <c r="IMH108" s="153"/>
      <c r="IMI108" s="153"/>
      <c r="IMJ108" s="153"/>
      <c r="IMK108" s="153"/>
      <c r="IML108" s="153"/>
      <c r="IMM108" s="155"/>
      <c r="IMN108" s="165"/>
      <c r="IMO108" s="153"/>
      <c r="IMP108" s="154"/>
      <c r="IMQ108" s="154"/>
      <c r="IMR108" s="153"/>
      <c r="IMS108" s="153"/>
      <c r="IMT108" s="153"/>
      <c r="IMU108" s="153"/>
      <c r="IMV108" s="153"/>
      <c r="IMW108" s="153"/>
      <c r="IMX108" s="153"/>
      <c r="IMY108" s="153"/>
      <c r="IMZ108" s="155"/>
      <c r="INA108" s="165"/>
      <c r="INB108" s="153"/>
      <c r="INC108" s="154"/>
      <c r="IND108" s="154"/>
      <c r="INE108" s="153"/>
      <c r="INF108" s="153"/>
      <c r="ING108" s="153"/>
      <c r="INH108" s="153"/>
      <c r="INI108" s="153"/>
      <c r="INJ108" s="153"/>
      <c r="INK108" s="153"/>
      <c r="INL108" s="153"/>
      <c r="INM108" s="155"/>
      <c r="INN108" s="165"/>
      <c r="INO108" s="153"/>
      <c r="INP108" s="154"/>
      <c r="INQ108" s="154"/>
      <c r="INR108" s="153"/>
      <c r="INS108" s="153"/>
      <c r="INT108" s="153"/>
      <c r="INU108" s="153"/>
      <c r="INV108" s="153"/>
      <c r="INW108" s="153"/>
      <c r="INX108" s="153"/>
      <c r="INY108" s="153"/>
      <c r="INZ108" s="155"/>
      <c r="IOA108" s="165"/>
      <c r="IOB108" s="153"/>
      <c r="IOC108" s="154"/>
      <c r="IOD108" s="154"/>
      <c r="IOE108" s="153"/>
      <c r="IOF108" s="153"/>
      <c r="IOG108" s="153"/>
      <c r="IOH108" s="153"/>
      <c r="IOI108" s="153"/>
      <c r="IOJ108" s="153"/>
      <c r="IOK108" s="153"/>
      <c r="IOL108" s="153"/>
      <c r="IOM108" s="155"/>
      <c r="ION108" s="165"/>
      <c r="IOO108" s="153"/>
      <c r="IOP108" s="154"/>
      <c r="IOQ108" s="154"/>
      <c r="IOR108" s="153"/>
      <c r="IOS108" s="153"/>
      <c r="IOT108" s="153"/>
      <c r="IOU108" s="153"/>
      <c r="IOV108" s="153"/>
      <c r="IOW108" s="153"/>
      <c r="IOX108" s="153"/>
      <c r="IOY108" s="153"/>
      <c r="IOZ108" s="155"/>
      <c r="IPA108" s="165"/>
      <c r="IPB108" s="153"/>
      <c r="IPC108" s="154"/>
      <c r="IPD108" s="154"/>
      <c r="IPE108" s="153"/>
      <c r="IPF108" s="153"/>
      <c r="IPG108" s="153"/>
      <c r="IPH108" s="153"/>
      <c r="IPI108" s="153"/>
      <c r="IPJ108" s="153"/>
      <c r="IPK108" s="153"/>
      <c r="IPL108" s="153"/>
      <c r="IPM108" s="155"/>
      <c r="IPN108" s="165"/>
      <c r="IPO108" s="153"/>
      <c r="IPP108" s="154"/>
      <c r="IPQ108" s="154"/>
      <c r="IPR108" s="153"/>
      <c r="IPS108" s="153"/>
      <c r="IPT108" s="153"/>
      <c r="IPU108" s="153"/>
      <c r="IPV108" s="153"/>
      <c r="IPW108" s="153"/>
      <c r="IPX108" s="153"/>
      <c r="IPY108" s="153"/>
      <c r="IPZ108" s="155"/>
      <c r="IQA108" s="165"/>
      <c r="IQB108" s="153"/>
      <c r="IQC108" s="154"/>
      <c r="IQD108" s="154"/>
      <c r="IQE108" s="153"/>
      <c r="IQF108" s="153"/>
      <c r="IQG108" s="153"/>
      <c r="IQH108" s="153"/>
      <c r="IQI108" s="153"/>
      <c r="IQJ108" s="153"/>
      <c r="IQK108" s="153"/>
      <c r="IQL108" s="153"/>
      <c r="IQM108" s="155"/>
      <c r="IQN108" s="165"/>
      <c r="IQO108" s="153"/>
      <c r="IQP108" s="154"/>
      <c r="IQQ108" s="154"/>
      <c r="IQR108" s="153"/>
      <c r="IQS108" s="153"/>
      <c r="IQT108" s="153"/>
      <c r="IQU108" s="153"/>
      <c r="IQV108" s="153"/>
      <c r="IQW108" s="153"/>
      <c r="IQX108" s="153"/>
      <c r="IQY108" s="153"/>
      <c r="IQZ108" s="155"/>
      <c r="IRA108" s="165"/>
      <c r="IRB108" s="153"/>
      <c r="IRC108" s="154"/>
      <c r="IRD108" s="154"/>
      <c r="IRE108" s="153"/>
      <c r="IRF108" s="153"/>
      <c r="IRG108" s="153"/>
      <c r="IRH108" s="153"/>
      <c r="IRI108" s="153"/>
      <c r="IRJ108" s="153"/>
      <c r="IRK108" s="153"/>
      <c r="IRL108" s="153"/>
      <c r="IRM108" s="155"/>
      <c r="IRN108" s="165"/>
      <c r="IRO108" s="153"/>
      <c r="IRP108" s="154"/>
      <c r="IRQ108" s="154"/>
      <c r="IRR108" s="153"/>
      <c r="IRS108" s="153"/>
      <c r="IRT108" s="153"/>
      <c r="IRU108" s="153"/>
      <c r="IRV108" s="153"/>
      <c r="IRW108" s="153"/>
      <c r="IRX108" s="153"/>
      <c r="IRY108" s="153"/>
      <c r="IRZ108" s="155"/>
      <c r="ISA108" s="165"/>
      <c r="ISB108" s="153"/>
      <c r="ISC108" s="154"/>
      <c r="ISD108" s="154"/>
      <c r="ISE108" s="153"/>
      <c r="ISF108" s="153"/>
      <c r="ISG108" s="153"/>
      <c r="ISH108" s="153"/>
      <c r="ISI108" s="153"/>
      <c r="ISJ108" s="153"/>
      <c r="ISK108" s="153"/>
      <c r="ISL108" s="153"/>
      <c r="ISM108" s="155"/>
      <c r="ISN108" s="165"/>
      <c r="ISO108" s="153"/>
      <c r="ISP108" s="154"/>
      <c r="ISQ108" s="154"/>
      <c r="ISR108" s="153"/>
      <c r="ISS108" s="153"/>
      <c r="IST108" s="153"/>
      <c r="ISU108" s="153"/>
      <c r="ISV108" s="153"/>
      <c r="ISW108" s="153"/>
      <c r="ISX108" s="153"/>
      <c r="ISY108" s="153"/>
      <c r="ISZ108" s="155"/>
      <c r="ITA108" s="165"/>
      <c r="ITB108" s="153"/>
      <c r="ITC108" s="154"/>
      <c r="ITD108" s="154"/>
      <c r="ITE108" s="153"/>
      <c r="ITF108" s="153"/>
      <c r="ITG108" s="153"/>
      <c r="ITH108" s="153"/>
      <c r="ITI108" s="153"/>
      <c r="ITJ108" s="153"/>
      <c r="ITK108" s="153"/>
      <c r="ITL108" s="153"/>
      <c r="ITM108" s="155"/>
      <c r="ITN108" s="165"/>
      <c r="ITO108" s="153"/>
      <c r="ITP108" s="154"/>
      <c r="ITQ108" s="154"/>
      <c r="ITR108" s="153"/>
      <c r="ITS108" s="153"/>
      <c r="ITT108" s="153"/>
      <c r="ITU108" s="153"/>
      <c r="ITV108" s="153"/>
      <c r="ITW108" s="153"/>
      <c r="ITX108" s="153"/>
      <c r="ITY108" s="153"/>
      <c r="ITZ108" s="155"/>
      <c r="IUA108" s="165"/>
      <c r="IUB108" s="153"/>
      <c r="IUC108" s="154"/>
      <c r="IUD108" s="154"/>
      <c r="IUE108" s="153"/>
      <c r="IUF108" s="153"/>
      <c r="IUG108" s="153"/>
      <c r="IUH108" s="153"/>
      <c r="IUI108" s="153"/>
      <c r="IUJ108" s="153"/>
      <c r="IUK108" s="153"/>
      <c r="IUL108" s="153"/>
      <c r="IUM108" s="155"/>
      <c r="IUN108" s="165"/>
      <c r="IUO108" s="153"/>
      <c r="IUP108" s="154"/>
      <c r="IUQ108" s="154"/>
      <c r="IUR108" s="153"/>
      <c r="IUS108" s="153"/>
      <c r="IUT108" s="153"/>
      <c r="IUU108" s="153"/>
      <c r="IUV108" s="153"/>
      <c r="IUW108" s="153"/>
      <c r="IUX108" s="153"/>
      <c r="IUY108" s="153"/>
      <c r="IUZ108" s="155"/>
      <c r="IVA108" s="165"/>
      <c r="IVB108" s="153"/>
      <c r="IVC108" s="154"/>
      <c r="IVD108" s="154"/>
      <c r="IVE108" s="153"/>
      <c r="IVF108" s="153"/>
      <c r="IVG108" s="153"/>
      <c r="IVH108" s="153"/>
      <c r="IVI108" s="153"/>
      <c r="IVJ108" s="153"/>
      <c r="IVK108" s="153"/>
      <c r="IVL108" s="153"/>
      <c r="IVM108" s="155"/>
      <c r="IVN108" s="165"/>
      <c r="IVO108" s="153"/>
      <c r="IVP108" s="154"/>
      <c r="IVQ108" s="154"/>
      <c r="IVR108" s="153"/>
      <c r="IVS108" s="153"/>
      <c r="IVT108" s="153"/>
      <c r="IVU108" s="153"/>
      <c r="IVV108" s="153"/>
      <c r="IVW108" s="153"/>
      <c r="IVX108" s="153"/>
      <c r="IVY108" s="153"/>
      <c r="IVZ108" s="155"/>
      <c r="IWA108" s="165"/>
      <c r="IWB108" s="153"/>
      <c r="IWC108" s="154"/>
      <c r="IWD108" s="154"/>
      <c r="IWE108" s="153"/>
      <c r="IWF108" s="153"/>
      <c r="IWG108" s="153"/>
      <c r="IWH108" s="153"/>
      <c r="IWI108" s="153"/>
      <c r="IWJ108" s="153"/>
      <c r="IWK108" s="153"/>
      <c r="IWL108" s="153"/>
      <c r="IWM108" s="155"/>
      <c r="IWN108" s="165"/>
      <c r="IWO108" s="153"/>
      <c r="IWP108" s="154"/>
      <c r="IWQ108" s="154"/>
      <c r="IWR108" s="153"/>
      <c r="IWS108" s="153"/>
      <c r="IWT108" s="153"/>
      <c r="IWU108" s="153"/>
      <c r="IWV108" s="153"/>
      <c r="IWW108" s="153"/>
      <c r="IWX108" s="153"/>
      <c r="IWY108" s="153"/>
      <c r="IWZ108" s="155"/>
      <c r="IXA108" s="165"/>
      <c r="IXB108" s="153"/>
      <c r="IXC108" s="154"/>
      <c r="IXD108" s="154"/>
      <c r="IXE108" s="153"/>
      <c r="IXF108" s="153"/>
      <c r="IXG108" s="153"/>
      <c r="IXH108" s="153"/>
      <c r="IXI108" s="153"/>
      <c r="IXJ108" s="153"/>
      <c r="IXK108" s="153"/>
      <c r="IXL108" s="153"/>
      <c r="IXM108" s="155"/>
      <c r="IXN108" s="165"/>
      <c r="IXO108" s="153"/>
      <c r="IXP108" s="154"/>
      <c r="IXQ108" s="154"/>
      <c r="IXR108" s="153"/>
      <c r="IXS108" s="153"/>
      <c r="IXT108" s="153"/>
      <c r="IXU108" s="153"/>
      <c r="IXV108" s="153"/>
      <c r="IXW108" s="153"/>
      <c r="IXX108" s="153"/>
      <c r="IXY108" s="153"/>
      <c r="IXZ108" s="155"/>
      <c r="IYA108" s="165"/>
      <c r="IYB108" s="153"/>
      <c r="IYC108" s="154"/>
      <c r="IYD108" s="154"/>
      <c r="IYE108" s="153"/>
      <c r="IYF108" s="153"/>
      <c r="IYG108" s="153"/>
      <c r="IYH108" s="153"/>
      <c r="IYI108" s="153"/>
      <c r="IYJ108" s="153"/>
      <c r="IYK108" s="153"/>
      <c r="IYL108" s="153"/>
      <c r="IYM108" s="155"/>
      <c r="IYN108" s="165"/>
      <c r="IYO108" s="153"/>
      <c r="IYP108" s="154"/>
      <c r="IYQ108" s="154"/>
      <c r="IYR108" s="153"/>
      <c r="IYS108" s="153"/>
      <c r="IYT108" s="153"/>
      <c r="IYU108" s="153"/>
      <c r="IYV108" s="153"/>
      <c r="IYW108" s="153"/>
      <c r="IYX108" s="153"/>
      <c r="IYY108" s="153"/>
      <c r="IYZ108" s="155"/>
      <c r="IZA108" s="165"/>
      <c r="IZB108" s="153"/>
      <c r="IZC108" s="154"/>
      <c r="IZD108" s="154"/>
      <c r="IZE108" s="153"/>
      <c r="IZF108" s="153"/>
      <c r="IZG108" s="153"/>
      <c r="IZH108" s="153"/>
      <c r="IZI108" s="153"/>
      <c r="IZJ108" s="153"/>
      <c r="IZK108" s="153"/>
      <c r="IZL108" s="153"/>
      <c r="IZM108" s="155"/>
      <c r="IZN108" s="165"/>
      <c r="IZO108" s="153"/>
      <c r="IZP108" s="154"/>
      <c r="IZQ108" s="154"/>
      <c r="IZR108" s="153"/>
      <c r="IZS108" s="153"/>
      <c r="IZT108" s="153"/>
      <c r="IZU108" s="153"/>
      <c r="IZV108" s="153"/>
      <c r="IZW108" s="153"/>
      <c r="IZX108" s="153"/>
      <c r="IZY108" s="153"/>
      <c r="IZZ108" s="155"/>
      <c r="JAA108" s="165"/>
      <c r="JAB108" s="153"/>
      <c r="JAC108" s="154"/>
      <c r="JAD108" s="154"/>
      <c r="JAE108" s="153"/>
      <c r="JAF108" s="153"/>
      <c r="JAG108" s="153"/>
      <c r="JAH108" s="153"/>
      <c r="JAI108" s="153"/>
      <c r="JAJ108" s="153"/>
      <c r="JAK108" s="153"/>
      <c r="JAL108" s="153"/>
      <c r="JAM108" s="155"/>
      <c r="JAN108" s="165"/>
      <c r="JAO108" s="153"/>
      <c r="JAP108" s="154"/>
      <c r="JAQ108" s="154"/>
      <c r="JAR108" s="153"/>
      <c r="JAS108" s="153"/>
      <c r="JAT108" s="153"/>
      <c r="JAU108" s="153"/>
      <c r="JAV108" s="153"/>
      <c r="JAW108" s="153"/>
      <c r="JAX108" s="153"/>
      <c r="JAY108" s="153"/>
      <c r="JAZ108" s="155"/>
      <c r="JBA108" s="165"/>
      <c r="JBB108" s="153"/>
      <c r="JBC108" s="154"/>
      <c r="JBD108" s="154"/>
      <c r="JBE108" s="153"/>
      <c r="JBF108" s="153"/>
      <c r="JBG108" s="153"/>
      <c r="JBH108" s="153"/>
      <c r="JBI108" s="153"/>
      <c r="JBJ108" s="153"/>
      <c r="JBK108" s="153"/>
      <c r="JBL108" s="153"/>
      <c r="JBM108" s="155"/>
      <c r="JBN108" s="165"/>
      <c r="JBO108" s="153"/>
      <c r="JBP108" s="154"/>
      <c r="JBQ108" s="154"/>
      <c r="JBR108" s="153"/>
      <c r="JBS108" s="153"/>
      <c r="JBT108" s="153"/>
      <c r="JBU108" s="153"/>
      <c r="JBV108" s="153"/>
      <c r="JBW108" s="153"/>
      <c r="JBX108" s="153"/>
      <c r="JBY108" s="153"/>
      <c r="JBZ108" s="155"/>
      <c r="JCA108" s="165"/>
      <c r="JCB108" s="153"/>
      <c r="JCC108" s="154"/>
      <c r="JCD108" s="154"/>
      <c r="JCE108" s="153"/>
      <c r="JCF108" s="153"/>
      <c r="JCG108" s="153"/>
      <c r="JCH108" s="153"/>
      <c r="JCI108" s="153"/>
      <c r="JCJ108" s="153"/>
      <c r="JCK108" s="153"/>
      <c r="JCL108" s="153"/>
      <c r="JCM108" s="155"/>
      <c r="JCN108" s="165"/>
      <c r="JCO108" s="153"/>
      <c r="JCP108" s="154"/>
      <c r="JCQ108" s="154"/>
      <c r="JCR108" s="153"/>
      <c r="JCS108" s="153"/>
      <c r="JCT108" s="153"/>
      <c r="JCU108" s="153"/>
      <c r="JCV108" s="153"/>
      <c r="JCW108" s="153"/>
      <c r="JCX108" s="153"/>
      <c r="JCY108" s="153"/>
      <c r="JCZ108" s="155"/>
      <c r="JDA108" s="165"/>
      <c r="JDB108" s="153"/>
      <c r="JDC108" s="154"/>
      <c r="JDD108" s="154"/>
      <c r="JDE108" s="153"/>
      <c r="JDF108" s="153"/>
      <c r="JDG108" s="153"/>
      <c r="JDH108" s="153"/>
      <c r="JDI108" s="153"/>
      <c r="JDJ108" s="153"/>
      <c r="JDK108" s="153"/>
      <c r="JDL108" s="153"/>
      <c r="JDM108" s="155"/>
      <c r="JDN108" s="165"/>
      <c r="JDO108" s="153"/>
      <c r="JDP108" s="154"/>
      <c r="JDQ108" s="154"/>
      <c r="JDR108" s="153"/>
      <c r="JDS108" s="153"/>
      <c r="JDT108" s="153"/>
      <c r="JDU108" s="153"/>
      <c r="JDV108" s="153"/>
      <c r="JDW108" s="153"/>
      <c r="JDX108" s="153"/>
      <c r="JDY108" s="153"/>
      <c r="JDZ108" s="155"/>
      <c r="JEA108" s="165"/>
      <c r="JEB108" s="153"/>
      <c r="JEC108" s="154"/>
      <c r="JED108" s="154"/>
      <c r="JEE108" s="153"/>
      <c r="JEF108" s="153"/>
      <c r="JEG108" s="153"/>
      <c r="JEH108" s="153"/>
      <c r="JEI108" s="153"/>
      <c r="JEJ108" s="153"/>
      <c r="JEK108" s="153"/>
      <c r="JEL108" s="153"/>
      <c r="JEM108" s="155"/>
      <c r="JEN108" s="165"/>
      <c r="JEO108" s="153"/>
      <c r="JEP108" s="154"/>
      <c r="JEQ108" s="154"/>
      <c r="JER108" s="153"/>
      <c r="JES108" s="153"/>
      <c r="JET108" s="153"/>
      <c r="JEU108" s="153"/>
      <c r="JEV108" s="153"/>
      <c r="JEW108" s="153"/>
      <c r="JEX108" s="153"/>
      <c r="JEY108" s="153"/>
      <c r="JEZ108" s="155"/>
      <c r="JFA108" s="165"/>
      <c r="JFB108" s="153"/>
      <c r="JFC108" s="154"/>
      <c r="JFD108" s="154"/>
      <c r="JFE108" s="153"/>
      <c r="JFF108" s="153"/>
      <c r="JFG108" s="153"/>
      <c r="JFH108" s="153"/>
      <c r="JFI108" s="153"/>
      <c r="JFJ108" s="153"/>
      <c r="JFK108" s="153"/>
      <c r="JFL108" s="153"/>
      <c r="JFM108" s="155"/>
      <c r="JFN108" s="165"/>
      <c r="JFO108" s="153"/>
      <c r="JFP108" s="154"/>
      <c r="JFQ108" s="154"/>
      <c r="JFR108" s="153"/>
      <c r="JFS108" s="153"/>
      <c r="JFT108" s="153"/>
      <c r="JFU108" s="153"/>
      <c r="JFV108" s="153"/>
      <c r="JFW108" s="153"/>
      <c r="JFX108" s="153"/>
      <c r="JFY108" s="153"/>
      <c r="JFZ108" s="155"/>
      <c r="JGA108" s="165"/>
      <c r="JGB108" s="153"/>
      <c r="JGC108" s="154"/>
      <c r="JGD108" s="154"/>
      <c r="JGE108" s="153"/>
      <c r="JGF108" s="153"/>
      <c r="JGG108" s="153"/>
      <c r="JGH108" s="153"/>
      <c r="JGI108" s="153"/>
      <c r="JGJ108" s="153"/>
      <c r="JGK108" s="153"/>
      <c r="JGL108" s="153"/>
      <c r="JGM108" s="155"/>
      <c r="JGN108" s="165"/>
      <c r="JGO108" s="153"/>
      <c r="JGP108" s="154"/>
      <c r="JGQ108" s="154"/>
      <c r="JGR108" s="153"/>
      <c r="JGS108" s="153"/>
      <c r="JGT108" s="153"/>
      <c r="JGU108" s="153"/>
      <c r="JGV108" s="153"/>
      <c r="JGW108" s="153"/>
      <c r="JGX108" s="153"/>
      <c r="JGY108" s="153"/>
      <c r="JGZ108" s="155"/>
      <c r="JHA108" s="165"/>
      <c r="JHB108" s="153"/>
      <c r="JHC108" s="154"/>
      <c r="JHD108" s="154"/>
      <c r="JHE108" s="153"/>
      <c r="JHF108" s="153"/>
      <c r="JHG108" s="153"/>
      <c r="JHH108" s="153"/>
      <c r="JHI108" s="153"/>
      <c r="JHJ108" s="153"/>
      <c r="JHK108" s="153"/>
      <c r="JHL108" s="153"/>
      <c r="JHM108" s="155"/>
      <c r="JHN108" s="165"/>
      <c r="JHO108" s="153"/>
      <c r="JHP108" s="154"/>
      <c r="JHQ108" s="154"/>
      <c r="JHR108" s="153"/>
      <c r="JHS108" s="153"/>
      <c r="JHT108" s="153"/>
      <c r="JHU108" s="153"/>
      <c r="JHV108" s="153"/>
      <c r="JHW108" s="153"/>
      <c r="JHX108" s="153"/>
      <c r="JHY108" s="153"/>
      <c r="JHZ108" s="155"/>
      <c r="JIA108" s="165"/>
      <c r="JIB108" s="153"/>
      <c r="JIC108" s="154"/>
      <c r="JID108" s="154"/>
      <c r="JIE108" s="153"/>
      <c r="JIF108" s="153"/>
      <c r="JIG108" s="153"/>
      <c r="JIH108" s="153"/>
      <c r="JII108" s="153"/>
      <c r="JIJ108" s="153"/>
      <c r="JIK108" s="153"/>
      <c r="JIL108" s="153"/>
      <c r="JIM108" s="155"/>
      <c r="JIN108" s="165"/>
      <c r="JIO108" s="153"/>
      <c r="JIP108" s="154"/>
      <c r="JIQ108" s="154"/>
      <c r="JIR108" s="153"/>
      <c r="JIS108" s="153"/>
      <c r="JIT108" s="153"/>
      <c r="JIU108" s="153"/>
      <c r="JIV108" s="153"/>
      <c r="JIW108" s="153"/>
      <c r="JIX108" s="153"/>
      <c r="JIY108" s="153"/>
      <c r="JIZ108" s="155"/>
      <c r="JJA108" s="165"/>
      <c r="JJB108" s="153"/>
      <c r="JJC108" s="154"/>
      <c r="JJD108" s="154"/>
      <c r="JJE108" s="153"/>
      <c r="JJF108" s="153"/>
      <c r="JJG108" s="153"/>
      <c r="JJH108" s="153"/>
      <c r="JJI108" s="153"/>
      <c r="JJJ108" s="153"/>
      <c r="JJK108" s="153"/>
      <c r="JJL108" s="153"/>
      <c r="JJM108" s="155"/>
      <c r="JJN108" s="165"/>
      <c r="JJO108" s="153"/>
      <c r="JJP108" s="154"/>
      <c r="JJQ108" s="154"/>
      <c r="JJR108" s="153"/>
      <c r="JJS108" s="153"/>
      <c r="JJT108" s="153"/>
      <c r="JJU108" s="153"/>
      <c r="JJV108" s="153"/>
      <c r="JJW108" s="153"/>
      <c r="JJX108" s="153"/>
      <c r="JJY108" s="153"/>
      <c r="JJZ108" s="155"/>
      <c r="JKA108" s="165"/>
      <c r="JKB108" s="153"/>
      <c r="JKC108" s="154"/>
      <c r="JKD108" s="154"/>
      <c r="JKE108" s="153"/>
      <c r="JKF108" s="153"/>
      <c r="JKG108" s="153"/>
      <c r="JKH108" s="153"/>
      <c r="JKI108" s="153"/>
      <c r="JKJ108" s="153"/>
      <c r="JKK108" s="153"/>
      <c r="JKL108" s="153"/>
      <c r="JKM108" s="155"/>
      <c r="JKN108" s="165"/>
      <c r="JKO108" s="153"/>
      <c r="JKP108" s="154"/>
      <c r="JKQ108" s="154"/>
      <c r="JKR108" s="153"/>
      <c r="JKS108" s="153"/>
      <c r="JKT108" s="153"/>
      <c r="JKU108" s="153"/>
      <c r="JKV108" s="153"/>
      <c r="JKW108" s="153"/>
      <c r="JKX108" s="153"/>
      <c r="JKY108" s="153"/>
      <c r="JKZ108" s="155"/>
      <c r="JLA108" s="165"/>
      <c r="JLB108" s="153"/>
      <c r="JLC108" s="154"/>
      <c r="JLD108" s="154"/>
      <c r="JLE108" s="153"/>
      <c r="JLF108" s="153"/>
      <c r="JLG108" s="153"/>
      <c r="JLH108" s="153"/>
      <c r="JLI108" s="153"/>
      <c r="JLJ108" s="153"/>
      <c r="JLK108" s="153"/>
      <c r="JLL108" s="153"/>
      <c r="JLM108" s="155"/>
      <c r="JLN108" s="165"/>
      <c r="JLO108" s="153"/>
      <c r="JLP108" s="154"/>
      <c r="JLQ108" s="154"/>
      <c r="JLR108" s="153"/>
      <c r="JLS108" s="153"/>
      <c r="JLT108" s="153"/>
      <c r="JLU108" s="153"/>
      <c r="JLV108" s="153"/>
      <c r="JLW108" s="153"/>
      <c r="JLX108" s="153"/>
      <c r="JLY108" s="153"/>
      <c r="JLZ108" s="155"/>
      <c r="JMA108" s="165"/>
      <c r="JMB108" s="153"/>
      <c r="JMC108" s="154"/>
      <c r="JMD108" s="154"/>
      <c r="JME108" s="153"/>
      <c r="JMF108" s="153"/>
      <c r="JMG108" s="153"/>
      <c r="JMH108" s="153"/>
      <c r="JMI108" s="153"/>
      <c r="JMJ108" s="153"/>
      <c r="JMK108" s="153"/>
      <c r="JML108" s="153"/>
      <c r="JMM108" s="155"/>
      <c r="JMN108" s="165"/>
      <c r="JMO108" s="153"/>
      <c r="JMP108" s="154"/>
      <c r="JMQ108" s="154"/>
      <c r="JMR108" s="153"/>
      <c r="JMS108" s="153"/>
      <c r="JMT108" s="153"/>
      <c r="JMU108" s="153"/>
      <c r="JMV108" s="153"/>
      <c r="JMW108" s="153"/>
      <c r="JMX108" s="153"/>
      <c r="JMY108" s="153"/>
      <c r="JMZ108" s="155"/>
      <c r="JNA108" s="165"/>
      <c r="JNB108" s="153"/>
      <c r="JNC108" s="154"/>
      <c r="JND108" s="154"/>
      <c r="JNE108" s="153"/>
      <c r="JNF108" s="153"/>
      <c r="JNG108" s="153"/>
      <c r="JNH108" s="153"/>
      <c r="JNI108" s="153"/>
      <c r="JNJ108" s="153"/>
      <c r="JNK108" s="153"/>
      <c r="JNL108" s="153"/>
      <c r="JNM108" s="155"/>
      <c r="JNN108" s="165"/>
      <c r="JNO108" s="153"/>
      <c r="JNP108" s="154"/>
      <c r="JNQ108" s="154"/>
      <c r="JNR108" s="153"/>
      <c r="JNS108" s="153"/>
      <c r="JNT108" s="153"/>
      <c r="JNU108" s="153"/>
      <c r="JNV108" s="153"/>
      <c r="JNW108" s="153"/>
      <c r="JNX108" s="153"/>
      <c r="JNY108" s="153"/>
      <c r="JNZ108" s="155"/>
      <c r="JOA108" s="165"/>
      <c r="JOB108" s="153"/>
      <c r="JOC108" s="154"/>
      <c r="JOD108" s="154"/>
      <c r="JOE108" s="153"/>
      <c r="JOF108" s="153"/>
      <c r="JOG108" s="153"/>
      <c r="JOH108" s="153"/>
      <c r="JOI108" s="153"/>
      <c r="JOJ108" s="153"/>
      <c r="JOK108" s="153"/>
      <c r="JOL108" s="153"/>
      <c r="JOM108" s="155"/>
      <c r="JON108" s="165"/>
      <c r="JOO108" s="153"/>
      <c r="JOP108" s="154"/>
      <c r="JOQ108" s="154"/>
      <c r="JOR108" s="153"/>
      <c r="JOS108" s="153"/>
      <c r="JOT108" s="153"/>
      <c r="JOU108" s="153"/>
      <c r="JOV108" s="153"/>
      <c r="JOW108" s="153"/>
      <c r="JOX108" s="153"/>
      <c r="JOY108" s="153"/>
      <c r="JOZ108" s="155"/>
      <c r="JPA108" s="165"/>
      <c r="JPB108" s="153"/>
      <c r="JPC108" s="154"/>
      <c r="JPD108" s="154"/>
      <c r="JPE108" s="153"/>
      <c r="JPF108" s="153"/>
      <c r="JPG108" s="153"/>
      <c r="JPH108" s="153"/>
      <c r="JPI108" s="153"/>
      <c r="JPJ108" s="153"/>
      <c r="JPK108" s="153"/>
      <c r="JPL108" s="153"/>
      <c r="JPM108" s="155"/>
      <c r="JPN108" s="165"/>
      <c r="JPO108" s="153"/>
      <c r="JPP108" s="154"/>
      <c r="JPQ108" s="154"/>
      <c r="JPR108" s="153"/>
      <c r="JPS108" s="153"/>
      <c r="JPT108" s="153"/>
      <c r="JPU108" s="153"/>
      <c r="JPV108" s="153"/>
      <c r="JPW108" s="153"/>
      <c r="JPX108" s="153"/>
      <c r="JPY108" s="153"/>
      <c r="JPZ108" s="155"/>
      <c r="JQA108" s="165"/>
      <c r="JQB108" s="153"/>
      <c r="JQC108" s="154"/>
      <c r="JQD108" s="154"/>
      <c r="JQE108" s="153"/>
      <c r="JQF108" s="153"/>
      <c r="JQG108" s="153"/>
      <c r="JQH108" s="153"/>
      <c r="JQI108" s="153"/>
      <c r="JQJ108" s="153"/>
      <c r="JQK108" s="153"/>
      <c r="JQL108" s="153"/>
      <c r="JQM108" s="155"/>
      <c r="JQN108" s="165"/>
      <c r="JQO108" s="153"/>
      <c r="JQP108" s="154"/>
      <c r="JQQ108" s="154"/>
      <c r="JQR108" s="153"/>
      <c r="JQS108" s="153"/>
      <c r="JQT108" s="153"/>
      <c r="JQU108" s="153"/>
      <c r="JQV108" s="153"/>
      <c r="JQW108" s="153"/>
      <c r="JQX108" s="153"/>
      <c r="JQY108" s="153"/>
      <c r="JQZ108" s="155"/>
      <c r="JRA108" s="165"/>
      <c r="JRB108" s="153"/>
      <c r="JRC108" s="154"/>
      <c r="JRD108" s="154"/>
      <c r="JRE108" s="153"/>
      <c r="JRF108" s="153"/>
      <c r="JRG108" s="153"/>
      <c r="JRH108" s="153"/>
      <c r="JRI108" s="153"/>
      <c r="JRJ108" s="153"/>
      <c r="JRK108" s="153"/>
      <c r="JRL108" s="153"/>
      <c r="JRM108" s="155"/>
      <c r="JRN108" s="165"/>
      <c r="JRO108" s="153"/>
      <c r="JRP108" s="154"/>
      <c r="JRQ108" s="154"/>
      <c r="JRR108" s="153"/>
      <c r="JRS108" s="153"/>
      <c r="JRT108" s="153"/>
      <c r="JRU108" s="153"/>
      <c r="JRV108" s="153"/>
      <c r="JRW108" s="153"/>
      <c r="JRX108" s="153"/>
      <c r="JRY108" s="153"/>
      <c r="JRZ108" s="155"/>
      <c r="JSA108" s="165"/>
      <c r="JSB108" s="153"/>
      <c r="JSC108" s="154"/>
      <c r="JSD108" s="154"/>
      <c r="JSE108" s="153"/>
      <c r="JSF108" s="153"/>
      <c r="JSG108" s="153"/>
      <c r="JSH108" s="153"/>
      <c r="JSI108" s="153"/>
      <c r="JSJ108" s="153"/>
      <c r="JSK108" s="153"/>
      <c r="JSL108" s="153"/>
      <c r="JSM108" s="155"/>
      <c r="JSN108" s="165"/>
      <c r="JSO108" s="153"/>
      <c r="JSP108" s="154"/>
      <c r="JSQ108" s="154"/>
      <c r="JSR108" s="153"/>
      <c r="JSS108" s="153"/>
      <c r="JST108" s="153"/>
      <c r="JSU108" s="153"/>
      <c r="JSV108" s="153"/>
      <c r="JSW108" s="153"/>
      <c r="JSX108" s="153"/>
      <c r="JSY108" s="153"/>
      <c r="JSZ108" s="155"/>
      <c r="JTA108" s="165"/>
      <c r="JTB108" s="153"/>
      <c r="JTC108" s="154"/>
      <c r="JTD108" s="154"/>
      <c r="JTE108" s="153"/>
      <c r="JTF108" s="153"/>
      <c r="JTG108" s="153"/>
      <c r="JTH108" s="153"/>
      <c r="JTI108" s="153"/>
      <c r="JTJ108" s="153"/>
      <c r="JTK108" s="153"/>
      <c r="JTL108" s="153"/>
      <c r="JTM108" s="155"/>
      <c r="JTN108" s="165"/>
      <c r="JTO108" s="153"/>
      <c r="JTP108" s="154"/>
      <c r="JTQ108" s="154"/>
      <c r="JTR108" s="153"/>
      <c r="JTS108" s="153"/>
      <c r="JTT108" s="153"/>
      <c r="JTU108" s="153"/>
      <c r="JTV108" s="153"/>
      <c r="JTW108" s="153"/>
      <c r="JTX108" s="153"/>
      <c r="JTY108" s="153"/>
      <c r="JTZ108" s="155"/>
      <c r="JUA108" s="165"/>
      <c r="JUB108" s="153"/>
      <c r="JUC108" s="154"/>
      <c r="JUD108" s="154"/>
      <c r="JUE108" s="153"/>
      <c r="JUF108" s="153"/>
      <c r="JUG108" s="153"/>
      <c r="JUH108" s="153"/>
      <c r="JUI108" s="153"/>
      <c r="JUJ108" s="153"/>
      <c r="JUK108" s="153"/>
      <c r="JUL108" s="153"/>
      <c r="JUM108" s="155"/>
      <c r="JUN108" s="165"/>
      <c r="JUO108" s="153"/>
      <c r="JUP108" s="154"/>
      <c r="JUQ108" s="154"/>
      <c r="JUR108" s="153"/>
      <c r="JUS108" s="153"/>
      <c r="JUT108" s="153"/>
      <c r="JUU108" s="153"/>
      <c r="JUV108" s="153"/>
      <c r="JUW108" s="153"/>
      <c r="JUX108" s="153"/>
      <c r="JUY108" s="153"/>
      <c r="JUZ108" s="155"/>
      <c r="JVA108" s="165"/>
      <c r="JVB108" s="153"/>
      <c r="JVC108" s="154"/>
      <c r="JVD108" s="154"/>
      <c r="JVE108" s="153"/>
      <c r="JVF108" s="153"/>
      <c r="JVG108" s="153"/>
      <c r="JVH108" s="153"/>
      <c r="JVI108" s="153"/>
      <c r="JVJ108" s="153"/>
      <c r="JVK108" s="153"/>
      <c r="JVL108" s="153"/>
      <c r="JVM108" s="155"/>
      <c r="JVN108" s="165"/>
      <c r="JVO108" s="153"/>
      <c r="JVP108" s="154"/>
      <c r="JVQ108" s="154"/>
      <c r="JVR108" s="153"/>
      <c r="JVS108" s="153"/>
      <c r="JVT108" s="153"/>
      <c r="JVU108" s="153"/>
      <c r="JVV108" s="153"/>
      <c r="JVW108" s="153"/>
      <c r="JVX108" s="153"/>
      <c r="JVY108" s="153"/>
      <c r="JVZ108" s="155"/>
      <c r="JWA108" s="165"/>
      <c r="JWB108" s="153"/>
      <c r="JWC108" s="154"/>
      <c r="JWD108" s="154"/>
      <c r="JWE108" s="153"/>
      <c r="JWF108" s="153"/>
      <c r="JWG108" s="153"/>
      <c r="JWH108" s="153"/>
      <c r="JWI108" s="153"/>
      <c r="JWJ108" s="153"/>
      <c r="JWK108" s="153"/>
      <c r="JWL108" s="153"/>
      <c r="JWM108" s="155"/>
      <c r="JWN108" s="165"/>
      <c r="JWO108" s="153"/>
      <c r="JWP108" s="154"/>
      <c r="JWQ108" s="154"/>
      <c r="JWR108" s="153"/>
      <c r="JWS108" s="153"/>
      <c r="JWT108" s="153"/>
      <c r="JWU108" s="153"/>
      <c r="JWV108" s="153"/>
      <c r="JWW108" s="153"/>
      <c r="JWX108" s="153"/>
      <c r="JWY108" s="153"/>
      <c r="JWZ108" s="155"/>
      <c r="JXA108" s="165"/>
      <c r="JXB108" s="153"/>
      <c r="JXC108" s="154"/>
      <c r="JXD108" s="154"/>
      <c r="JXE108" s="153"/>
      <c r="JXF108" s="153"/>
      <c r="JXG108" s="153"/>
      <c r="JXH108" s="153"/>
      <c r="JXI108" s="153"/>
      <c r="JXJ108" s="153"/>
      <c r="JXK108" s="153"/>
      <c r="JXL108" s="153"/>
      <c r="JXM108" s="155"/>
      <c r="JXN108" s="165"/>
      <c r="JXO108" s="153"/>
      <c r="JXP108" s="154"/>
      <c r="JXQ108" s="154"/>
      <c r="JXR108" s="153"/>
      <c r="JXS108" s="153"/>
      <c r="JXT108" s="153"/>
      <c r="JXU108" s="153"/>
      <c r="JXV108" s="153"/>
      <c r="JXW108" s="153"/>
      <c r="JXX108" s="153"/>
      <c r="JXY108" s="153"/>
      <c r="JXZ108" s="155"/>
      <c r="JYA108" s="165"/>
      <c r="JYB108" s="153"/>
      <c r="JYC108" s="154"/>
      <c r="JYD108" s="154"/>
      <c r="JYE108" s="153"/>
      <c r="JYF108" s="153"/>
      <c r="JYG108" s="153"/>
      <c r="JYH108" s="153"/>
      <c r="JYI108" s="153"/>
      <c r="JYJ108" s="153"/>
      <c r="JYK108" s="153"/>
      <c r="JYL108" s="153"/>
      <c r="JYM108" s="155"/>
      <c r="JYN108" s="165"/>
      <c r="JYO108" s="153"/>
      <c r="JYP108" s="154"/>
      <c r="JYQ108" s="154"/>
      <c r="JYR108" s="153"/>
      <c r="JYS108" s="153"/>
      <c r="JYT108" s="153"/>
      <c r="JYU108" s="153"/>
      <c r="JYV108" s="153"/>
      <c r="JYW108" s="153"/>
      <c r="JYX108" s="153"/>
      <c r="JYY108" s="153"/>
      <c r="JYZ108" s="155"/>
      <c r="JZA108" s="165"/>
      <c r="JZB108" s="153"/>
      <c r="JZC108" s="154"/>
      <c r="JZD108" s="154"/>
      <c r="JZE108" s="153"/>
      <c r="JZF108" s="153"/>
      <c r="JZG108" s="153"/>
      <c r="JZH108" s="153"/>
      <c r="JZI108" s="153"/>
      <c r="JZJ108" s="153"/>
      <c r="JZK108" s="153"/>
      <c r="JZL108" s="153"/>
      <c r="JZM108" s="155"/>
      <c r="JZN108" s="165"/>
      <c r="JZO108" s="153"/>
      <c r="JZP108" s="154"/>
      <c r="JZQ108" s="154"/>
      <c r="JZR108" s="153"/>
      <c r="JZS108" s="153"/>
      <c r="JZT108" s="153"/>
      <c r="JZU108" s="153"/>
      <c r="JZV108" s="153"/>
      <c r="JZW108" s="153"/>
      <c r="JZX108" s="153"/>
      <c r="JZY108" s="153"/>
      <c r="JZZ108" s="155"/>
      <c r="KAA108" s="165"/>
      <c r="KAB108" s="153"/>
      <c r="KAC108" s="154"/>
      <c r="KAD108" s="154"/>
      <c r="KAE108" s="153"/>
      <c r="KAF108" s="153"/>
      <c r="KAG108" s="153"/>
      <c r="KAH108" s="153"/>
      <c r="KAI108" s="153"/>
      <c r="KAJ108" s="153"/>
      <c r="KAK108" s="153"/>
      <c r="KAL108" s="153"/>
      <c r="KAM108" s="155"/>
      <c r="KAN108" s="165"/>
      <c r="KAO108" s="153"/>
      <c r="KAP108" s="154"/>
      <c r="KAQ108" s="154"/>
      <c r="KAR108" s="153"/>
      <c r="KAS108" s="153"/>
      <c r="KAT108" s="153"/>
      <c r="KAU108" s="153"/>
      <c r="KAV108" s="153"/>
      <c r="KAW108" s="153"/>
      <c r="KAX108" s="153"/>
      <c r="KAY108" s="153"/>
      <c r="KAZ108" s="155"/>
      <c r="KBA108" s="165"/>
      <c r="KBB108" s="153"/>
      <c r="KBC108" s="154"/>
      <c r="KBD108" s="154"/>
      <c r="KBE108" s="153"/>
      <c r="KBF108" s="153"/>
      <c r="KBG108" s="153"/>
      <c r="KBH108" s="153"/>
      <c r="KBI108" s="153"/>
      <c r="KBJ108" s="153"/>
      <c r="KBK108" s="153"/>
      <c r="KBL108" s="153"/>
      <c r="KBM108" s="155"/>
      <c r="KBN108" s="165"/>
      <c r="KBO108" s="153"/>
      <c r="KBP108" s="154"/>
      <c r="KBQ108" s="154"/>
      <c r="KBR108" s="153"/>
      <c r="KBS108" s="153"/>
      <c r="KBT108" s="153"/>
      <c r="KBU108" s="153"/>
      <c r="KBV108" s="153"/>
      <c r="KBW108" s="153"/>
      <c r="KBX108" s="153"/>
      <c r="KBY108" s="153"/>
      <c r="KBZ108" s="155"/>
      <c r="KCA108" s="165"/>
      <c r="KCB108" s="153"/>
      <c r="KCC108" s="154"/>
      <c r="KCD108" s="154"/>
      <c r="KCE108" s="153"/>
      <c r="KCF108" s="153"/>
      <c r="KCG108" s="153"/>
      <c r="KCH108" s="153"/>
      <c r="KCI108" s="153"/>
      <c r="KCJ108" s="153"/>
      <c r="KCK108" s="153"/>
      <c r="KCL108" s="153"/>
      <c r="KCM108" s="155"/>
      <c r="KCN108" s="165"/>
      <c r="KCO108" s="153"/>
      <c r="KCP108" s="154"/>
      <c r="KCQ108" s="154"/>
      <c r="KCR108" s="153"/>
      <c r="KCS108" s="153"/>
      <c r="KCT108" s="153"/>
      <c r="KCU108" s="153"/>
      <c r="KCV108" s="153"/>
      <c r="KCW108" s="153"/>
      <c r="KCX108" s="153"/>
      <c r="KCY108" s="153"/>
      <c r="KCZ108" s="155"/>
      <c r="KDA108" s="165"/>
      <c r="KDB108" s="153"/>
      <c r="KDC108" s="154"/>
      <c r="KDD108" s="154"/>
      <c r="KDE108" s="153"/>
      <c r="KDF108" s="153"/>
      <c r="KDG108" s="153"/>
      <c r="KDH108" s="153"/>
      <c r="KDI108" s="153"/>
      <c r="KDJ108" s="153"/>
      <c r="KDK108" s="153"/>
      <c r="KDL108" s="153"/>
      <c r="KDM108" s="155"/>
      <c r="KDN108" s="165"/>
      <c r="KDO108" s="153"/>
      <c r="KDP108" s="154"/>
      <c r="KDQ108" s="154"/>
      <c r="KDR108" s="153"/>
      <c r="KDS108" s="153"/>
      <c r="KDT108" s="153"/>
      <c r="KDU108" s="153"/>
      <c r="KDV108" s="153"/>
      <c r="KDW108" s="153"/>
      <c r="KDX108" s="153"/>
      <c r="KDY108" s="153"/>
      <c r="KDZ108" s="155"/>
      <c r="KEA108" s="165"/>
      <c r="KEB108" s="153"/>
      <c r="KEC108" s="154"/>
      <c r="KED108" s="154"/>
      <c r="KEE108" s="153"/>
      <c r="KEF108" s="153"/>
      <c r="KEG108" s="153"/>
      <c r="KEH108" s="153"/>
      <c r="KEI108" s="153"/>
      <c r="KEJ108" s="153"/>
      <c r="KEK108" s="153"/>
      <c r="KEL108" s="153"/>
      <c r="KEM108" s="155"/>
      <c r="KEN108" s="165"/>
      <c r="KEO108" s="153"/>
      <c r="KEP108" s="154"/>
      <c r="KEQ108" s="154"/>
      <c r="KER108" s="153"/>
      <c r="KES108" s="153"/>
      <c r="KET108" s="153"/>
      <c r="KEU108" s="153"/>
      <c r="KEV108" s="153"/>
      <c r="KEW108" s="153"/>
      <c r="KEX108" s="153"/>
      <c r="KEY108" s="153"/>
      <c r="KEZ108" s="155"/>
      <c r="KFA108" s="165"/>
      <c r="KFB108" s="153"/>
      <c r="KFC108" s="154"/>
      <c r="KFD108" s="154"/>
      <c r="KFE108" s="153"/>
      <c r="KFF108" s="153"/>
      <c r="KFG108" s="153"/>
      <c r="KFH108" s="153"/>
      <c r="KFI108" s="153"/>
      <c r="KFJ108" s="153"/>
      <c r="KFK108" s="153"/>
      <c r="KFL108" s="153"/>
      <c r="KFM108" s="155"/>
      <c r="KFN108" s="165"/>
      <c r="KFO108" s="153"/>
      <c r="KFP108" s="154"/>
      <c r="KFQ108" s="154"/>
      <c r="KFR108" s="153"/>
      <c r="KFS108" s="153"/>
      <c r="KFT108" s="153"/>
      <c r="KFU108" s="153"/>
      <c r="KFV108" s="153"/>
      <c r="KFW108" s="153"/>
      <c r="KFX108" s="153"/>
      <c r="KFY108" s="153"/>
      <c r="KFZ108" s="155"/>
      <c r="KGA108" s="165"/>
      <c r="KGB108" s="153"/>
      <c r="KGC108" s="154"/>
      <c r="KGD108" s="154"/>
      <c r="KGE108" s="153"/>
      <c r="KGF108" s="153"/>
      <c r="KGG108" s="153"/>
      <c r="KGH108" s="153"/>
      <c r="KGI108" s="153"/>
      <c r="KGJ108" s="153"/>
      <c r="KGK108" s="153"/>
      <c r="KGL108" s="153"/>
      <c r="KGM108" s="155"/>
      <c r="KGN108" s="165"/>
      <c r="KGO108" s="153"/>
      <c r="KGP108" s="154"/>
      <c r="KGQ108" s="154"/>
      <c r="KGR108" s="153"/>
      <c r="KGS108" s="153"/>
      <c r="KGT108" s="153"/>
      <c r="KGU108" s="153"/>
      <c r="KGV108" s="153"/>
      <c r="KGW108" s="153"/>
      <c r="KGX108" s="153"/>
      <c r="KGY108" s="153"/>
      <c r="KGZ108" s="155"/>
      <c r="KHA108" s="165"/>
      <c r="KHB108" s="153"/>
      <c r="KHC108" s="154"/>
      <c r="KHD108" s="154"/>
      <c r="KHE108" s="153"/>
      <c r="KHF108" s="153"/>
      <c r="KHG108" s="153"/>
      <c r="KHH108" s="153"/>
      <c r="KHI108" s="153"/>
      <c r="KHJ108" s="153"/>
      <c r="KHK108" s="153"/>
      <c r="KHL108" s="153"/>
      <c r="KHM108" s="155"/>
      <c r="KHN108" s="165"/>
      <c r="KHO108" s="153"/>
      <c r="KHP108" s="154"/>
      <c r="KHQ108" s="154"/>
      <c r="KHR108" s="153"/>
      <c r="KHS108" s="153"/>
      <c r="KHT108" s="153"/>
      <c r="KHU108" s="153"/>
      <c r="KHV108" s="153"/>
      <c r="KHW108" s="153"/>
      <c r="KHX108" s="153"/>
      <c r="KHY108" s="153"/>
      <c r="KHZ108" s="155"/>
      <c r="KIA108" s="165"/>
      <c r="KIB108" s="153"/>
      <c r="KIC108" s="154"/>
      <c r="KID108" s="154"/>
      <c r="KIE108" s="153"/>
      <c r="KIF108" s="153"/>
      <c r="KIG108" s="153"/>
      <c r="KIH108" s="153"/>
      <c r="KII108" s="153"/>
      <c r="KIJ108" s="153"/>
      <c r="KIK108" s="153"/>
      <c r="KIL108" s="153"/>
      <c r="KIM108" s="155"/>
      <c r="KIN108" s="165"/>
      <c r="KIO108" s="153"/>
      <c r="KIP108" s="154"/>
      <c r="KIQ108" s="154"/>
      <c r="KIR108" s="153"/>
      <c r="KIS108" s="153"/>
      <c r="KIT108" s="153"/>
      <c r="KIU108" s="153"/>
      <c r="KIV108" s="153"/>
      <c r="KIW108" s="153"/>
      <c r="KIX108" s="153"/>
      <c r="KIY108" s="153"/>
      <c r="KIZ108" s="155"/>
      <c r="KJA108" s="165"/>
      <c r="KJB108" s="153"/>
      <c r="KJC108" s="154"/>
      <c r="KJD108" s="154"/>
      <c r="KJE108" s="153"/>
      <c r="KJF108" s="153"/>
      <c r="KJG108" s="153"/>
      <c r="KJH108" s="153"/>
      <c r="KJI108" s="153"/>
      <c r="KJJ108" s="153"/>
      <c r="KJK108" s="153"/>
      <c r="KJL108" s="153"/>
      <c r="KJM108" s="155"/>
      <c r="KJN108" s="165"/>
      <c r="KJO108" s="153"/>
      <c r="KJP108" s="154"/>
      <c r="KJQ108" s="154"/>
      <c r="KJR108" s="153"/>
      <c r="KJS108" s="153"/>
      <c r="KJT108" s="153"/>
      <c r="KJU108" s="153"/>
      <c r="KJV108" s="153"/>
      <c r="KJW108" s="153"/>
      <c r="KJX108" s="153"/>
      <c r="KJY108" s="153"/>
      <c r="KJZ108" s="155"/>
      <c r="KKA108" s="165"/>
      <c r="KKB108" s="153"/>
      <c r="KKC108" s="154"/>
      <c r="KKD108" s="154"/>
      <c r="KKE108" s="153"/>
      <c r="KKF108" s="153"/>
      <c r="KKG108" s="153"/>
      <c r="KKH108" s="153"/>
      <c r="KKI108" s="153"/>
      <c r="KKJ108" s="153"/>
      <c r="KKK108" s="153"/>
      <c r="KKL108" s="153"/>
      <c r="KKM108" s="155"/>
      <c r="KKN108" s="165"/>
      <c r="KKO108" s="153"/>
      <c r="KKP108" s="154"/>
      <c r="KKQ108" s="154"/>
      <c r="KKR108" s="153"/>
      <c r="KKS108" s="153"/>
      <c r="KKT108" s="153"/>
      <c r="KKU108" s="153"/>
      <c r="KKV108" s="153"/>
      <c r="KKW108" s="153"/>
      <c r="KKX108" s="153"/>
      <c r="KKY108" s="153"/>
      <c r="KKZ108" s="155"/>
      <c r="KLA108" s="165"/>
      <c r="KLB108" s="153"/>
      <c r="KLC108" s="154"/>
      <c r="KLD108" s="154"/>
      <c r="KLE108" s="153"/>
      <c r="KLF108" s="153"/>
      <c r="KLG108" s="153"/>
      <c r="KLH108" s="153"/>
      <c r="KLI108" s="153"/>
      <c r="KLJ108" s="153"/>
      <c r="KLK108" s="153"/>
      <c r="KLL108" s="153"/>
      <c r="KLM108" s="155"/>
      <c r="KLN108" s="165"/>
      <c r="KLO108" s="153"/>
      <c r="KLP108" s="154"/>
      <c r="KLQ108" s="154"/>
      <c r="KLR108" s="153"/>
      <c r="KLS108" s="153"/>
      <c r="KLT108" s="153"/>
      <c r="KLU108" s="153"/>
      <c r="KLV108" s="153"/>
      <c r="KLW108" s="153"/>
      <c r="KLX108" s="153"/>
      <c r="KLY108" s="153"/>
      <c r="KLZ108" s="155"/>
      <c r="KMA108" s="165"/>
      <c r="KMB108" s="153"/>
      <c r="KMC108" s="154"/>
      <c r="KMD108" s="154"/>
      <c r="KME108" s="153"/>
      <c r="KMF108" s="153"/>
      <c r="KMG108" s="153"/>
      <c r="KMH108" s="153"/>
      <c r="KMI108" s="153"/>
      <c r="KMJ108" s="153"/>
      <c r="KMK108" s="153"/>
      <c r="KML108" s="153"/>
      <c r="KMM108" s="155"/>
      <c r="KMN108" s="165"/>
      <c r="KMO108" s="153"/>
      <c r="KMP108" s="154"/>
      <c r="KMQ108" s="154"/>
      <c r="KMR108" s="153"/>
      <c r="KMS108" s="153"/>
      <c r="KMT108" s="153"/>
      <c r="KMU108" s="153"/>
      <c r="KMV108" s="153"/>
      <c r="KMW108" s="153"/>
      <c r="KMX108" s="153"/>
      <c r="KMY108" s="153"/>
      <c r="KMZ108" s="155"/>
      <c r="KNA108" s="165"/>
      <c r="KNB108" s="153"/>
      <c r="KNC108" s="154"/>
      <c r="KND108" s="154"/>
      <c r="KNE108" s="153"/>
      <c r="KNF108" s="153"/>
      <c r="KNG108" s="153"/>
      <c r="KNH108" s="153"/>
      <c r="KNI108" s="153"/>
      <c r="KNJ108" s="153"/>
      <c r="KNK108" s="153"/>
      <c r="KNL108" s="153"/>
      <c r="KNM108" s="155"/>
      <c r="KNN108" s="165"/>
      <c r="KNO108" s="153"/>
      <c r="KNP108" s="154"/>
      <c r="KNQ108" s="154"/>
      <c r="KNR108" s="153"/>
      <c r="KNS108" s="153"/>
      <c r="KNT108" s="153"/>
      <c r="KNU108" s="153"/>
      <c r="KNV108" s="153"/>
      <c r="KNW108" s="153"/>
      <c r="KNX108" s="153"/>
      <c r="KNY108" s="153"/>
      <c r="KNZ108" s="155"/>
      <c r="KOA108" s="165"/>
      <c r="KOB108" s="153"/>
      <c r="KOC108" s="154"/>
      <c r="KOD108" s="154"/>
      <c r="KOE108" s="153"/>
      <c r="KOF108" s="153"/>
      <c r="KOG108" s="153"/>
      <c r="KOH108" s="153"/>
      <c r="KOI108" s="153"/>
      <c r="KOJ108" s="153"/>
      <c r="KOK108" s="153"/>
      <c r="KOL108" s="153"/>
      <c r="KOM108" s="155"/>
      <c r="KON108" s="165"/>
      <c r="KOO108" s="153"/>
      <c r="KOP108" s="154"/>
      <c r="KOQ108" s="154"/>
      <c r="KOR108" s="153"/>
      <c r="KOS108" s="153"/>
      <c r="KOT108" s="153"/>
      <c r="KOU108" s="153"/>
      <c r="KOV108" s="153"/>
      <c r="KOW108" s="153"/>
      <c r="KOX108" s="153"/>
      <c r="KOY108" s="153"/>
      <c r="KOZ108" s="155"/>
      <c r="KPA108" s="165"/>
      <c r="KPB108" s="153"/>
      <c r="KPC108" s="154"/>
      <c r="KPD108" s="154"/>
      <c r="KPE108" s="153"/>
      <c r="KPF108" s="153"/>
      <c r="KPG108" s="153"/>
      <c r="KPH108" s="153"/>
      <c r="KPI108" s="153"/>
      <c r="KPJ108" s="153"/>
      <c r="KPK108" s="153"/>
      <c r="KPL108" s="153"/>
      <c r="KPM108" s="155"/>
      <c r="KPN108" s="165"/>
      <c r="KPO108" s="153"/>
      <c r="KPP108" s="154"/>
      <c r="KPQ108" s="154"/>
      <c r="KPR108" s="153"/>
      <c r="KPS108" s="153"/>
      <c r="KPT108" s="153"/>
      <c r="KPU108" s="153"/>
      <c r="KPV108" s="153"/>
      <c r="KPW108" s="153"/>
      <c r="KPX108" s="153"/>
      <c r="KPY108" s="153"/>
      <c r="KPZ108" s="155"/>
      <c r="KQA108" s="165"/>
      <c r="KQB108" s="153"/>
      <c r="KQC108" s="154"/>
      <c r="KQD108" s="154"/>
      <c r="KQE108" s="153"/>
      <c r="KQF108" s="153"/>
      <c r="KQG108" s="153"/>
      <c r="KQH108" s="153"/>
      <c r="KQI108" s="153"/>
      <c r="KQJ108" s="153"/>
      <c r="KQK108" s="153"/>
      <c r="KQL108" s="153"/>
      <c r="KQM108" s="155"/>
      <c r="KQN108" s="165"/>
      <c r="KQO108" s="153"/>
      <c r="KQP108" s="154"/>
      <c r="KQQ108" s="154"/>
      <c r="KQR108" s="153"/>
      <c r="KQS108" s="153"/>
      <c r="KQT108" s="153"/>
      <c r="KQU108" s="153"/>
      <c r="KQV108" s="153"/>
      <c r="KQW108" s="153"/>
      <c r="KQX108" s="153"/>
      <c r="KQY108" s="153"/>
      <c r="KQZ108" s="155"/>
      <c r="KRA108" s="165"/>
      <c r="KRB108" s="153"/>
      <c r="KRC108" s="154"/>
      <c r="KRD108" s="154"/>
      <c r="KRE108" s="153"/>
      <c r="KRF108" s="153"/>
      <c r="KRG108" s="153"/>
      <c r="KRH108" s="153"/>
      <c r="KRI108" s="153"/>
      <c r="KRJ108" s="153"/>
      <c r="KRK108" s="153"/>
      <c r="KRL108" s="153"/>
      <c r="KRM108" s="155"/>
      <c r="KRN108" s="165"/>
      <c r="KRO108" s="153"/>
      <c r="KRP108" s="154"/>
      <c r="KRQ108" s="154"/>
      <c r="KRR108" s="153"/>
      <c r="KRS108" s="153"/>
      <c r="KRT108" s="153"/>
      <c r="KRU108" s="153"/>
      <c r="KRV108" s="153"/>
      <c r="KRW108" s="153"/>
      <c r="KRX108" s="153"/>
      <c r="KRY108" s="153"/>
      <c r="KRZ108" s="155"/>
      <c r="KSA108" s="165"/>
      <c r="KSB108" s="153"/>
      <c r="KSC108" s="154"/>
      <c r="KSD108" s="154"/>
      <c r="KSE108" s="153"/>
      <c r="KSF108" s="153"/>
      <c r="KSG108" s="153"/>
      <c r="KSH108" s="153"/>
      <c r="KSI108" s="153"/>
      <c r="KSJ108" s="153"/>
      <c r="KSK108" s="153"/>
      <c r="KSL108" s="153"/>
      <c r="KSM108" s="155"/>
      <c r="KSN108" s="165"/>
      <c r="KSO108" s="153"/>
      <c r="KSP108" s="154"/>
      <c r="KSQ108" s="154"/>
      <c r="KSR108" s="153"/>
      <c r="KSS108" s="153"/>
      <c r="KST108" s="153"/>
      <c r="KSU108" s="153"/>
      <c r="KSV108" s="153"/>
      <c r="KSW108" s="153"/>
      <c r="KSX108" s="153"/>
      <c r="KSY108" s="153"/>
      <c r="KSZ108" s="155"/>
      <c r="KTA108" s="165"/>
      <c r="KTB108" s="153"/>
      <c r="KTC108" s="154"/>
      <c r="KTD108" s="154"/>
      <c r="KTE108" s="153"/>
      <c r="KTF108" s="153"/>
      <c r="KTG108" s="153"/>
      <c r="KTH108" s="153"/>
      <c r="KTI108" s="153"/>
      <c r="KTJ108" s="153"/>
      <c r="KTK108" s="153"/>
      <c r="KTL108" s="153"/>
      <c r="KTM108" s="155"/>
      <c r="KTN108" s="165"/>
      <c r="KTO108" s="153"/>
      <c r="KTP108" s="154"/>
      <c r="KTQ108" s="154"/>
      <c r="KTR108" s="153"/>
      <c r="KTS108" s="153"/>
      <c r="KTT108" s="153"/>
      <c r="KTU108" s="153"/>
      <c r="KTV108" s="153"/>
      <c r="KTW108" s="153"/>
      <c r="KTX108" s="153"/>
      <c r="KTY108" s="153"/>
      <c r="KTZ108" s="155"/>
      <c r="KUA108" s="165"/>
      <c r="KUB108" s="153"/>
      <c r="KUC108" s="154"/>
      <c r="KUD108" s="154"/>
      <c r="KUE108" s="153"/>
      <c r="KUF108" s="153"/>
      <c r="KUG108" s="153"/>
      <c r="KUH108" s="153"/>
      <c r="KUI108" s="153"/>
      <c r="KUJ108" s="153"/>
      <c r="KUK108" s="153"/>
      <c r="KUL108" s="153"/>
      <c r="KUM108" s="155"/>
      <c r="KUN108" s="165"/>
      <c r="KUO108" s="153"/>
      <c r="KUP108" s="154"/>
      <c r="KUQ108" s="154"/>
      <c r="KUR108" s="153"/>
      <c r="KUS108" s="153"/>
      <c r="KUT108" s="153"/>
      <c r="KUU108" s="153"/>
      <c r="KUV108" s="153"/>
      <c r="KUW108" s="153"/>
      <c r="KUX108" s="153"/>
      <c r="KUY108" s="153"/>
      <c r="KUZ108" s="155"/>
      <c r="KVA108" s="165"/>
      <c r="KVB108" s="153"/>
      <c r="KVC108" s="154"/>
      <c r="KVD108" s="154"/>
      <c r="KVE108" s="153"/>
      <c r="KVF108" s="153"/>
      <c r="KVG108" s="153"/>
      <c r="KVH108" s="153"/>
      <c r="KVI108" s="153"/>
      <c r="KVJ108" s="153"/>
      <c r="KVK108" s="153"/>
      <c r="KVL108" s="153"/>
      <c r="KVM108" s="155"/>
      <c r="KVN108" s="165"/>
      <c r="KVO108" s="153"/>
      <c r="KVP108" s="154"/>
      <c r="KVQ108" s="154"/>
      <c r="KVR108" s="153"/>
      <c r="KVS108" s="153"/>
      <c r="KVT108" s="153"/>
      <c r="KVU108" s="153"/>
      <c r="KVV108" s="153"/>
      <c r="KVW108" s="153"/>
      <c r="KVX108" s="153"/>
      <c r="KVY108" s="153"/>
      <c r="KVZ108" s="155"/>
      <c r="KWA108" s="165"/>
      <c r="KWB108" s="153"/>
      <c r="KWC108" s="154"/>
      <c r="KWD108" s="154"/>
      <c r="KWE108" s="153"/>
      <c r="KWF108" s="153"/>
      <c r="KWG108" s="153"/>
      <c r="KWH108" s="153"/>
      <c r="KWI108" s="153"/>
      <c r="KWJ108" s="153"/>
      <c r="KWK108" s="153"/>
      <c r="KWL108" s="153"/>
      <c r="KWM108" s="155"/>
      <c r="KWN108" s="165"/>
      <c r="KWO108" s="153"/>
      <c r="KWP108" s="154"/>
      <c r="KWQ108" s="154"/>
      <c r="KWR108" s="153"/>
      <c r="KWS108" s="153"/>
      <c r="KWT108" s="153"/>
      <c r="KWU108" s="153"/>
      <c r="KWV108" s="153"/>
      <c r="KWW108" s="153"/>
      <c r="KWX108" s="153"/>
      <c r="KWY108" s="153"/>
      <c r="KWZ108" s="155"/>
      <c r="KXA108" s="165"/>
      <c r="KXB108" s="153"/>
      <c r="KXC108" s="154"/>
      <c r="KXD108" s="154"/>
      <c r="KXE108" s="153"/>
      <c r="KXF108" s="153"/>
      <c r="KXG108" s="153"/>
      <c r="KXH108" s="153"/>
      <c r="KXI108" s="153"/>
      <c r="KXJ108" s="153"/>
      <c r="KXK108" s="153"/>
      <c r="KXL108" s="153"/>
      <c r="KXM108" s="155"/>
      <c r="KXN108" s="165"/>
      <c r="KXO108" s="153"/>
      <c r="KXP108" s="154"/>
      <c r="KXQ108" s="154"/>
      <c r="KXR108" s="153"/>
      <c r="KXS108" s="153"/>
      <c r="KXT108" s="153"/>
      <c r="KXU108" s="153"/>
      <c r="KXV108" s="153"/>
      <c r="KXW108" s="153"/>
      <c r="KXX108" s="153"/>
      <c r="KXY108" s="153"/>
      <c r="KXZ108" s="155"/>
      <c r="KYA108" s="165"/>
      <c r="KYB108" s="153"/>
      <c r="KYC108" s="154"/>
      <c r="KYD108" s="154"/>
      <c r="KYE108" s="153"/>
      <c r="KYF108" s="153"/>
      <c r="KYG108" s="153"/>
      <c r="KYH108" s="153"/>
      <c r="KYI108" s="153"/>
      <c r="KYJ108" s="153"/>
      <c r="KYK108" s="153"/>
      <c r="KYL108" s="153"/>
      <c r="KYM108" s="155"/>
      <c r="KYN108" s="165"/>
      <c r="KYO108" s="153"/>
      <c r="KYP108" s="154"/>
      <c r="KYQ108" s="154"/>
      <c r="KYR108" s="153"/>
      <c r="KYS108" s="153"/>
      <c r="KYT108" s="153"/>
      <c r="KYU108" s="153"/>
      <c r="KYV108" s="153"/>
      <c r="KYW108" s="153"/>
      <c r="KYX108" s="153"/>
      <c r="KYY108" s="153"/>
      <c r="KYZ108" s="155"/>
      <c r="KZA108" s="165"/>
      <c r="KZB108" s="153"/>
      <c r="KZC108" s="154"/>
      <c r="KZD108" s="154"/>
      <c r="KZE108" s="153"/>
      <c r="KZF108" s="153"/>
      <c r="KZG108" s="153"/>
      <c r="KZH108" s="153"/>
      <c r="KZI108" s="153"/>
      <c r="KZJ108" s="153"/>
      <c r="KZK108" s="153"/>
      <c r="KZL108" s="153"/>
      <c r="KZM108" s="155"/>
      <c r="KZN108" s="165"/>
      <c r="KZO108" s="153"/>
      <c r="KZP108" s="154"/>
      <c r="KZQ108" s="154"/>
      <c r="KZR108" s="153"/>
      <c r="KZS108" s="153"/>
      <c r="KZT108" s="153"/>
      <c r="KZU108" s="153"/>
      <c r="KZV108" s="153"/>
      <c r="KZW108" s="153"/>
      <c r="KZX108" s="153"/>
      <c r="KZY108" s="153"/>
      <c r="KZZ108" s="155"/>
      <c r="LAA108" s="165"/>
      <c r="LAB108" s="153"/>
      <c r="LAC108" s="154"/>
      <c r="LAD108" s="154"/>
      <c r="LAE108" s="153"/>
      <c r="LAF108" s="153"/>
      <c r="LAG108" s="153"/>
      <c r="LAH108" s="153"/>
      <c r="LAI108" s="153"/>
      <c r="LAJ108" s="153"/>
      <c r="LAK108" s="153"/>
      <c r="LAL108" s="153"/>
      <c r="LAM108" s="155"/>
      <c r="LAN108" s="165"/>
      <c r="LAO108" s="153"/>
      <c r="LAP108" s="154"/>
      <c r="LAQ108" s="154"/>
      <c r="LAR108" s="153"/>
      <c r="LAS108" s="153"/>
      <c r="LAT108" s="153"/>
      <c r="LAU108" s="153"/>
      <c r="LAV108" s="153"/>
      <c r="LAW108" s="153"/>
      <c r="LAX108" s="153"/>
      <c r="LAY108" s="153"/>
      <c r="LAZ108" s="155"/>
      <c r="LBA108" s="165"/>
      <c r="LBB108" s="153"/>
      <c r="LBC108" s="154"/>
      <c r="LBD108" s="154"/>
      <c r="LBE108" s="153"/>
      <c r="LBF108" s="153"/>
      <c r="LBG108" s="153"/>
      <c r="LBH108" s="153"/>
      <c r="LBI108" s="153"/>
      <c r="LBJ108" s="153"/>
      <c r="LBK108" s="153"/>
      <c r="LBL108" s="153"/>
      <c r="LBM108" s="155"/>
      <c r="LBN108" s="165"/>
      <c r="LBO108" s="153"/>
      <c r="LBP108" s="154"/>
      <c r="LBQ108" s="154"/>
      <c r="LBR108" s="153"/>
      <c r="LBS108" s="153"/>
      <c r="LBT108" s="153"/>
      <c r="LBU108" s="153"/>
      <c r="LBV108" s="153"/>
      <c r="LBW108" s="153"/>
      <c r="LBX108" s="153"/>
      <c r="LBY108" s="153"/>
      <c r="LBZ108" s="155"/>
      <c r="LCA108" s="165"/>
      <c r="LCB108" s="153"/>
      <c r="LCC108" s="154"/>
      <c r="LCD108" s="154"/>
      <c r="LCE108" s="153"/>
      <c r="LCF108" s="153"/>
      <c r="LCG108" s="153"/>
      <c r="LCH108" s="153"/>
      <c r="LCI108" s="153"/>
      <c r="LCJ108" s="153"/>
      <c r="LCK108" s="153"/>
      <c r="LCL108" s="153"/>
      <c r="LCM108" s="155"/>
      <c r="LCN108" s="165"/>
      <c r="LCO108" s="153"/>
      <c r="LCP108" s="154"/>
      <c r="LCQ108" s="154"/>
      <c r="LCR108" s="153"/>
      <c r="LCS108" s="153"/>
      <c r="LCT108" s="153"/>
      <c r="LCU108" s="153"/>
      <c r="LCV108" s="153"/>
      <c r="LCW108" s="153"/>
      <c r="LCX108" s="153"/>
      <c r="LCY108" s="153"/>
      <c r="LCZ108" s="155"/>
      <c r="LDA108" s="165"/>
      <c r="LDB108" s="153"/>
      <c r="LDC108" s="154"/>
      <c r="LDD108" s="154"/>
      <c r="LDE108" s="153"/>
      <c r="LDF108" s="153"/>
      <c r="LDG108" s="153"/>
      <c r="LDH108" s="153"/>
      <c r="LDI108" s="153"/>
      <c r="LDJ108" s="153"/>
      <c r="LDK108" s="153"/>
      <c r="LDL108" s="153"/>
      <c r="LDM108" s="155"/>
      <c r="LDN108" s="165"/>
      <c r="LDO108" s="153"/>
      <c r="LDP108" s="154"/>
      <c r="LDQ108" s="154"/>
      <c r="LDR108" s="153"/>
      <c r="LDS108" s="153"/>
      <c r="LDT108" s="153"/>
      <c r="LDU108" s="153"/>
      <c r="LDV108" s="153"/>
      <c r="LDW108" s="153"/>
      <c r="LDX108" s="153"/>
      <c r="LDY108" s="153"/>
      <c r="LDZ108" s="155"/>
      <c r="LEA108" s="165"/>
      <c r="LEB108" s="153"/>
      <c r="LEC108" s="154"/>
      <c r="LED108" s="154"/>
      <c r="LEE108" s="153"/>
      <c r="LEF108" s="153"/>
      <c r="LEG108" s="153"/>
      <c r="LEH108" s="153"/>
      <c r="LEI108" s="153"/>
      <c r="LEJ108" s="153"/>
      <c r="LEK108" s="153"/>
      <c r="LEL108" s="153"/>
      <c r="LEM108" s="155"/>
      <c r="LEN108" s="165"/>
      <c r="LEO108" s="153"/>
      <c r="LEP108" s="154"/>
      <c r="LEQ108" s="154"/>
      <c r="LER108" s="153"/>
      <c r="LES108" s="153"/>
      <c r="LET108" s="153"/>
      <c r="LEU108" s="153"/>
      <c r="LEV108" s="153"/>
      <c r="LEW108" s="153"/>
      <c r="LEX108" s="153"/>
      <c r="LEY108" s="153"/>
      <c r="LEZ108" s="155"/>
      <c r="LFA108" s="165"/>
      <c r="LFB108" s="153"/>
      <c r="LFC108" s="154"/>
      <c r="LFD108" s="154"/>
      <c r="LFE108" s="153"/>
      <c r="LFF108" s="153"/>
      <c r="LFG108" s="153"/>
      <c r="LFH108" s="153"/>
      <c r="LFI108" s="153"/>
      <c r="LFJ108" s="153"/>
      <c r="LFK108" s="153"/>
      <c r="LFL108" s="153"/>
      <c r="LFM108" s="155"/>
      <c r="LFN108" s="165"/>
      <c r="LFO108" s="153"/>
      <c r="LFP108" s="154"/>
      <c r="LFQ108" s="154"/>
      <c r="LFR108" s="153"/>
      <c r="LFS108" s="153"/>
      <c r="LFT108" s="153"/>
      <c r="LFU108" s="153"/>
      <c r="LFV108" s="153"/>
      <c r="LFW108" s="153"/>
      <c r="LFX108" s="153"/>
      <c r="LFY108" s="153"/>
      <c r="LFZ108" s="155"/>
      <c r="LGA108" s="165"/>
      <c r="LGB108" s="153"/>
      <c r="LGC108" s="154"/>
      <c r="LGD108" s="154"/>
      <c r="LGE108" s="153"/>
      <c r="LGF108" s="153"/>
      <c r="LGG108" s="153"/>
      <c r="LGH108" s="153"/>
      <c r="LGI108" s="153"/>
      <c r="LGJ108" s="153"/>
      <c r="LGK108" s="153"/>
      <c r="LGL108" s="153"/>
      <c r="LGM108" s="155"/>
      <c r="LGN108" s="165"/>
      <c r="LGO108" s="153"/>
      <c r="LGP108" s="154"/>
      <c r="LGQ108" s="154"/>
      <c r="LGR108" s="153"/>
      <c r="LGS108" s="153"/>
      <c r="LGT108" s="153"/>
      <c r="LGU108" s="153"/>
      <c r="LGV108" s="153"/>
      <c r="LGW108" s="153"/>
      <c r="LGX108" s="153"/>
      <c r="LGY108" s="153"/>
      <c r="LGZ108" s="155"/>
      <c r="LHA108" s="165"/>
      <c r="LHB108" s="153"/>
      <c r="LHC108" s="154"/>
      <c r="LHD108" s="154"/>
      <c r="LHE108" s="153"/>
      <c r="LHF108" s="153"/>
      <c r="LHG108" s="153"/>
      <c r="LHH108" s="153"/>
      <c r="LHI108" s="153"/>
      <c r="LHJ108" s="153"/>
      <c r="LHK108" s="153"/>
      <c r="LHL108" s="153"/>
      <c r="LHM108" s="155"/>
      <c r="LHN108" s="165"/>
      <c r="LHO108" s="153"/>
      <c r="LHP108" s="154"/>
      <c r="LHQ108" s="154"/>
      <c r="LHR108" s="153"/>
      <c r="LHS108" s="153"/>
      <c r="LHT108" s="153"/>
      <c r="LHU108" s="153"/>
      <c r="LHV108" s="153"/>
      <c r="LHW108" s="153"/>
      <c r="LHX108" s="153"/>
      <c r="LHY108" s="153"/>
      <c r="LHZ108" s="155"/>
      <c r="LIA108" s="165"/>
      <c r="LIB108" s="153"/>
      <c r="LIC108" s="154"/>
      <c r="LID108" s="154"/>
      <c r="LIE108" s="153"/>
      <c r="LIF108" s="153"/>
      <c r="LIG108" s="153"/>
      <c r="LIH108" s="153"/>
      <c r="LII108" s="153"/>
      <c r="LIJ108" s="153"/>
      <c r="LIK108" s="153"/>
      <c r="LIL108" s="153"/>
      <c r="LIM108" s="155"/>
      <c r="LIN108" s="165"/>
      <c r="LIO108" s="153"/>
      <c r="LIP108" s="154"/>
      <c r="LIQ108" s="154"/>
      <c r="LIR108" s="153"/>
      <c r="LIS108" s="153"/>
      <c r="LIT108" s="153"/>
      <c r="LIU108" s="153"/>
      <c r="LIV108" s="153"/>
      <c r="LIW108" s="153"/>
      <c r="LIX108" s="153"/>
      <c r="LIY108" s="153"/>
      <c r="LIZ108" s="155"/>
      <c r="LJA108" s="165"/>
      <c r="LJB108" s="153"/>
      <c r="LJC108" s="154"/>
      <c r="LJD108" s="154"/>
      <c r="LJE108" s="153"/>
      <c r="LJF108" s="153"/>
      <c r="LJG108" s="153"/>
      <c r="LJH108" s="153"/>
      <c r="LJI108" s="153"/>
      <c r="LJJ108" s="153"/>
      <c r="LJK108" s="153"/>
      <c r="LJL108" s="153"/>
      <c r="LJM108" s="155"/>
      <c r="LJN108" s="165"/>
      <c r="LJO108" s="153"/>
      <c r="LJP108" s="154"/>
      <c r="LJQ108" s="154"/>
      <c r="LJR108" s="153"/>
      <c r="LJS108" s="153"/>
      <c r="LJT108" s="153"/>
      <c r="LJU108" s="153"/>
      <c r="LJV108" s="153"/>
      <c r="LJW108" s="153"/>
      <c r="LJX108" s="153"/>
      <c r="LJY108" s="153"/>
      <c r="LJZ108" s="155"/>
      <c r="LKA108" s="165"/>
      <c r="LKB108" s="153"/>
      <c r="LKC108" s="154"/>
      <c r="LKD108" s="154"/>
      <c r="LKE108" s="153"/>
      <c r="LKF108" s="153"/>
      <c r="LKG108" s="153"/>
      <c r="LKH108" s="153"/>
      <c r="LKI108" s="153"/>
      <c r="LKJ108" s="153"/>
      <c r="LKK108" s="153"/>
      <c r="LKL108" s="153"/>
      <c r="LKM108" s="155"/>
      <c r="LKN108" s="165"/>
      <c r="LKO108" s="153"/>
      <c r="LKP108" s="154"/>
      <c r="LKQ108" s="154"/>
      <c r="LKR108" s="153"/>
      <c r="LKS108" s="153"/>
      <c r="LKT108" s="153"/>
      <c r="LKU108" s="153"/>
      <c r="LKV108" s="153"/>
      <c r="LKW108" s="153"/>
      <c r="LKX108" s="153"/>
      <c r="LKY108" s="153"/>
      <c r="LKZ108" s="155"/>
      <c r="LLA108" s="165"/>
      <c r="LLB108" s="153"/>
      <c r="LLC108" s="154"/>
      <c r="LLD108" s="154"/>
      <c r="LLE108" s="153"/>
      <c r="LLF108" s="153"/>
      <c r="LLG108" s="153"/>
      <c r="LLH108" s="153"/>
      <c r="LLI108" s="153"/>
      <c r="LLJ108" s="153"/>
      <c r="LLK108" s="153"/>
      <c r="LLL108" s="153"/>
      <c r="LLM108" s="155"/>
      <c r="LLN108" s="165"/>
      <c r="LLO108" s="153"/>
      <c r="LLP108" s="154"/>
      <c r="LLQ108" s="154"/>
      <c r="LLR108" s="153"/>
      <c r="LLS108" s="153"/>
      <c r="LLT108" s="153"/>
      <c r="LLU108" s="153"/>
      <c r="LLV108" s="153"/>
      <c r="LLW108" s="153"/>
      <c r="LLX108" s="153"/>
      <c r="LLY108" s="153"/>
      <c r="LLZ108" s="155"/>
      <c r="LMA108" s="165"/>
      <c r="LMB108" s="153"/>
      <c r="LMC108" s="154"/>
      <c r="LMD108" s="154"/>
      <c r="LME108" s="153"/>
      <c r="LMF108" s="153"/>
      <c r="LMG108" s="153"/>
      <c r="LMH108" s="153"/>
      <c r="LMI108" s="153"/>
      <c r="LMJ108" s="153"/>
      <c r="LMK108" s="153"/>
      <c r="LML108" s="153"/>
      <c r="LMM108" s="155"/>
      <c r="LMN108" s="165"/>
      <c r="LMO108" s="153"/>
      <c r="LMP108" s="154"/>
      <c r="LMQ108" s="154"/>
      <c r="LMR108" s="153"/>
      <c r="LMS108" s="153"/>
      <c r="LMT108" s="153"/>
      <c r="LMU108" s="153"/>
      <c r="LMV108" s="153"/>
      <c r="LMW108" s="153"/>
      <c r="LMX108" s="153"/>
      <c r="LMY108" s="153"/>
      <c r="LMZ108" s="155"/>
      <c r="LNA108" s="165"/>
      <c r="LNB108" s="153"/>
      <c r="LNC108" s="154"/>
      <c r="LND108" s="154"/>
      <c r="LNE108" s="153"/>
      <c r="LNF108" s="153"/>
      <c r="LNG108" s="153"/>
      <c r="LNH108" s="153"/>
      <c r="LNI108" s="153"/>
      <c r="LNJ108" s="153"/>
      <c r="LNK108" s="153"/>
      <c r="LNL108" s="153"/>
      <c r="LNM108" s="155"/>
      <c r="LNN108" s="165"/>
      <c r="LNO108" s="153"/>
      <c r="LNP108" s="154"/>
      <c r="LNQ108" s="154"/>
      <c r="LNR108" s="153"/>
      <c r="LNS108" s="153"/>
      <c r="LNT108" s="153"/>
      <c r="LNU108" s="153"/>
      <c r="LNV108" s="153"/>
      <c r="LNW108" s="153"/>
      <c r="LNX108" s="153"/>
      <c r="LNY108" s="153"/>
      <c r="LNZ108" s="155"/>
      <c r="LOA108" s="165"/>
      <c r="LOB108" s="153"/>
      <c r="LOC108" s="154"/>
      <c r="LOD108" s="154"/>
      <c r="LOE108" s="153"/>
      <c r="LOF108" s="153"/>
      <c r="LOG108" s="153"/>
      <c r="LOH108" s="153"/>
      <c r="LOI108" s="153"/>
      <c r="LOJ108" s="153"/>
      <c r="LOK108" s="153"/>
      <c r="LOL108" s="153"/>
      <c r="LOM108" s="155"/>
      <c r="LON108" s="165"/>
      <c r="LOO108" s="153"/>
      <c r="LOP108" s="154"/>
      <c r="LOQ108" s="154"/>
      <c r="LOR108" s="153"/>
      <c r="LOS108" s="153"/>
      <c r="LOT108" s="153"/>
      <c r="LOU108" s="153"/>
      <c r="LOV108" s="153"/>
      <c r="LOW108" s="153"/>
      <c r="LOX108" s="153"/>
      <c r="LOY108" s="153"/>
      <c r="LOZ108" s="155"/>
      <c r="LPA108" s="165"/>
      <c r="LPB108" s="153"/>
      <c r="LPC108" s="154"/>
      <c r="LPD108" s="154"/>
      <c r="LPE108" s="153"/>
      <c r="LPF108" s="153"/>
      <c r="LPG108" s="153"/>
      <c r="LPH108" s="153"/>
      <c r="LPI108" s="153"/>
      <c r="LPJ108" s="153"/>
      <c r="LPK108" s="153"/>
      <c r="LPL108" s="153"/>
      <c r="LPM108" s="155"/>
      <c r="LPN108" s="165"/>
      <c r="LPO108" s="153"/>
      <c r="LPP108" s="154"/>
      <c r="LPQ108" s="154"/>
      <c r="LPR108" s="153"/>
      <c r="LPS108" s="153"/>
      <c r="LPT108" s="153"/>
      <c r="LPU108" s="153"/>
      <c r="LPV108" s="153"/>
      <c r="LPW108" s="153"/>
      <c r="LPX108" s="153"/>
      <c r="LPY108" s="153"/>
      <c r="LPZ108" s="155"/>
      <c r="LQA108" s="165"/>
      <c r="LQB108" s="153"/>
      <c r="LQC108" s="154"/>
      <c r="LQD108" s="154"/>
      <c r="LQE108" s="153"/>
      <c r="LQF108" s="153"/>
      <c r="LQG108" s="153"/>
      <c r="LQH108" s="153"/>
      <c r="LQI108" s="153"/>
      <c r="LQJ108" s="153"/>
      <c r="LQK108" s="153"/>
      <c r="LQL108" s="153"/>
      <c r="LQM108" s="155"/>
      <c r="LQN108" s="165"/>
      <c r="LQO108" s="153"/>
      <c r="LQP108" s="154"/>
      <c r="LQQ108" s="154"/>
      <c r="LQR108" s="153"/>
      <c r="LQS108" s="153"/>
      <c r="LQT108" s="153"/>
      <c r="LQU108" s="153"/>
      <c r="LQV108" s="153"/>
      <c r="LQW108" s="153"/>
      <c r="LQX108" s="153"/>
      <c r="LQY108" s="153"/>
      <c r="LQZ108" s="155"/>
      <c r="LRA108" s="165"/>
      <c r="LRB108" s="153"/>
      <c r="LRC108" s="154"/>
      <c r="LRD108" s="154"/>
      <c r="LRE108" s="153"/>
      <c r="LRF108" s="153"/>
      <c r="LRG108" s="153"/>
      <c r="LRH108" s="153"/>
      <c r="LRI108" s="153"/>
      <c r="LRJ108" s="153"/>
      <c r="LRK108" s="153"/>
      <c r="LRL108" s="153"/>
      <c r="LRM108" s="155"/>
      <c r="LRN108" s="165"/>
      <c r="LRO108" s="153"/>
      <c r="LRP108" s="154"/>
      <c r="LRQ108" s="154"/>
      <c r="LRR108" s="153"/>
      <c r="LRS108" s="153"/>
      <c r="LRT108" s="153"/>
      <c r="LRU108" s="153"/>
      <c r="LRV108" s="153"/>
      <c r="LRW108" s="153"/>
      <c r="LRX108" s="153"/>
      <c r="LRY108" s="153"/>
      <c r="LRZ108" s="155"/>
      <c r="LSA108" s="165"/>
      <c r="LSB108" s="153"/>
      <c r="LSC108" s="154"/>
      <c r="LSD108" s="154"/>
      <c r="LSE108" s="153"/>
      <c r="LSF108" s="153"/>
      <c r="LSG108" s="153"/>
      <c r="LSH108" s="153"/>
      <c r="LSI108" s="153"/>
      <c r="LSJ108" s="153"/>
      <c r="LSK108" s="153"/>
      <c r="LSL108" s="153"/>
      <c r="LSM108" s="155"/>
      <c r="LSN108" s="165"/>
      <c r="LSO108" s="153"/>
      <c r="LSP108" s="154"/>
      <c r="LSQ108" s="154"/>
      <c r="LSR108" s="153"/>
      <c r="LSS108" s="153"/>
      <c r="LST108" s="153"/>
      <c r="LSU108" s="153"/>
      <c r="LSV108" s="153"/>
      <c r="LSW108" s="153"/>
      <c r="LSX108" s="153"/>
      <c r="LSY108" s="153"/>
      <c r="LSZ108" s="155"/>
      <c r="LTA108" s="165"/>
      <c r="LTB108" s="153"/>
      <c r="LTC108" s="154"/>
      <c r="LTD108" s="154"/>
      <c r="LTE108" s="153"/>
      <c r="LTF108" s="153"/>
      <c r="LTG108" s="153"/>
      <c r="LTH108" s="153"/>
      <c r="LTI108" s="153"/>
      <c r="LTJ108" s="153"/>
      <c r="LTK108" s="153"/>
      <c r="LTL108" s="153"/>
      <c r="LTM108" s="155"/>
      <c r="LTN108" s="165"/>
      <c r="LTO108" s="153"/>
      <c r="LTP108" s="154"/>
      <c r="LTQ108" s="154"/>
      <c r="LTR108" s="153"/>
      <c r="LTS108" s="153"/>
      <c r="LTT108" s="153"/>
      <c r="LTU108" s="153"/>
      <c r="LTV108" s="153"/>
      <c r="LTW108" s="153"/>
      <c r="LTX108" s="153"/>
      <c r="LTY108" s="153"/>
      <c r="LTZ108" s="155"/>
      <c r="LUA108" s="165"/>
      <c r="LUB108" s="153"/>
      <c r="LUC108" s="154"/>
      <c r="LUD108" s="154"/>
      <c r="LUE108" s="153"/>
      <c r="LUF108" s="153"/>
      <c r="LUG108" s="153"/>
      <c r="LUH108" s="153"/>
      <c r="LUI108" s="153"/>
      <c r="LUJ108" s="153"/>
      <c r="LUK108" s="153"/>
      <c r="LUL108" s="153"/>
      <c r="LUM108" s="155"/>
      <c r="LUN108" s="165"/>
      <c r="LUO108" s="153"/>
      <c r="LUP108" s="154"/>
      <c r="LUQ108" s="154"/>
      <c r="LUR108" s="153"/>
      <c r="LUS108" s="153"/>
      <c r="LUT108" s="153"/>
      <c r="LUU108" s="153"/>
      <c r="LUV108" s="153"/>
      <c r="LUW108" s="153"/>
      <c r="LUX108" s="153"/>
      <c r="LUY108" s="153"/>
      <c r="LUZ108" s="155"/>
      <c r="LVA108" s="165"/>
      <c r="LVB108" s="153"/>
      <c r="LVC108" s="154"/>
      <c r="LVD108" s="154"/>
      <c r="LVE108" s="153"/>
      <c r="LVF108" s="153"/>
      <c r="LVG108" s="153"/>
      <c r="LVH108" s="153"/>
      <c r="LVI108" s="153"/>
      <c r="LVJ108" s="153"/>
      <c r="LVK108" s="153"/>
      <c r="LVL108" s="153"/>
      <c r="LVM108" s="155"/>
      <c r="LVN108" s="165"/>
      <c r="LVO108" s="153"/>
      <c r="LVP108" s="154"/>
      <c r="LVQ108" s="154"/>
      <c r="LVR108" s="153"/>
      <c r="LVS108" s="153"/>
      <c r="LVT108" s="153"/>
      <c r="LVU108" s="153"/>
      <c r="LVV108" s="153"/>
      <c r="LVW108" s="153"/>
      <c r="LVX108" s="153"/>
      <c r="LVY108" s="153"/>
      <c r="LVZ108" s="155"/>
      <c r="LWA108" s="165"/>
      <c r="LWB108" s="153"/>
      <c r="LWC108" s="154"/>
      <c r="LWD108" s="154"/>
      <c r="LWE108" s="153"/>
      <c r="LWF108" s="153"/>
      <c r="LWG108" s="153"/>
      <c r="LWH108" s="153"/>
      <c r="LWI108" s="153"/>
      <c r="LWJ108" s="153"/>
      <c r="LWK108" s="153"/>
      <c r="LWL108" s="153"/>
      <c r="LWM108" s="155"/>
      <c r="LWN108" s="165"/>
      <c r="LWO108" s="153"/>
      <c r="LWP108" s="154"/>
      <c r="LWQ108" s="154"/>
      <c r="LWR108" s="153"/>
      <c r="LWS108" s="153"/>
      <c r="LWT108" s="153"/>
      <c r="LWU108" s="153"/>
      <c r="LWV108" s="153"/>
      <c r="LWW108" s="153"/>
      <c r="LWX108" s="153"/>
      <c r="LWY108" s="153"/>
      <c r="LWZ108" s="155"/>
      <c r="LXA108" s="165"/>
      <c r="LXB108" s="153"/>
      <c r="LXC108" s="154"/>
      <c r="LXD108" s="154"/>
      <c r="LXE108" s="153"/>
      <c r="LXF108" s="153"/>
      <c r="LXG108" s="153"/>
      <c r="LXH108" s="153"/>
      <c r="LXI108" s="153"/>
      <c r="LXJ108" s="153"/>
      <c r="LXK108" s="153"/>
      <c r="LXL108" s="153"/>
      <c r="LXM108" s="155"/>
      <c r="LXN108" s="165"/>
      <c r="LXO108" s="153"/>
      <c r="LXP108" s="154"/>
      <c r="LXQ108" s="154"/>
      <c r="LXR108" s="153"/>
      <c r="LXS108" s="153"/>
      <c r="LXT108" s="153"/>
      <c r="LXU108" s="153"/>
      <c r="LXV108" s="153"/>
      <c r="LXW108" s="153"/>
      <c r="LXX108" s="153"/>
      <c r="LXY108" s="153"/>
      <c r="LXZ108" s="155"/>
      <c r="LYA108" s="165"/>
      <c r="LYB108" s="153"/>
      <c r="LYC108" s="154"/>
      <c r="LYD108" s="154"/>
      <c r="LYE108" s="153"/>
      <c r="LYF108" s="153"/>
      <c r="LYG108" s="153"/>
      <c r="LYH108" s="153"/>
      <c r="LYI108" s="153"/>
      <c r="LYJ108" s="153"/>
      <c r="LYK108" s="153"/>
      <c r="LYL108" s="153"/>
      <c r="LYM108" s="155"/>
      <c r="LYN108" s="165"/>
      <c r="LYO108" s="153"/>
      <c r="LYP108" s="154"/>
      <c r="LYQ108" s="154"/>
      <c r="LYR108" s="153"/>
      <c r="LYS108" s="153"/>
      <c r="LYT108" s="153"/>
      <c r="LYU108" s="153"/>
      <c r="LYV108" s="153"/>
      <c r="LYW108" s="153"/>
      <c r="LYX108" s="153"/>
      <c r="LYY108" s="153"/>
      <c r="LYZ108" s="155"/>
      <c r="LZA108" s="165"/>
      <c r="LZB108" s="153"/>
      <c r="LZC108" s="154"/>
      <c r="LZD108" s="154"/>
      <c r="LZE108" s="153"/>
      <c r="LZF108" s="153"/>
      <c r="LZG108" s="153"/>
      <c r="LZH108" s="153"/>
      <c r="LZI108" s="153"/>
      <c r="LZJ108" s="153"/>
      <c r="LZK108" s="153"/>
      <c r="LZL108" s="153"/>
      <c r="LZM108" s="155"/>
      <c r="LZN108" s="165"/>
      <c r="LZO108" s="153"/>
      <c r="LZP108" s="154"/>
      <c r="LZQ108" s="154"/>
      <c r="LZR108" s="153"/>
      <c r="LZS108" s="153"/>
      <c r="LZT108" s="153"/>
      <c r="LZU108" s="153"/>
      <c r="LZV108" s="153"/>
      <c r="LZW108" s="153"/>
      <c r="LZX108" s="153"/>
      <c r="LZY108" s="153"/>
      <c r="LZZ108" s="155"/>
      <c r="MAA108" s="165"/>
      <c r="MAB108" s="153"/>
      <c r="MAC108" s="154"/>
      <c r="MAD108" s="154"/>
      <c r="MAE108" s="153"/>
      <c r="MAF108" s="153"/>
      <c r="MAG108" s="153"/>
      <c r="MAH108" s="153"/>
      <c r="MAI108" s="153"/>
      <c r="MAJ108" s="153"/>
      <c r="MAK108" s="153"/>
      <c r="MAL108" s="153"/>
      <c r="MAM108" s="155"/>
      <c r="MAN108" s="165"/>
      <c r="MAO108" s="153"/>
      <c r="MAP108" s="154"/>
      <c r="MAQ108" s="154"/>
      <c r="MAR108" s="153"/>
      <c r="MAS108" s="153"/>
      <c r="MAT108" s="153"/>
      <c r="MAU108" s="153"/>
      <c r="MAV108" s="153"/>
      <c r="MAW108" s="153"/>
      <c r="MAX108" s="153"/>
      <c r="MAY108" s="153"/>
      <c r="MAZ108" s="155"/>
      <c r="MBA108" s="165"/>
      <c r="MBB108" s="153"/>
      <c r="MBC108" s="154"/>
      <c r="MBD108" s="154"/>
      <c r="MBE108" s="153"/>
      <c r="MBF108" s="153"/>
      <c r="MBG108" s="153"/>
      <c r="MBH108" s="153"/>
      <c r="MBI108" s="153"/>
      <c r="MBJ108" s="153"/>
      <c r="MBK108" s="153"/>
      <c r="MBL108" s="153"/>
      <c r="MBM108" s="155"/>
      <c r="MBN108" s="165"/>
      <c r="MBO108" s="153"/>
      <c r="MBP108" s="154"/>
      <c r="MBQ108" s="154"/>
      <c r="MBR108" s="153"/>
      <c r="MBS108" s="153"/>
      <c r="MBT108" s="153"/>
      <c r="MBU108" s="153"/>
      <c r="MBV108" s="153"/>
      <c r="MBW108" s="153"/>
      <c r="MBX108" s="153"/>
      <c r="MBY108" s="153"/>
      <c r="MBZ108" s="155"/>
      <c r="MCA108" s="165"/>
      <c r="MCB108" s="153"/>
      <c r="MCC108" s="154"/>
      <c r="MCD108" s="154"/>
      <c r="MCE108" s="153"/>
      <c r="MCF108" s="153"/>
      <c r="MCG108" s="153"/>
      <c r="MCH108" s="153"/>
      <c r="MCI108" s="153"/>
      <c r="MCJ108" s="153"/>
      <c r="MCK108" s="153"/>
      <c r="MCL108" s="153"/>
      <c r="MCM108" s="155"/>
      <c r="MCN108" s="165"/>
      <c r="MCO108" s="153"/>
      <c r="MCP108" s="154"/>
      <c r="MCQ108" s="154"/>
      <c r="MCR108" s="153"/>
      <c r="MCS108" s="153"/>
      <c r="MCT108" s="153"/>
      <c r="MCU108" s="153"/>
      <c r="MCV108" s="153"/>
      <c r="MCW108" s="153"/>
      <c r="MCX108" s="153"/>
      <c r="MCY108" s="153"/>
      <c r="MCZ108" s="155"/>
      <c r="MDA108" s="165"/>
      <c r="MDB108" s="153"/>
      <c r="MDC108" s="154"/>
      <c r="MDD108" s="154"/>
      <c r="MDE108" s="153"/>
      <c r="MDF108" s="153"/>
      <c r="MDG108" s="153"/>
      <c r="MDH108" s="153"/>
      <c r="MDI108" s="153"/>
      <c r="MDJ108" s="153"/>
      <c r="MDK108" s="153"/>
      <c r="MDL108" s="153"/>
      <c r="MDM108" s="155"/>
      <c r="MDN108" s="165"/>
      <c r="MDO108" s="153"/>
      <c r="MDP108" s="154"/>
      <c r="MDQ108" s="154"/>
      <c r="MDR108" s="153"/>
      <c r="MDS108" s="153"/>
      <c r="MDT108" s="153"/>
      <c r="MDU108" s="153"/>
      <c r="MDV108" s="153"/>
      <c r="MDW108" s="153"/>
      <c r="MDX108" s="153"/>
      <c r="MDY108" s="153"/>
      <c r="MDZ108" s="155"/>
      <c r="MEA108" s="165"/>
      <c r="MEB108" s="153"/>
      <c r="MEC108" s="154"/>
      <c r="MED108" s="154"/>
      <c r="MEE108" s="153"/>
      <c r="MEF108" s="153"/>
      <c r="MEG108" s="153"/>
      <c r="MEH108" s="153"/>
      <c r="MEI108" s="153"/>
      <c r="MEJ108" s="153"/>
      <c r="MEK108" s="153"/>
      <c r="MEL108" s="153"/>
      <c r="MEM108" s="155"/>
      <c r="MEN108" s="165"/>
      <c r="MEO108" s="153"/>
      <c r="MEP108" s="154"/>
      <c r="MEQ108" s="154"/>
      <c r="MER108" s="153"/>
      <c r="MES108" s="153"/>
      <c r="MET108" s="153"/>
      <c r="MEU108" s="153"/>
      <c r="MEV108" s="153"/>
      <c r="MEW108" s="153"/>
      <c r="MEX108" s="153"/>
      <c r="MEY108" s="153"/>
      <c r="MEZ108" s="155"/>
      <c r="MFA108" s="165"/>
      <c r="MFB108" s="153"/>
      <c r="MFC108" s="154"/>
      <c r="MFD108" s="154"/>
      <c r="MFE108" s="153"/>
      <c r="MFF108" s="153"/>
      <c r="MFG108" s="153"/>
      <c r="MFH108" s="153"/>
      <c r="MFI108" s="153"/>
      <c r="MFJ108" s="153"/>
      <c r="MFK108" s="153"/>
      <c r="MFL108" s="153"/>
      <c r="MFM108" s="155"/>
      <c r="MFN108" s="165"/>
      <c r="MFO108" s="153"/>
      <c r="MFP108" s="154"/>
      <c r="MFQ108" s="154"/>
      <c r="MFR108" s="153"/>
      <c r="MFS108" s="153"/>
      <c r="MFT108" s="153"/>
      <c r="MFU108" s="153"/>
      <c r="MFV108" s="153"/>
      <c r="MFW108" s="153"/>
      <c r="MFX108" s="153"/>
      <c r="MFY108" s="153"/>
      <c r="MFZ108" s="155"/>
      <c r="MGA108" s="165"/>
      <c r="MGB108" s="153"/>
      <c r="MGC108" s="154"/>
      <c r="MGD108" s="154"/>
      <c r="MGE108" s="153"/>
      <c r="MGF108" s="153"/>
      <c r="MGG108" s="153"/>
      <c r="MGH108" s="153"/>
      <c r="MGI108" s="153"/>
      <c r="MGJ108" s="153"/>
      <c r="MGK108" s="153"/>
      <c r="MGL108" s="153"/>
      <c r="MGM108" s="155"/>
      <c r="MGN108" s="165"/>
      <c r="MGO108" s="153"/>
      <c r="MGP108" s="154"/>
      <c r="MGQ108" s="154"/>
      <c r="MGR108" s="153"/>
      <c r="MGS108" s="153"/>
      <c r="MGT108" s="153"/>
      <c r="MGU108" s="153"/>
      <c r="MGV108" s="153"/>
      <c r="MGW108" s="153"/>
      <c r="MGX108" s="153"/>
      <c r="MGY108" s="153"/>
      <c r="MGZ108" s="155"/>
      <c r="MHA108" s="165"/>
      <c r="MHB108" s="153"/>
      <c r="MHC108" s="154"/>
      <c r="MHD108" s="154"/>
      <c r="MHE108" s="153"/>
      <c r="MHF108" s="153"/>
      <c r="MHG108" s="153"/>
      <c r="MHH108" s="153"/>
      <c r="MHI108" s="153"/>
      <c r="MHJ108" s="153"/>
      <c r="MHK108" s="153"/>
      <c r="MHL108" s="153"/>
      <c r="MHM108" s="155"/>
      <c r="MHN108" s="165"/>
      <c r="MHO108" s="153"/>
      <c r="MHP108" s="154"/>
      <c r="MHQ108" s="154"/>
      <c r="MHR108" s="153"/>
      <c r="MHS108" s="153"/>
      <c r="MHT108" s="153"/>
      <c r="MHU108" s="153"/>
      <c r="MHV108" s="153"/>
      <c r="MHW108" s="153"/>
      <c r="MHX108" s="153"/>
      <c r="MHY108" s="153"/>
      <c r="MHZ108" s="155"/>
      <c r="MIA108" s="165"/>
      <c r="MIB108" s="153"/>
      <c r="MIC108" s="154"/>
      <c r="MID108" s="154"/>
      <c r="MIE108" s="153"/>
      <c r="MIF108" s="153"/>
      <c r="MIG108" s="153"/>
      <c r="MIH108" s="153"/>
      <c r="MII108" s="153"/>
      <c r="MIJ108" s="153"/>
      <c r="MIK108" s="153"/>
      <c r="MIL108" s="153"/>
      <c r="MIM108" s="155"/>
      <c r="MIN108" s="165"/>
      <c r="MIO108" s="153"/>
      <c r="MIP108" s="154"/>
      <c r="MIQ108" s="154"/>
      <c r="MIR108" s="153"/>
      <c r="MIS108" s="153"/>
      <c r="MIT108" s="153"/>
      <c r="MIU108" s="153"/>
      <c r="MIV108" s="153"/>
      <c r="MIW108" s="153"/>
      <c r="MIX108" s="153"/>
      <c r="MIY108" s="153"/>
      <c r="MIZ108" s="155"/>
      <c r="MJA108" s="165"/>
      <c r="MJB108" s="153"/>
      <c r="MJC108" s="154"/>
      <c r="MJD108" s="154"/>
      <c r="MJE108" s="153"/>
      <c r="MJF108" s="153"/>
      <c r="MJG108" s="153"/>
      <c r="MJH108" s="153"/>
      <c r="MJI108" s="153"/>
      <c r="MJJ108" s="153"/>
      <c r="MJK108" s="153"/>
      <c r="MJL108" s="153"/>
      <c r="MJM108" s="155"/>
      <c r="MJN108" s="165"/>
      <c r="MJO108" s="153"/>
      <c r="MJP108" s="154"/>
      <c r="MJQ108" s="154"/>
      <c r="MJR108" s="153"/>
      <c r="MJS108" s="153"/>
      <c r="MJT108" s="153"/>
      <c r="MJU108" s="153"/>
      <c r="MJV108" s="153"/>
      <c r="MJW108" s="153"/>
      <c r="MJX108" s="153"/>
      <c r="MJY108" s="153"/>
      <c r="MJZ108" s="155"/>
      <c r="MKA108" s="165"/>
      <c r="MKB108" s="153"/>
      <c r="MKC108" s="154"/>
      <c r="MKD108" s="154"/>
      <c r="MKE108" s="153"/>
      <c r="MKF108" s="153"/>
      <c r="MKG108" s="153"/>
      <c r="MKH108" s="153"/>
      <c r="MKI108" s="153"/>
      <c r="MKJ108" s="153"/>
      <c r="MKK108" s="153"/>
      <c r="MKL108" s="153"/>
      <c r="MKM108" s="155"/>
      <c r="MKN108" s="165"/>
      <c r="MKO108" s="153"/>
      <c r="MKP108" s="154"/>
      <c r="MKQ108" s="154"/>
      <c r="MKR108" s="153"/>
      <c r="MKS108" s="153"/>
      <c r="MKT108" s="153"/>
      <c r="MKU108" s="153"/>
      <c r="MKV108" s="153"/>
      <c r="MKW108" s="153"/>
      <c r="MKX108" s="153"/>
      <c r="MKY108" s="153"/>
      <c r="MKZ108" s="155"/>
      <c r="MLA108" s="165"/>
      <c r="MLB108" s="153"/>
      <c r="MLC108" s="154"/>
      <c r="MLD108" s="154"/>
      <c r="MLE108" s="153"/>
      <c r="MLF108" s="153"/>
      <c r="MLG108" s="153"/>
      <c r="MLH108" s="153"/>
      <c r="MLI108" s="153"/>
      <c r="MLJ108" s="153"/>
      <c r="MLK108" s="153"/>
      <c r="MLL108" s="153"/>
      <c r="MLM108" s="155"/>
      <c r="MLN108" s="165"/>
      <c r="MLO108" s="153"/>
      <c r="MLP108" s="154"/>
      <c r="MLQ108" s="154"/>
      <c r="MLR108" s="153"/>
      <c r="MLS108" s="153"/>
      <c r="MLT108" s="153"/>
      <c r="MLU108" s="153"/>
      <c r="MLV108" s="153"/>
      <c r="MLW108" s="153"/>
      <c r="MLX108" s="153"/>
      <c r="MLY108" s="153"/>
      <c r="MLZ108" s="155"/>
      <c r="MMA108" s="165"/>
      <c r="MMB108" s="153"/>
      <c r="MMC108" s="154"/>
      <c r="MMD108" s="154"/>
      <c r="MME108" s="153"/>
      <c r="MMF108" s="153"/>
      <c r="MMG108" s="153"/>
      <c r="MMH108" s="153"/>
      <c r="MMI108" s="153"/>
      <c r="MMJ108" s="153"/>
      <c r="MMK108" s="153"/>
      <c r="MML108" s="153"/>
      <c r="MMM108" s="155"/>
      <c r="MMN108" s="165"/>
      <c r="MMO108" s="153"/>
      <c r="MMP108" s="154"/>
      <c r="MMQ108" s="154"/>
      <c r="MMR108" s="153"/>
      <c r="MMS108" s="153"/>
      <c r="MMT108" s="153"/>
      <c r="MMU108" s="153"/>
      <c r="MMV108" s="153"/>
      <c r="MMW108" s="153"/>
      <c r="MMX108" s="153"/>
      <c r="MMY108" s="153"/>
      <c r="MMZ108" s="155"/>
      <c r="MNA108" s="165"/>
      <c r="MNB108" s="153"/>
      <c r="MNC108" s="154"/>
      <c r="MND108" s="154"/>
      <c r="MNE108" s="153"/>
      <c r="MNF108" s="153"/>
      <c r="MNG108" s="153"/>
      <c r="MNH108" s="153"/>
      <c r="MNI108" s="153"/>
      <c r="MNJ108" s="153"/>
      <c r="MNK108" s="153"/>
      <c r="MNL108" s="153"/>
      <c r="MNM108" s="155"/>
      <c r="MNN108" s="165"/>
      <c r="MNO108" s="153"/>
      <c r="MNP108" s="154"/>
      <c r="MNQ108" s="154"/>
      <c r="MNR108" s="153"/>
      <c r="MNS108" s="153"/>
      <c r="MNT108" s="153"/>
      <c r="MNU108" s="153"/>
      <c r="MNV108" s="153"/>
      <c r="MNW108" s="153"/>
      <c r="MNX108" s="153"/>
      <c r="MNY108" s="153"/>
      <c r="MNZ108" s="155"/>
      <c r="MOA108" s="165"/>
      <c r="MOB108" s="153"/>
      <c r="MOC108" s="154"/>
      <c r="MOD108" s="154"/>
      <c r="MOE108" s="153"/>
      <c r="MOF108" s="153"/>
      <c r="MOG108" s="153"/>
      <c r="MOH108" s="153"/>
      <c r="MOI108" s="153"/>
      <c r="MOJ108" s="153"/>
      <c r="MOK108" s="153"/>
      <c r="MOL108" s="153"/>
      <c r="MOM108" s="155"/>
      <c r="MON108" s="165"/>
      <c r="MOO108" s="153"/>
      <c r="MOP108" s="154"/>
      <c r="MOQ108" s="154"/>
      <c r="MOR108" s="153"/>
      <c r="MOS108" s="153"/>
      <c r="MOT108" s="153"/>
      <c r="MOU108" s="153"/>
      <c r="MOV108" s="153"/>
      <c r="MOW108" s="153"/>
      <c r="MOX108" s="153"/>
      <c r="MOY108" s="153"/>
      <c r="MOZ108" s="155"/>
      <c r="MPA108" s="165"/>
      <c r="MPB108" s="153"/>
      <c r="MPC108" s="154"/>
      <c r="MPD108" s="154"/>
      <c r="MPE108" s="153"/>
      <c r="MPF108" s="153"/>
      <c r="MPG108" s="153"/>
      <c r="MPH108" s="153"/>
      <c r="MPI108" s="153"/>
      <c r="MPJ108" s="153"/>
      <c r="MPK108" s="153"/>
      <c r="MPL108" s="153"/>
      <c r="MPM108" s="155"/>
      <c r="MPN108" s="165"/>
      <c r="MPO108" s="153"/>
      <c r="MPP108" s="154"/>
      <c r="MPQ108" s="154"/>
      <c r="MPR108" s="153"/>
      <c r="MPS108" s="153"/>
      <c r="MPT108" s="153"/>
      <c r="MPU108" s="153"/>
      <c r="MPV108" s="153"/>
      <c r="MPW108" s="153"/>
      <c r="MPX108" s="153"/>
      <c r="MPY108" s="153"/>
      <c r="MPZ108" s="155"/>
      <c r="MQA108" s="165"/>
      <c r="MQB108" s="153"/>
      <c r="MQC108" s="154"/>
      <c r="MQD108" s="154"/>
      <c r="MQE108" s="153"/>
      <c r="MQF108" s="153"/>
      <c r="MQG108" s="153"/>
      <c r="MQH108" s="153"/>
      <c r="MQI108" s="153"/>
      <c r="MQJ108" s="153"/>
      <c r="MQK108" s="153"/>
      <c r="MQL108" s="153"/>
      <c r="MQM108" s="155"/>
      <c r="MQN108" s="165"/>
      <c r="MQO108" s="153"/>
      <c r="MQP108" s="154"/>
      <c r="MQQ108" s="154"/>
      <c r="MQR108" s="153"/>
      <c r="MQS108" s="153"/>
      <c r="MQT108" s="153"/>
      <c r="MQU108" s="153"/>
      <c r="MQV108" s="153"/>
      <c r="MQW108" s="153"/>
      <c r="MQX108" s="153"/>
      <c r="MQY108" s="153"/>
      <c r="MQZ108" s="155"/>
      <c r="MRA108" s="165"/>
      <c r="MRB108" s="153"/>
      <c r="MRC108" s="154"/>
      <c r="MRD108" s="154"/>
      <c r="MRE108" s="153"/>
      <c r="MRF108" s="153"/>
      <c r="MRG108" s="153"/>
      <c r="MRH108" s="153"/>
      <c r="MRI108" s="153"/>
      <c r="MRJ108" s="153"/>
      <c r="MRK108" s="153"/>
      <c r="MRL108" s="153"/>
      <c r="MRM108" s="155"/>
      <c r="MRN108" s="165"/>
      <c r="MRO108" s="153"/>
      <c r="MRP108" s="154"/>
      <c r="MRQ108" s="154"/>
      <c r="MRR108" s="153"/>
      <c r="MRS108" s="153"/>
      <c r="MRT108" s="153"/>
      <c r="MRU108" s="153"/>
      <c r="MRV108" s="153"/>
      <c r="MRW108" s="153"/>
      <c r="MRX108" s="153"/>
      <c r="MRY108" s="153"/>
      <c r="MRZ108" s="155"/>
      <c r="MSA108" s="165"/>
      <c r="MSB108" s="153"/>
      <c r="MSC108" s="154"/>
      <c r="MSD108" s="154"/>
      <c r="MSE108" s="153"/>
      <c r="MSF108" s="153"/>
      <c r="MSG108" s="153"/>
      <c r="MSH108" s="153"/>
      <c r="MSI108" s="153"/>
      <c r="MSJ108" s="153"/>
      <c r="MSK108" s="153"/>
      <c r="MSL108" s="153"/>
      <c r="MSM108" s="155"/>
      <c r="MSN108" s="165"/>
      <c r="MSO108" s="153"/>
      <c r="MSP108" s="154"/>
      <c r="MSQ108" s="154"/>
      <c r="MSR108" s="153"/>
      <c r="MSS108" s="153"/>
      <c r="MST108" s="153"/>
      <c r="MSU108" s="153"/>
      <c r="MSV108" s="153"/>
      <c r="MSW108" s="153"/>
      <c r="MSX108" s="153"/>
      <c r="MSY108" s="153"/>
      <c r="MSZ108" s="155"/>
      <c r="MTA108" s="165"/>
      <c r="MTB108" s="153"/>
      <c r="MTC108" s="154"/>
      <c r="MTD108" s="154"/>
      <c r="MTE108" s="153"/>
      <c r="MTF108" s="153"/>
      <c r="MTG108" s="153"/>
      <c r="MTH108" s="153"/>
      <c r="MTI108" s="153"/>
      <c r="MTJ108" s="153"/>
      <c r="MTK108" s="153"/>
      <c r="MTL108" s="153"/>
      <c r="MTM108" s="155"/>
      <c r="MTN108" s="165"/>
      <c r="MTO108" s="153"/>
      <c r="MTP108" s="154"/>
      <c r="MTQ108" s="154"/>
      <c r="MTR108" s="153"/>
      <c r="MTS108" s="153"/>
      <c r="MTT108" s="153"/>
      <c r="MTU108" s="153"/>
      <c r="MTV108" s="153"/>
      <c r="MTW108" s="153"/>
      <c r="MTX108" s="153"/>
      <c r="MTY108" s="153"/>
      <c r="MTZ108" s="155"/>
      <c r="MUA108" s="165"/>
      <c r="MUB108" s="153"/>
      <c r="MUC108" s="154"/>
      <c r="MUD108" s="154"/>
      <c r="MUE108" s="153"/>
      <c r="MUF108" s="153"/>
      <c r="MUG108" s="153"/>
      <c r="MUH108" s="153"/>
      <c r="MUI108" s="153"/>
      <c r="MUJ108" s="153"/>
      <c r="MUK108" s="153"/>
      <c r="MUL108" s="153"/>
      <c r="MUM108" s="155"/>
      <c r="MUN108" s="165"/>
      <c r="MUO108" s="153"/>
      <c r="MUP108" s="154"/>
      <c r="MUQ108" s="154"/>
      <c r="MUR108" s="153"/>
      <c r="MUS108" s="153"/>
      <c r="MUT108" s="153"/>
      <c r="MUU108" s="153"/>
      <c r="MUV108" s="153"/>
      <c r="MUW108" s="153"/>
      <c r="MUX108" s="153"/>
      <c r="MUY108" s="153"/>
      <c r="MUZ108" s="155"/>
      <c r="MVA108" s="165"/>
      <c r="MVB108" s="153"/>
      <c r="MVC108" s="154"/>
      <c r="MVD108" s="154"/>
      <c r="MVE108" s="153"/>
      <c r="MVF108" s="153"/>
      <c r="MVG108" s="153"/>
      <c r="MVH108" s="153"/>
      <c r="MVI108" s="153"/>
      <c r="MVJ108" s="153"/>
      <c r="MVK108" s="153"/>
      <c r="MVL108" s="153"/>
      <c r="MVM108" s="155"/>
      <c r="MVN108" s="165"/>
      <c r="MVO108" s="153"/>
      <c r="MVP108" s="154"/>
      <c r="MVQ108" s="154"/>
      <c r="MVR108" s="153"/>
      <c r="MVS108" s="153"/>
      <c r="MVT108" s="153"/>
      <c r="MVU108" s="153"/>
      <c r="MVV108" s="153"/>
      <c r="MVW108" s="153"/>
      <c r="MVX108" s="153"/>
      <c r="MVY108" s="153"/>
      <c r="MVZ108" s="155"/>
      <c r="MWA108" s="165"/>
      <c r="MWB108" s="153"/>
      <c r="MWC108" s="154"/>
      <c r="MWD108" s="154"/>
      <c r="MWE108" s="153"/>
      <c r="MWF108" s="153"/>
      <c r="MWG108" s="153"/>
      <c r="MWH108" s="153"/>
      <c r="MWI108" s="153"/>
      <c r="MWJ108" s="153"/>
      <c r="MWK108" s="153"/>
      <c r="MWL108" s="153"/>
      <c r="MWM108" s="155"/>
      <c r="MWN108" s="165"/>
      <c r="MWO108" s="153"/>
      <c r="MWP108" s="154"/>
      <c r="MWQ108" s="154"/>
      <c r="MWR108" s="153"/>
      <c r="MWS108" s="153"/>
      <c r="MWT108" s="153"/>
      <c r="MWU108" s="153"/>
      <c r="MWV108" s="153"/>
      <c r="MWW108" s="153"/>
      <c r="MWX108" s="153"/>
      <c r="MWY108" s="153"/>
      <c r="MWZ108" s="155"/>
      <c r="MXA108" s="165"/>
      <c r="MXB108" s="153"/>
      <c r="MXC108" s="154"/>
      <c r="MXD108" s="154"/>
      <c r="MXE108" s="153"/>
      <c r="MXF108" s="153"/>
      <c r="MXG108" s="153"/>
      <c r="MXH108" s="153"/>
      <c r="MXI108" s="153"/>
      <c r="MXJ108" s="153"/>
      <c r="MXK108" s="153"/>
      <c r="MXL108" s="153"/>
      <c r="MXM108" s="155"/>
      <c r="MXN108" s="165"/>
      <c r="MXO108" s="153"/>
      <c r="MXP108" s="154"/>
      <c r="MXQ108" s="154"/>
      <c r="MXR108" s="153"/>
      <c r="MXS108" s="153"/>
      <c r="MXT108" s="153"/>
      <c r="MXU108" s="153"/>
      <c r="MXV108" s="153"/>
      <c r="MXW108" s="153"/>
      <c r="MXX108" s="153"/>
      <c r="MXY108" s="153"/>
      <c r="MXZ108" s="155"/>
      <c r="MYA108" s="165"/>
      <c r="MYB108" s="153"/>
      <c r="MYC108" s="154"/>
      <c r="MYD108" s="154"/>
      <c r="MYE108" s="153"/>
      <c r="MYF108" s="153"/>
      <c r="MYG108" s="153"/>
      <c r="MYH108" s="153"/>
      <c r="MYI108" s="153"/>
      <c r="MYJ108" s="153"/>
      <c r="MYK108" s="153"/>
      <c r="MYL108" s="153"/>
      <c r="MYM108" s="155"/>
      <c r="MYN108" s="165"/>
      <c r="MYO108" s="153"/>
      <c r="MYP108" s="154"/>
      <c r="MYQ108" s="154"/>
      <c r="MYR108" s="153"/>
      <c r="MYS108" s="153"/>
      <c r="MYT108" s="153"/>
      <c r="MYU108" s="153"/>
      <c r="MYV108" s="153"/>
      <c r="MYW108" s="153"/>
      <c r="MYX108" s="153"/>
      <c r="MYY108" s="153"/>
      <c r="MYZ108" s="155"/>
      <c r="MZA108" s="165"/>
      <c r="MZB108" s="153"/>
      <c r="MZC108" s="154"/>
      <c r="MZD108" s="154"/>
      <c r="MZE108" s="153"/>
      <c r="MZF108" s="153"/>
      <c r="MZG108" s="153"/>
      <c r="MZH108" s="153"/>
      <c r="MZI108" s="153"/>
      <c r="MZJ108" s="153"/>
      <c r="MZK108" s="153"/>
      <c r="MZL108" s="153"/>
      <c r="MZM108" s="155"/>
      <c r="MZN108" s="165"/>
      <c r="MZO108" s="153"/>
      <c r="MZP108" s="154"/>
      <c r="MZQ108" s="154"/>
      <c r="MZR108" s="153"/>
      <c r="MZS108" s="153"/>
      <c r="MZT108" s="153"/>
      <c r="MZU108" s="153"/>
      <c r="MZV108" s="153"/>
      <c r="MZW108" s="153"/>
      <c r="MZX108" s="153"/>
      <c r="MZY108" s="153"/>
      <c r="MZZ108" s="155"/>
      <c r="NAA108" s="165"/>
      <c r="NAB108" s="153"/>
      <c r="NAC108" s="154"/>
      <c r="NAD108" s="154"/>
      <c r="NAE108" s="153"/>
      <c r="NAF108" s="153"/>
      <c r="NAG108" s="153"/>
      <c r="NAH108" s="153"/>
      <c r="NAI108" s="153"/>
      <c r="NAJ108" s="153"/>
      <c r="NAK108" s="153"/>
      <c r="NAL108" s="153"/>
      <c r="NAM108" s="155"/>
      <c r="NAN108" s="165"/>
      <c r="NAO108" s="153"/>
      <c r="NAP108" s="154"/>
      <c r="NAQ108" s="154"/>
      <c r="NAR108" s="153"/>
      <c r="NAS108" s="153"/>
      <c r="NAT108" s="153"/>
      <c r="NAU108" s="153"/>
      <c r="NAV108" s="153"/>
      <c r="NAW108" s="153"/>
      <c r="NAX108" s="153"/>
      <c r="NAY108" s="153"/>
      <c r="NAZ108" s="155"/>
      <c r="NBA108" s="165"/>
      <c r="NBB108" s="153"/>
      <c r="NBC108" s="154"/>
      <c r="NBD108" s="154"/>
      <c r="NBE108" s="153"/>
      <c r="NBF108" s="153"/>
      <c r="NBG108" s="153"/>
      <c r="NBH108" s="153"/>
      <c r="NBI108" s="153"/>
      <c r="NBJ108" s="153"/>
      <c r="NBK108" s="153"/>
      <c r="NBL108" s="153"/>
      <c r="NBM108" s="155"/>
      <c r="NBN108" s="165"/>
      <c r="NBO108" s="153"/>
      <c r="NBP108" s="154"/>
      <c r="NBQ108" s="154"/>
      <c r="NBR108" s="153"/>
      <c r="NBS108" s="153"/>
      <c r="NBT108" s="153"/>
      <c r="NBU108" s="153"/>
      <c r="NBV108" s="153"/>
      <c r="NBW108" s="153"/>
      <c r="NBX108" s="153"/>
      <c r="NBY108" s="153"/>
      <c r="NBZ108" s="155"/>
      <c r="NCA108" s="165"/>
      <c r="NCB108" s="153"/>
      <c r="NCC108" s="154"/>
      <c r="NCD108" s="154"/>
      <c r="NCE108" s="153"/>
      <c r="NCF108" s="153"/>
      <c r="NCG108" s="153"/>
      <c r="NCH108" s="153"/>
      <c r="NCI108" s="153"/>
      <c r="NCJ108" s="153"/>
      <c r="NCK108" s="153"/>
      <c r="NCL108" s="153"/>
      <c r="NCM108" s="155"/>
      <c r="NCN108" s="165"/>
      <c r="NCO108" s="153"/>
      <c r="NCP108" s="154"/>
      <c r="NCQ108" s="154"/>
      <c r="NCR108" s="153"/>
      <c r="NCS108" s="153"/>
      <c r="NCT108" s="153"/>
      <c r="NCU108" s="153"/>
      <c r="NCV108" s="153"/>
      <c r="NCW108" s="153"/>
      <c r="NCX108" s="153"/>
      <c r="NCY108" s="153"/>
      <c r="NCZ108" s="155"/>
      <c r="NDA108" s="165"/>
      <c r="NDB108" s="153"/>
      <c r="NDC108" s="154"/>
      <c r="NDD108" s="154"/>
      <c r="NDE108" s="153"/>
      <c r="NDF108" s="153"/>
      <c r="NDG108" s="153"/>
      <c r="NDH108" s="153"/>
      <c r="NDI108" s="153"/>
      <c r="NDJ108" s="153"/>
      <c r="NDK108" s="153"/>
      <c r="NDL108" s="153"/>
      <c r="NDM108" s="155"/>
      <c r="NDN108" s="165"/>
      <c r="NDO108" s="153"/>
      <c r="NDP108" s="154"/>
      <c r="NDQ108" s="154"/>
      <c r="NDR108" s="153"/>
      <c r="NDS108" s="153"/>
      <c r="NDT108" s="153"/>
      <c r="NDU108" s="153"/>
      <c r="NDV108" s="153"/>
      <c r="NDW108" s="153"/>
      <c r="NDX108" s="153"/>
      <c r="NDY108" s="153"/>
      <c r="NDZ108" s="155"/>
      <c r="NEA108" s="165"/>
      <c r="NEB108" s="153"/>
      <c r="NEC108" s="154"/>
      <c r="NED108" s="154"/>
      <c r="NEE108" s="153"/>
      <c r="NEF108" s="153"/>
      <c r="NEG108" s="153"/>
      <c r="NEH108" s="153"/>
      <c r="NEI108" s="153"/>
      <c r="NEJ108" s="153"/>
      <c r="NEK108" s="153"/>
      <c r="NEL108" s="153"/>
      <c r="NEM108" s="155"/>
      <c r="NEN108" s="165"/>
      <c r="NEO108" s="153"/>
      <c r="NEP108" s="154"/>
      <c r="NEQ108" s="154"/>
      <c r="NER108" s="153"/>
      <c r="NES108" s="153"/>
      <c r="NET108" s="153"/>
      <c r="NEU108" s="153"/>
      <c r="NEV108" s="153"/>
      <c r="NEW108" s="153"/>
      <c r="NEX108" s="153"/>
      <c r="NEY108" s="153"/>
      <c r="NEZ108" s="155"/>
      <c r="NFA108" s="165"/>
      <c r="NFB108" s="153"/>
      <c r="NFC108" s="154"/>
      <c r="NFD108" s="154"/>
      <c r="NFE108" s="153"/>
      <c r="NFF108" s="153"/>
      <c r="NFG108" s="153"/>
      <c r="NFH108" s="153"/>
      <c r="NFI108" s="153"/>
      <c r="NFJ108" s="153"/>
      <c r="NFK108" s="153"/>
      <c r="NFL108" s="153"/>
      <c r="NFM108" s="155"/>
      <c r="NFN108" s="165"/>
      <c r="NFO108" s="153"/>
      <c r="NFP108" s="154"/>
      <c r="NFQ108" s="154"/>
      <c r="NFR108" s="153"/>
      <c r="NFS108" s="153"/>
      <c r="NFT108" s="153"/>
      <c r="NFU108" s="153"/>
      <c r="NFV108" s="153"/>
      <c r="NFW108" s="153"/>
      <c r="NFX108" s="153"/>
      <c r="NFY108" s="153"/>
      <c r="NFZ108" s="155"/>
      <c r="NGA108" s="165"/>
      <c r="NGB108" s="153"/>
      <c r="NGC108" s="154"/>
      <c r="NGD108" s="154"/>
      <c r="NGE108" s="153"/>
      <c r="NGF108" s="153"/>
      <c r="NGG108" s="153"/>
      <c r="NGH108" s="153"/>
      <c r="NGI108" s="153"/>
      <c r="NGJ108" s="153"/>
      <c r="NGK108" s="153"/>
      <c r="NGL108" s="153"/>
      <c r="NGM108" s="155"/>
      <c r="NGN108" s="165"/>
      <c r="NGO108" s="153"/>
      <c r="NGP108" s="154"/>
      <c r="NGQ108" s="154"/>
      <c r="NGR108" s="153"/>
      <c r="NGS108" s="153"/>
      <c r="NGT108" s="153"/>
      <c r="NGU108" s="153"/>
      <c r="NGV108" s="153"/>
      <c r="NGW108" s="153"/>
      <c r="NGX108" s="153"/>
      <c r="NGY108" s="153"/>
      <c r="NGZ108" s="155"/>
      <c r="NHA108" s="165"/>
      <c r="NHB108" s="153"/>
      <c r="NHC108" s="154"/>
      <c r="NHD108" s="154"/>
      <c r="NHE108" s="153"/>
      <c r="NHF108" s="153"/>
      <c r="NHG108" s="153"/>
      <c r="NHH108" s="153"/>
      <c r="NHI108" s="153"/>
      <c r="NHJ108" s="153"/>
      <c r="NHK108" s="153"/>
      <c r="NHL108" s="153"/>
      <c r="NHM108" s="155"/>
      <c r="NHN108" s="165"/>
      <c r="NHO108" s="153"/>
      <c r="NHP108" s="154"/>
      <c r="NHQ108" s="154"/>
      <c r="NHR108" s="153"/>
      <c r="NHS108" s="153"/>
      <c r="NHT108" s="153"/>
      <c r="NHU108" s="153"/>
      <c r="NHV108" s="153"/>
      <c r="NHW108" s="153"/>
      <c r="NHX108" s="153"/>
      <c r="NHY108" s="153"/>
      <c r="NHZ108" s="155"/>
      <c r="NIA108" s="165"/>
      <c r="NIB108" s="153"/>
      <c r="NIC108" s="154"/>
      <c r="NID108" s="154"/>
      <c r="NIE108" s="153"/>
      <c r="NIF108" s="153"/>
      <c r="NIG108" s="153"/>
      <c r="NIH108" s="153"/>
      <c r="NII108" s="153"/>
      <c r="NIJ108" s="153"/>
      <c r="NIK108" s="153"/>
      <c r="NIL108" s="153"/>
      <c r="NIM108" s="155"/>
      <c r="NIN108" s="165"/>
      <c r="NIO108" s="153"/>
      <c r="NIP108" s="154"/>
      <c r="NIQ108" s="154"/>
      <c r="NIR108" s="153"/>
      <c r="NIS108" s="153"/>
      <c r="NIT108" s="153"/>
      <c r="NIU108" s="153"/>
      <c r="NIV108" s="153"/>
      <c r="NIW108" s="153"/>
      <c r="NIX108" s="153"/>
      <c r="NIY108" s="153"/>
      <c r="NIZ108" s="155"/>
      <c r="NJA108" s="165"/>
      <c r="NJB108" s="153"/>
      <c r="NJC108" s="154"/>
      <c r="NJD108" s="154"/>
      <c r="NJE108" s="153"/>
      <c r="NJF108" s="153"/>
      <c r="NJG108" s="153"/>
      <c r="NJH108" s="153"/>
      <c r="NJI108" s="153"/>
      <c r="NJJ108" s="153"/>
      <c r="NJK108" s="153"/>
      <c r="NJL108" s="153"/>
      <c r="NJM108" s="155"/>
      <c r="NJN108" s="165"/>
      <c r="NJO108" s="153"/>
      <c r="NJP108" s="154"/>
      <c r="NJQ108" s="154"/>
      <c r="NJR108" s="153"/>
      <c r="NJS108" s="153"/>
      <c r="NJT108" s="153"/>
      <c r="NJU108" s="153"/>
      <c r="NJV108" s="153"/>
      <c r="NJW108" s="153"/>
      <c r="NJX108" s="153"/>
      <c r="NJY108" s="153"/>
      <c r="NJZ108" s="155"/>
      <c r="NKA108" s="165"/>
      <c r="NKB108" s="153"/>
      <c r="NKC108" s="154"/>
      <c r="NKD108" s="154"/>
      <c r="NKE108" s="153"/>
      <c r="NKF108" s="153"/>
      <c r="NKG108" s="153"/>
      <c r="NKH108" s="153"/>
      <c r="NKI108" s="153"/>
      <c r="NKJ108" s="153"/>
      <c r="NKK108" s="153"/>
      <c r="NKL108" s="153"/>
      <c r="NKM108" s="155"/>
      <c r="NKN108" s="165"/>
      <c r="NKO108" s="153"/>
      <c r="NKP108" s="154"/>
      <c r="NKQ108" s="154"/>
      <c r="NKR108" s="153"/>
      <c r="NKS108" s="153"/>
      <c r="NKT108" s="153"/>
      <c r="NKU108" s="153"/>
      <c r="NKV108" s="153"/>
      <c r="NKW108" s="153"/>
      <c r="NKX108" s="153"/>
      <c r="NKY108" s="153"/>
      <c r="NKZ108" s="155"/>
      <c r="NLA108" s="165"/>
      <c r="NLB108" s="153"/>
      <c r="NLC108" s="154"/>
      <c r="NLD108" s="154"/>
      <c r="NLE108" s="153"/>
      <c r="NLF108" s="153"/>
      <c r="NLG108" s="153"/>
      <c r="NLH108" s="153"/>
      <c r="NLI108" s="153"/>
      <c r="NLJ108" s="153"/>
      <c r="NLK108" s="153"/>
      <c r="NLL108" s="153"/>
      <c r="NLM108" s="155"/>
      <c r="NLN108" s="165"/>
      <c r="NLO108" s="153"/>
      <c r="NLP108" s="154"/>
      <c r="NLQ108" s="154"/>
      <c r="NLR108" s="153"/>
      <c r="NLS108" s="153"/>
      <c r="NLT108" s="153"/>
      <c r="NLU108" s="153"/>
      <c r="NLV108" s="153"/>
      <c r="NLW108" s="153"/>
      <c r="NLX108" s="153"/>
      <c r="NLY108" s="153"/>
      <c r="NLZ108" s="155"/>
      <c r="NMA108" s="165"/>
      <c r="NMB108" s="153"/>
      <c r="NMC108" s="154"/>
      <c r="NMD108" s="154"/>
      <c r="NME108" s="153"/>
      <c r="NMF108" s="153"/>
      <c r="NMG108" s="153"/>
      <c r="NMH108" s="153"/>
      <c r="NMI108" s="153"/>
      <c r="NMJ108" s="153"/>
      <c r="NMK108" s="153"/>
      <c r="NML108" s="153"/>
      <c r="NMM108" s="155"/>
      <c r="NMN108" s="165"/>
      <c r="NMO108" s="153"/>
      <c r="NMP108" s="154"/>
      <c r="NMQ108" s="154"/>
      <c r="NMR108" s="153"/>
      <c r="NMS108" s="153"/>
      <c r="NMT108" s="153"/>
      <c r="NMU108" s="153"/>
      <c r="NMV108" s="153"/>
      <c r="NMW108" s="153"/>
      <c r="NMX108" s="153"/>
      <c r="NMY108" s="153"/>
      <c r="NMZ108" s="155"/>
      <c r="NNA108" s="165"/>
      <c r="NNB108" s="153"/>
      <c r="NNC108" s="154"/>
      <c r="NND108" s="154"/>
      <c r="NNE108" s="153"/>
      <c r="NNF108" s="153"/>
      <c r="NNG108" s="153"/>
      <c r="NNH108" s="153"/>
      <c r="NNI108" s="153"/>
      <c r="NNJ108" s="153"/>
      <c r="NNK108" s="153"/>
      <c r="NNL108" s="153"/>
      <c r="NNM108" s="155"/>
      <c r="NNN108" s="165"/>
      <c r="NNO108" s="153"/>
      <c r="NNP108" s="154"/>
      <c r="NNQ108" s="154"/>
      <c r="NNR108" s="153"/>
      <c r="NNS108" s="153"/>
      <c r="NNT108" s="153"/>
      <c r="NNU108" s="153"/>
      <c r="NNV108" s="153"/>
      <c r="NNW108" s="153"/>
      <c r="NNX108" s="153"/>
      <c r="NNY108" s="153"/>
      <c r="NNZ108" s="155"/>
      <c r="NOA108" s="165"/>
      <c r="NOB108" s="153"/>
      <c r="NOC108" s="154"/>
      <c r="NOD108" s="154"/>
      <c r="NOE108" s="153"/>
      <c r="NOF108" s="153"/>
      <c r="NOG108" s="153"/>
      <c r="NOH108" s="153"/>
      <c r="NOI108" s="153"/>
      <c r="NOJ108" s="153"/>
      <c r="NOK108" s="153"/>
      <c r="NOL108" s="153"/>
      <c r="NOM108" s="155"/>
      <c r="NON108" s="165"/>
      <c r="NOO108" s="153"/>
      <c r="NOP108" s="154"/>
      <c r="NOQ108" s="154"/>
      <c r="NOR108" s="153"/>
      <c r="NOS108" s="153"/>
      <c r="NOT108" s="153"/>
      <c r="NOU108" s="153"/>
      <c r="NOV108" s="153"/>
      <c r="NOW108" s="153"/>
      <c r="NOX108" s="153"/>
      <c r="NOY108" s="153"/>
      <c r="NOZ108" s="155"/>
      <c r="NPA108" s="165"/>
      <c r="NPB108" s="153"/>
      <c r="NPC108" s="154"/>
      <c r="NPD108" s="154"/>
      <c r="NPE108" s="153"/>
      <c r="NPF108" s="153"/>
      <c r="NPG108" s="153"/>
      <c r="NPH108" s="153"/>
      <c r="NPI108" s="153"/>
      <c r="NPJ108" s="153"/>
      <c r="NPK108" s="153"/>
      <c r="NPL108" s="153"/>
      <c r="NPM108" s="155"/>
      <c r="NPN108" s="165"/>
      <c r="NPO108" s="153"/>
      <c r="NPP108" s="154"/>
      <c r="NPQ108" s="154"/>
      <c r="NPR108" s="153"/>
      <c r="NPS108" s="153"/>
      <c r="NPT108" s="153"/>
      <c r="NPU108" s="153"/>
      <c r="NPV108" s="153"/>
      <c r="NPW108" s="153"/>
      <c r="NPX108" s="153"/>
      <c r="NPY108" s="153"/>
      <c r="NPZ108" s="155"/>
      <c r="NQA108" s="165"/>
      <c r="NQB108" s="153"/>
      <c r="NQC108" s="154"/>
      <c r="NQD108" s="154"/>
      <c r="NQE108" s="153"/>
      <c r="NQF108" s="153"/>
      <c r="NQG108" s="153"/>
      <c r="NQH108" s="153"/>
      <c r="NQI108" s="153"/>
      <c r="NQJ108" s="153"/>
      <c r="NQK108" s="153"/>
      <c r="NQL108" s="153"/>
      <c r="NQM108" s="155"/>
      <c r="NQN108" s="165"/>
      <c r="NQO108" s="153"/>
      <c r="NQP108" s="154"/>
      <c r="NQQ108" s="154"/>
      <c r="NQR108" s="153"/>
      <c r="NQS108" s="153"/>
      <c r="NQT108" s="153"/>
      <c r="NQU108" s="153"/>
      <c r="NQV108" s="153"/>
      <c r="NQW108" s="153"/>
      <c r="NQX108" s="153"/>
      <c r="NQY108" s="153"/>
      <c r="NQZ108" s="155"/>
      <c r="NRA108" s="165"/>
      <c r="NRB108" s="153"/>
      <c r="NRC108" s="154"/>
      <c r="NRD108" s="154"/>
      <c r="NRE108" s="153"/>
      <c r="NRF108" s="153"/>
      <c r="NRG108" s="153"/>
      <c r="NRH108" s="153"/>
      <c r="NRI108" s="153"/>
      <c r="NRJ108" s="153"/>
      <c r="NRK108" s="153"/>
      <c r="NRL108" s="153"/>
      <c r="NRM108" s="155"/>
      <c r="NRN108" s="165"/>
      <c r="NRO108" s="153"/>
      <c r="NRP108" s="154"/>
      <c r="NRQ108" s="154"/>
      <c r="NRR108" s="153"/>
      <c r="NRS108" s="153"/>
      <c r="NRT108" s="153"/>
      <c r="NRU108" s="153"/>
      <c r="NRV108" s="153"/>
      <c r="NRW108" s="153"/>
      <c r="NRX108" s="153"/>
      <c r="NRY108" s="153"/>
      <c r="NRZ108" s="155"/>
      <c r="NSA108" s="165"/>
      <c r="NSB108" s="153"/>
      <c r="NSC108" s="154"/>
      <c r="NSD108" s="154"/>
      <c r="NSE108" s="153"/>
      <c r="NSF108" s="153"/>
      <c r="NSG108" s="153"/>
      <c r="NSH108" s="153"/>
      <c r="NSI108" s="153"/>
      <c r="NSJ108" s="153"/>
      <c r="NSK108" s="153"/>
      <c r="NSL108" s="153"/>
      <c r="NSM108" s="155"/>
      <c r="NSN108" s="165"/>
      <c r="NSO108" s="153"/>
      <c r="NSP108" s="154"/>
      <c r="NSQ108" s="154"/>
      <c r="NSR108" s="153"/>
      <c r="NSS108" s="153"/>
      <c r="NST108" s="153"/>
      <c r="NSU108" s="153"/>
      <c r="NSV108" s="153"/>
      <c r="NSW108" s="153"/>
      <c r="NSX108" s="153"/>
      <c r="NSY108" s="153"/>
      <c r="NSZ108" s="155"/>
      <c r="NTA108" s="165"/>
      <c r="NTB108" s="153"/>
      <c r="NTC108" s="154"/>
      <c r="NTD108" s="154"/>
      <c r="NTE108" s="153"/>
      <c r="NTF108" s="153"/>
      <c r="NTG108" s="153"/>
      <c r="NTH108" s="153"/>
      <c r="NTI108" s="153"/>
      <c r="NTJ108" s="153"/>
      <c r="NTK108" s="153"/>
      <c r="NTL108" s="153"/>
      <c r="NTM108" s="155"/>
      <c r="NTN108" s="165"/>
      <c r="NTO108" s="153"/>
      <c r="NTP108" s="154"/>
      <c r="NTQ108" s="154"/>
      <c r="NTR108" s="153"/>
      <c r="NTS108" s="153"/>
      <c r="NTT108" s="153"/>
      <c r="NTU108" s="153"/>
      <c r="NTV108" s="153"/>
      <c r="NTW108" s="153"/>
      <c r="NTX108" s="153"/>
      <c r="NTY108" s="153"/>
      <c r="NTZ108" s="155"/>
      <c r="NUA108" s="165"/>
      <c r="NUB108" s="153"/>
      <c r="NUC108" s="154"/>
      <c r="NUD108" s="154"/>
      <c r="NUE108" s="153"/>
      <c r="NUF108" s="153"/>
      <c r="NUG108" s="153"/>
      <c r="NUH108" s="153"/>
      <c r="NUI108" s="153"/>
      <c r="NUJ108" s="153"/>
      <c r="NUK108" s="153"/>
      <c r="NUL108" s="153"/>
      <c r="NUM108" s="155"/>
      <c r="NUN108" s="165"/>
      <c r="NUO108" s="153"/>
      <c r="NUP108" s="154"/>
      <c r="NUQ108" s="154"/>
      <c r="NUR108" s="153"/>
      <c r="NUS108" s="153"/>
      <c r="NUT108" s="153"/>
      <c r="NUU108" s="153"/>
      <c r="NUV108" s="153"/>
      <c r="NUW108" s="153"/>
      <c r="NUX108" s="153"/>
      <c r="NUY108" s="153"/>
      <c r="NUZ108" s="155"/>
      <c r="NVA108" s="165"/>
      <c r="NVB108" s="153"/>
      <c r="NVC108" s="154"/>
      <c r="NVD108" s="154"/>
      <c r="NVE108" s="153"/>
      <c r="NVF108" s="153"/>
      <c r="NVG108" s="153"/>
      <c r="NVH108" s="153"/>
      <c r="NVI108" s="153"/>
      <c r="NVJ108" s="153"/>
      <c r="NVK108" s="153"/>
      <c r="NVL108" s="153"/>
      <c r="NVM108" s="155"/>
      <c r="NVN108" s="165"/>
      <c r="NVO108" s="153"/>
      <c r="NVP108" s="154"/>
      <c r="NVQ108" s="154"/>
      <c r="NVR108" s="153"/>
      <c r="NVS108" s="153"/>
      <c r="NVT108" s="153"/>
      <c r="NVU108" s="153"/>
      <c r="NVV108" s="153"/>
      <c r="NVW108" s="153"/>
      <c r="NVX108" s="153"/>
      <c r="NVY108" s="153"/>
      <c r="NVZ108" s="155"/>
      <c r="NWA108" s="165"/>
      <c r="NWB108" s="153"/>
      <c r="NWC108" s="154"/>
      <c r="NWD108" s="154"/>
      <c r="NWE108" s="153"/>
      <c r="NWF108" s="153"/>
      <c r="NWG108" s="153"/>
      <c r="NWH108" s="153"/>
      <c r="NWI108" s="153"/>
      <c r="NWJ108" s="153"/>
      <c r="NWK108" s="153"/>
      <c r="NWL108" s="153"/>
      <c r="NWM108" s="155"/>
      <c r="NWN108" s="165"/>
      <c r="NWO108" s="153"/>
      <c r="NWP108" s="154"/>
      <c r="NWQ108" s="154"/>
      <c r="NWR108" s="153"/>
      <c r="NWS108" s="153"/>
      <c r="NWT108" s="153"/>
      <c r="NWU108" s="153"/>
      <c r="NWV108" s="153"/>
      <c r="NWW108" s="153"/>
      <c r="NWX108" s="153"/>
      <c r="NWY108" s="153"/>
      <c r="NWZ108" s="155"/>
      <c r="NXA108" s="165"/>
      <c r="NXB108" s="153"/>
      <c r="NXC108" s="154"/>
      <c r="NXD108" s="154"/>
      <c r="NXE108" s="153"/>
      <c r="NXF108" s="153"/>
      <c r="NXG108" s="153"/>
      <c r="NXH108" s="153"/>
      <c r="NXI108" s="153"/>
      <c r="NXJ108" s="153"/>
      <c r="NXK108" s="153"/>
      <c r="NXL108" s="153"/>
      <c r="NXM108" s="155"/>
      <c r="NXN108" s="165"/>
      <c r="NXO108" s="153"/>
      <c r="NXP108" s="154"/>
      <c r="NXQ108" s="154"/>
      <c r="NXR108" s="153"/>
      <c r="NXS108" s="153"/>
      <c r="NXT108" s="153"/>
      <c r="NXU108" s="153"/>
      <c r="NXV108" s="153"/>
      <c r="NXW108" s="153"/>
      <c r="NXX108" s="153"/>
      <c r="NXY108" s="153"/>
      <c r="NXZ108" s="155"/>
      <c r="NYA108" s="165"/>
      <c r="NYB108" s="153"/>
      <c r="NYC108" s="154"/>
      <c r="NYD108" s="154"/>
      <c r="NYE108" s="153"/>
      <c r="NYF108" s="153"/>
      <c r="NYG108" s="153"/>
      <c r="NYH108" s="153"/>
      <c r="NYI108" s="153"/>
      <c r="NYJ108" s="153"/>
      <c r="NYK108" s="153"/>
      <c r="NYL108" s="153"/>
      <c r="NYM108" s="155"/>
      <c r="NYN108" s="165"/>
      <c r="NYO108" s="153"/>
      <c r="NYP108" s="154"/>
      <c r="NYQ108" s="154"/>
      <c r="NYR108" s="153"/>
      <c r="NYS108" s="153"/>
      <c r="NYT108" s="153"/>
      <c r="NYU108" s="153"/>
      <c r="NYV108" s="153"/>
      <c r="NYW108" s="153"/>
      <c r="NYX108" s="153"/>
      <c r="NYY108" s="153"/>
      <c r="NYZ108" s="155"/>
      <c r="NZA108" s="165"/>
      <c r="NZB108" s="153"/>
      <c r="NZC108" s="154"/>
      <c r="NZD108" s="154"/>
      <c r="NZE108" s="153"/>
      <c r="NZF108" s="153"/>
      <c r="NZG108" s="153"/>
      <c r="NZH108" s="153"/>
      <c r="NZI108" s="153"/>
      <c r="NZJ108" s="153"/>
      <c r="NZK108" s="153"/>
      <c r="NZL108" s="153"/>
      <c r="NZM108" s="155"/>
      <c r="NZN108" s="165"/>
      <c r="NZO108" s="153"/>
      <c r="NZP108" s="154"/>
      <c r="NZQ108" s="154"/>
      <c r="NZR108" s="153"/>
      <c r="NZS108" s="153"/>
      <c r="NZT108" s="153"/>
      <c r="NZU108" s="153"/>
      <c r="NZV108" s="153"/>
      <c r="NZW108" s="153"/>
      <c r="NZX108" s="153"/>
      <c r="NZY108" s="153"/>
      <c r="NZZ108" s="155"/>
      <c r="OAA108" s="165"/>
      <c r="OAB108" s="153"/>
      <c r="OAC108" s="154"/>
      <c r="OAD108" s="154"/>
      <c r="OAE108" s="153"/>
      <c r="OAF108" s="153"/>
      <c r="OAG108" s="153"/>
      <c r="OAH108" s="153"/>
      <c r="OAI108" s="153"/>
      <c r="OAJ108" s="153"/>
      <c r="OAK108" s="153"/>
      <c r="OAL108" s="153"/>
      <c r="OAM108" s="155"/>
      <c r="OAN108" s="165"/>
      <c r="OAO108" s="153"/>
      <c r="OAP108" s="154"/>
      <c r="OAQ108" s="154"/>
      <c r="OAR108" s="153"/>
      <c r="OAS108" s="153"/>
      <c r="OAT108" s="153"/>
      <c r="OAU108" s="153"/>
      <c r="OAV108" s="153"/>
      <c r="OAW108" s="153"/>
      <c r="OAX108" s="153"/>
      <c r="OAY108" s="153"/>
      <c r="OAZ108" s="155"/>
      <c r="OBA108" s="165"/>
      <c r="OBB108" s="153"/>
      <c r="OBC108" s="154"/>
      <c r="OBD108" s="154"/>
      <c r="OBE108" s="153"/>
      <c r="OBF108" s="153"/>
      <c r="OBG108" s="153"/>
      <c r="OBH108" s="153"/>
      <c r="OBI108" s="153"/>
      <c r="OBJ108" s="153"/>
      <c r="OBK108" s="153"/>
      <c r="OBL108" s="153"/>
      <c r="OBM108" s="155"/>
      <c r="OBN108" s="165"/>
      <c r="OBO108" s="153"/>
      <c r="OBP108" s="154"/>
      <c r="OBQ108" s="154"/>
      <c r="OBR108" s="153"/>
      <c r="OBS108" s="153"/>
      <c r="OBT108" s="153"/>
      <c r="OBU108" s="153"/>
      <c r="OBV108" s="153"/>
      <c r="OBW108" s="153"/>
      <c r="OBX108" s="153"/>
      <c r="OBY108" s="153"/>
      <c r="OBZ108" s="155"/>
      <c r="OCA108" s="165"/>
      <c r="OCB108" s="153"/>
      <c r="OCC108" s="154"/>
      <c r="OCD108" s="154"/>
      <c r="OCE108" s="153"/>
      <c r="OCF108" s="153"/>
      <c r="OCG108" s="153"/>
      <c r="OCH108" s="153"/>
      <c r="OCI108" s="153"/>
      <c r="OCJ108" s="153"/>
      <c r="OCK108" s="153"/>
      <c r="OCL108" s="153"/>
      <c r="OCM108" s="155"/>
      <c r="OCN108" s="165"/>
      <c r="OCO108" s="153"/>
      <c r="OCP108" s="154"/>
      <c r="OCQ108" s="154"/>
      <c r="OCR108" s="153"/>
      <c r="OCS108" s="153"/>
      <c r="OCT108" s="153"/>
      <c r="OCU108" s="153"/>
      <c r="OCV108" s="153"/>
      <c r="OCW108" s="153"/>
      <c r="OCX108" s="153"/>
      <c r="OCY108" s="153"/>
      <c r="OCZ108" s="155"/>
      <c r="ODA108" s="165"/>
      <c r="ODB108" s="153"/>
      <c r="ODC108" s="154"/>
      <c r="ODD108" s="154"/>
      <c r="ODE108" s="153"/>
      <c r="ODF108" s="153"/>
      <c r="ODG108" s="153"/>
      <c r="ODH108" s="153"/>
      <c r="ODI108" s="153"/>
      <c r="ODJ108" s="153"/>
      <c r="ODK108" s="153"/>
      <c r="ODL108" s="153"/>
      <c r="ODM108" s="155"/>
      <c r="ODN108" s="165"/>
      <c r="ODO108" s="153"/>
      <c r="ODP108" s="154"/>
      <c r="ODQ108" s="154"/>
      <c r="ODR108" s="153"/>
      <c r="ODS108" s="153"/>
      <c r="ODT108" s="153"/>
      <c r="ODU108" s="153"/>
      <c r="ODV108" s="153"/>
      <c r="ODW108" s="153"/>
      <c r="ODX108" s="153"/>
      <c r="ODY108" s="153"/>
      <c r="ODZ108" s="155"/>
      <c r="OEA108" s="165"/>
      <c r="OEB108" s="153"/>
      <c r="OEC108" s="154"/>
      <c r="OED108" s="154"/>
      <c r="OEE108" s="153"/>
      <c r="OEF108" s="153"/>
      <c r="OEG108" s="153"/>
      <c r="OEH108" s="153"/>
      <c r="OEI108" s="153"/>
      <c r="OEJ108" s="153"/>
      <c r="OEK108" s="153"/>
      <c r="OEL108" s="153"/>
      <c r="OEM108" s="155"/>
      <c r="OEN108" s="165"/>
      <c r="OEO108" s="153"/>
      <c r="OEP108" s="154"/>
      <c r="OEQ108" s="154"/>
      <c r="OER108" s="153"/>
      <c r="OES108" s="153"/>
      <c r="OET108" s="153"/>
      <c r="OEU108" s="153"/>
      <c r="OEV108" s="153"/>
      <c r="OEW108" s="153"/>
      <c r="OEX108" s="153"/>
      <c r="OEY108" s="153"/>
      <c r="OEZ108" s="155"/>
      <c r="OFA108" s="165"/>
      <c r="OFB108" s="153"/>
      <c r="OFC108" s="154"/>
      <c r="OFD108" s="154"/>
      <c r="OFE108" s="153"/>
      <c r="OFF108" s="153"/>
      <c r="OFG108" s="153"/>
      <c r="OFH108" s="153"/>
      <c r="OFI108" s="153"/>
      <c r="OFJ108" s="153"/>
      <c r="OFK108" s="153"/>
      <c r="OFL108" s="153"/>
      <c r="OFM108" s="155"/>
      <c r="OFN108" s="165"/>
      <c r="OFO108" s="153"/>
      <c r="OFP108" s="154"/>
      <c r="OFQ108" s="154"/>
      <c r="OFR108" s="153"/>
      <c r="OFS108" s="153"/>
      <c r="OFT108" s="153"/>
      <c r="OFU108" s="153"/>
      <c r="OFV108" s="153"/>
      <c r="OFW108" s="153"/>
      <c r="OFX108" s="153"/>
      <c r="OFY108" s="153"/>
      <c r="OFZ108" s="155"/>
      <c r="OGA108" s="165"/>
      <c r="OGB108" s="153"/>
      <c r="OGC108" s="154"/>
      <c r="OGD108" s="154"/>
      <c r="OGE108" s="153"/>
      <c r="OGF108" s="153"/>
      <c r="OGG108" s="153"/>
      <c r="OGH108" s="153"/>
      <c r="OGI108" s="153"/>
      <c r="OGJ108" s="153"/>
      <c r="OGK108" s="153"/>
      <c r="OGL108" s="153"/>
      <c r="OGM108" s="155"/>
      <c r="OGN108" s="165"/>
      <c r="OGO108" s="153"/>
      <c r="OGP108" s="154"/>
      <c r="OGQ108" s="154"/>
      <c r="OGR108" s="153"/>
      <c r="OGS108" s="153"/>
      <c r="OGT108" s="153"/>
      <c r="OGU108" s="153"/>
      <c r="OGV108" s="153"/>
      <c r="OGW108" s="153"/>
      <c r="OGX108" s="153"/>
      <c r="OGY108" s="153"/>
      <c r="OGZ108" s="155"/>
      <c r="OHA108" s="165"/>
      <c r="OHB108" s="153"/>
      <c r="OHC108" s="154"/>
      <c r="OHD108" s="154"/>
      <c r="OHE108" s="153"/>
      <c r="OHF108" s="153"/>
      <c r="OHG108" s="153"/>
      <c r="OHH108" s="153"/>
      <c r="OHI108" s="153"/>
      <c r="OHJ108" s="153"/>
      <c r="OHK108" s="153"/>
      <c r="OHL108" s="153"/>
      <c r="OHM108" s="155"/>
      <c r="OHN108" s="165"/>
      <c r="OHO108" s="153"/>
      <c r="OHP108" s="154"/>
      <c r="OHQ108" s="154"/>
      <c r="OHR108" s="153"/>
      <c r="OHS108" s="153"/>
      <c r="OHT108" s="153"/>
      <c r="OHU108" s="153"/>
      <c r="OHV108" s="153"/>
      <c r="OHW108" s="153"/>
      <c r="OHX108" s="153"/>
      <c r="OHY108" s="153"/>
      <c r="OHZ108" s="155"/>
      <c r="OIA108" s="165"/>
      <c r="OIB108" s="153"/>
      <c r="OIC108" s="154"/>
      <c r="OID108" s="154"/>
      <c r="OIE108" s="153"/>
      <c r="OIF108" s="153"/>
      <c r="OIG108" s="153"/>
      <c r="OIH108" s="153"/>
      <c r="OII108" s="153"/>
      <c r="OIJ108" s="153"/>
      <c r="OIK108" s="153"/>
      <c r="OIL108" s="153"/>
      <c r="OIM108" s="155"/>
      <c r="OIN108" s="165"/>
      <c r="OIO108" s="153"/>
      <c r="OIP108" s="154"/>
      <c r="OIQ108" s="154"/>
      <c r="OIR108" s="153"/>
      <c r="OIS108" s="153"/>
      <c r="OIT108" s="153"/>
      <c r="OIU108" s="153"/>
      <c r="OIV108" s="153"/>
      <c r="OIW108" s="153"/>
      <c r="OIX108" s="153"/>
      <c r="OIY108" s="153"/>
      <c r="OIZ108" s="155"/>
      <c r="OJA108" s="165"/>
      <c r="OJB108" s="153"/>
      <c r="OJC108" s="154"/>
      <c r="OJD108" s="154"/>
      <c r="OJE108" s="153"/>
      <c r="OJF108" s="153"/>
      <c r="OJG108" s="153"/>
      <c r="OJH108" s="153"/>
      <c r="OJI108" s="153"/>
      <c r="OJJ108" s="153"/>
      <c r="OJK108" s="153"/>
      <c r="OJL108" s="153"/>
      <c r="OJM108" s="155"/>
      <c r="OJN108" s="165"/>
      <c r="OJO108" s="153"/>
      <c r="OJP108" s="154"/>
      <c r="OJQ108" s="154"/>
      <c r="OJR108" s="153"/>
      <c r="OJS108" s="153"/>
      <c r="OJT108" s="153"/>
      <c r="OJU108" s="153"/>
      <c r="OJV108" s="153"/>
      <c r="OJW108" s="153"/>
      <c r="OJX108" s="153"/>
      <c r="OJY108" s="153"/>
      <c r="OJZ108" s="155"/>
      <c r="OKA108" s="165"/>
      <c r="OKB108" s="153"/>
      <c r="OKC108" s="154"/>
      <c r="OKD108" s="154"/>
      <c r="OKE108" s="153"/>
      <c r="OKF108" s="153"/>
      <c r="OKG108" s="153"/>
      <c r="OKH108" s="153"/>
      <c r="OKI108" s="153"/>
      <c r="OKJ108" s="153"/>
      <c r="OKK108" s="153"/>
      <c r="OKL108" s="153"/>
      <c r="OKM108" s="155"/>
      <c r="OKN108" s="165"/>
      <c r="OKO108" s="153"/>
      <c r="OKP108" s="154"/>
      <c r="OKQ108" s="154"/>
      <c r="OKR108" s="153"/>
      <c r="OKS108" s="153"/>
      <c r="OKT108" s="153"/>
      <c r="OKU108" s="153"/>
      <c r="OKV108" s="153"/>
      <c r="OKW108" s="153"/>
      <c r="OKX108" s="153"/>
      <c r="OKY108" s="153"/>
      <c r="OKZ108" s="155"/>
      <c r="OLA108" s="165"/>
      <c r="OLB108" s="153"/>
      <c r="OLC108" s="154"/>
      <c r="OLD108" s="154"/>
      <c r="OLE108" s="153"/>
      <c r="OLF108" s="153"/>
      <c r="OLG108" s="153"/>
      <c r="OLH108" s="153"/>
      <c r="OLI108" s="153"/>
      <c r="OLJ108" s="153"/>
      <c r="OLK108" s="153"/>
      <c r="OLL108" s="153"/>
      <c r="OLM108" s="155"/>
      <c r="OLN108" s="165"/>
      <c r="OLO108" s="153"/>
      <c r="OLP108" s="154"/>
      <c r="OLQ108" s="154"/>
      <c r="OLR108" s="153"/>
      <c r="OLS108" s="153"/>
      <c r="OLT108" s="153"/>
      <c r="OLU108" s="153"/>
      <c r="OLV108" s="153"/>
      <c r="OLW108" s="153"/>
      <c r="OLX108" s="153"/>
      <c r="OLY108" s="153"/>
      <c r="OLZ108" s="155"/>
      <c r="OMA108" s="165"/>
      <c r="OMB108" s="153"/>
      <c r="OMC108" s="154"/>
      <c r="OMD108" s="154"/>
      <c r="OME108" s="153"/>
      <c r="OMF108" s="153"/>
      <c r="OMG108" s="153"/>
      <c r="OMH108" s="153"/>
      <c r="OMI108" s="153"/>
      <c r="OMJ108" s="153"/>
      <c r="OMK108" s="153"/>
      <c r="OML108" s="153"/>
      <c r="OMM108" s="155"/>
      <c r="OMN108" s="165"/>
      <c r="OMO108" s="153"/>
      <c r="OMP108" s="154"/>
      <c r="OMQ108" s="154"/>
      <c r="OMR108" s="153"/>
      <c r="OMS108" s="153"/>
      <c r="OMT108" s="153"/>
      <c r="OMU108" s="153"/>
      <c r="OMV108" s="153"/>
      <c r="OMW108" s="153"/>
      <c r="OMX108" s="153"/>
      <c r="OMY108" s="153"/>
      <c r="OMZ108" s="155"/>
      <c r="ONA108" s="165"/>
      <c r="ONB108" s="153"/>
      <c r="ONC108" s="154"/>
      <c r="OND108" s="154"/>
      <c r="ONE108" s="153"/>
      <c r="ONF108" s="153"/>
      <c r="ONG108" s="153"/>
      <c r="ONH108" s="153"/>
      <c r="ONI108" s="153"/>
      <c r="ONJ108" s="153"/>
      <c r="ONK108" s="153"/>
      <c r="ONL108" s="153"/>
      <c r="ONM108" s="155"/>
      <c r="ONN108" s="165"/>
      <c r="ONO108" s="153"/>
      <c r="ONP108" s="154"/>
      <c r="ONQ108" s="154"/>
      <c r="ONR108" s="153"/>
      <c r="ONS108" s="153"/>
      <c r="ONT108" s="153"/>
      <c r="ONU108" s="153"/>
      <c r="ONV108" s="153"/>
      <c r="ONW108" s="153"/>
      <c r="ONX108" s="153"/>
      <c r="ONY108" s="153"/>
      <c r="ONZ108" s="155"/>
      <c r="OOA108" s="165"/>
      <c r="OOB108" s="153"/>
      <c r="OOC108" s="154"/>
      <c r="OOD108" s="154"/>
      <c r="OOE108" s="153"/>
      <c r="OOF108" s="153"/>
      <c r="OOG108" s="153"/>
      <c r="OOH108" s="153"/>
      <c r="OOI108" s="153"/>
      <c r="OOJ108" s="153"/>
      <c r="OOK108" s="153"/>
      <c r="OOL108" s="153"/>
      <c r="OOM108" s="155"/>
      <c r="OON108" s="165"/>
      <c r="OOO108" s="153"/>
      <c r="OOP108" s="154"/>
      <c r="OOQ108" s="154"/>
      <c r="OOR108" s="153"/>
      <c r="OOS108" s="153"/>
      <c r="OOT108" s="153"/>
      <c r="OOU108" s="153"/>
      <c r="OOV108" s="153"/>
      <c r="OOW108" s="153"/>
      <c r="OOX108" s="153"/>
      <c r="OOY108" s="153"/>
      <c r="OOZ108" s="155"/>
      <c r="OPA108" s="165"/>
      <c r="OPB108" s="153"/>
      <c r="OPC108" s="154"/>
      <c r="OPD108" s="154"/>
      <c r="OPE108" s="153"/>
      <c r="OPF108" s="153"/>
      <c r="OPG108" s="153"/>
      <c r="OPH108" s="153"/>
      <c r="OPI108" s="153"/>
      <c r="OPJ108" s="153"/>
      <c r="OPK108" s="153"/>
      <c r="OPL108" s="153"/>
      <c r="OPM108" s="155"/>
      <c r="OPN108" s="165"/>
      <c r="OPO108" s="153"/>
      <c r="OPP108" s="154"/>
      <c r="OPQ108" s="154"/>
      <c r="OPR108" s="153"/>
      <c r="OPS108" s="153"/>
      <c r="OPT108" s="153"/>
      <c r="OPU108" s="153"/>
      <c r="OPV108" s="153"/>
      <c r="OPW108" s="153"/>
      <c r="OPX108" s="153"/>
      <c r="OPY108" s="153"/>
      <c r="OPZ108" s="155"/>
      <c r="OQA108" s="165"/>
      <c r="OQB108" s="153"/>
      <c r="OQC108" s="154"/>
      <c r="OQD108" s="154"/>
      <c r="OQE108" s="153"/>
      <c r="OQF108" s="153"/>
      <c r="OQG108" s="153"/>
      <c r="OQH108" s="153"/>
      <c r="OQI108" s="153"/>
      <c r="OQJ108" s="153"/>
      <c r="OQK108" s="153"/>
      <c r="OQL108" s="153"/>
      <c r="OQM108" s="155"/>
      <c r="OQN108" s="165"/>
      <c r="OQO108" s="153"/>
      <c r="OQP108" s="154"/>
      <c r="OQQ108" s="154"/>
      <c r="OQR108" s="153"/>
      <c r="OQS108" s="153"/>
      <c r="OQT108" s="153"/>
      <c r="OQU108" s="153"/>
      <c r="OQV108" s="153"/>
      <c r="OQW108" s="153"/>
      <c r="OQX108" s="153"/>
      <c r="OQY108" s="153"/>
      <c r="OQZ108" s="155"/>
      <c r="ORA108" s="165"/>
      <c r="ORB108" s="153"/>
      <c r="ORC108" s="154"/>
      <c r="ORD108" s="154"/>
      <c r="ORE108" s="153"/>
      <c r="ORF108" s="153"/>
      <c r="ORG108" s="153"/>
      <c r="ORH108" s="153"/>
      <c r="ORI108" s="153"/>
      <c r="ORJ108" s="153"/>
      <c r="ORK108" s="153"/>
      <c r="ORL108" s="153"/>
      <c r="ORM108" s="155"/>
      <c r="ORN108" s="165"/>
      <c r="ORO108" s="153"/>
      <c r="ORP108" s="154"/>
      <c r="ORQ108" s="154"/>
      <c r="ORR108" s="153"/>
      <c r="ORS108" s="153"/>
      <c r="ORT108" s="153"/>
      <c r="ORU108" s="153"/>
      <c r="ORV108" s="153"/>
      <c r="ORW108" s="153"/>
      <c r="ORX108" s="153"/>
      <c r="ORY108" s="153"/>
      <c r="ORZ108" s="155"/>
      <c r="OSA108" s="165"/>
      <c r="OSB108" s="153"/>
      <c r="OSC108" s="154"/>
      <c r="OSD108" s="154"/>
      <c r="OSE108" s="153"/>
      <c r="OSF108" s="153"/>
      <c r="OSG108" s="153"/>
      <c r="OSH108" s="153"/>
      <c r="OSI108" s="153"/>
      <c r="OSJ108" s="153"/>
      <c r="OSK108" s="153"/>
      <c r="OSL108" s="153"/>
      <c r="OSM108" s="155"/>
      <c r="OSN108" s="165"/>
      <c r="OSO108" s="153"/>
      <c r="OSP108" s="154"/>
      <c r="OSQ108" s="154"/>
      <c r="OSR108" s="153"/>
      <c r="OSS108" s="153"/>
      <c r="OST108" s="153"/>
      <c r="OSU108" s="153"/>
      <c r="OSV108" s="153"/>
      <c r="OSW108" s="153"/>
      <c r="OSX108" s="153"/>
      <c r="OSY108" s="153"/>
      <c r="OSZ108" s="155"/>
      <c r="OTA108" s="165"/>
      <c r="OTB108" s="153"/>
      <c r="OTC108" s="154"/>
      <c r="OTD108" s="154"/>
      <c r="OTE108" s="153"/>
      <c r="OTF108" s="153"/>
      <c r="OTG108" s="153"/>
      <c r="OTH108" s="153"/>
      <c r="OTI108" s="153"/>
      <c r="OTJ108" s="153"/>
      <c r="OTK108" s="153"/>
      <c r="OTL108" s="153"/>
      <c r="OTM108" s="155"/>
      <c r="OTN108" s="165"/>
      <c r="OTO108" s="153"/>
      <c r="OTP108" s="154"/>
      <c r="OTQ108" s="154"/>
      <c r="OTR108" s="153"/>
      <c r="OTS108" s="153"/>
      <c r="OTT108" s="153"/>
      <c r="OTU108" s="153"/>
      <c r="OTV108" s="153"/>
      <c r="OTW108" s="153"/>
      <c r="OTX108" s="153"/>
      <c r="OTY108" s="153"/>
      <c r="OTZ108" s="155"/>
      <c r="OUA108" s="165"/>
      <c r="OUB108" s="153"/>
      <c r="OUC108" s="154"/>
      <c r="OUD108" s="154"/>
      <c r="OUE108" s="153"/>
      <c r="OUF108" s="153"/>
      <c r="OUG108" s="153"/>
      <c r="OUH108" s="153"/>
      <c r="OUI108" s="153"/>
      <c r="OUJ108" s="153"/>
      <c r="OUK108" s="153"/>
      <c r="OUL108" s="153"/>
      <c r="OUM108" s="155"/>
      <c r="OUN108" s="165"/>
      <c r="OUO108" s="153"/>
      <c r="OUP108" s="154"/>
      <c r="OUQ108" s="154"/>
      <c r="OUR108" s="153"/>
      <c r="OUS108" s="153"/>
      <c r="OUT108" s="153"/>
      <c r="OUU108" s="153"/>
      <c r="OUV108" s="153"/>
      <c r="OUW108" s="153"/>
      <c r="OUX108" s="153"/>
      <c r="OUY108" s="153"/>
      <c r="OUZ108" s="155"/>
      <c r="OVA108" s="165"/>
      <c r="OVB108" s="153"/>
      <c r="OVC108" s="154"/>
      <c r="OVD108" s="154"/>
      <c r="OVE108" s="153"/>
      <c r="OVF108" s="153"/>
      <c r="OVG108" s="153"/>
      <c r="OVH108" s="153"/>
      <c r="OVI108" s="153"/>
      <c r="OVJ108" s="153"/>
      <c r="OVK108" s="153"/>
      <c r="OVL108" s="153"/>
      <c r="OVM108" s="155"/>
      <c r="OVN108" s="165"/>
      <c r="OVO108" s="153"/>
      <c r="OVP108" s="154"/>
      <c r="OVQ108" s="154"/>
      <c r="OVR108" s="153"/>
      <c r="OVS108" s="153"/>
      <c r="OVT108" s="153"/>
      <c r="OVU108" s="153"/>
      <c r="OVV108" s="153"/>
      <c r="OVW108" s="153"/>
      <c r="OVX108" s="153"/>
      <c r="OVY108" s="153"/>
      <c r="OVZ108" s="155"/>
      <c r="OWA108" s="165"/>
      <c r="OWB108" s="153"/>
      <c r="OWC108" s="154"/>
      <c r="OWD108" s="154"/>
      <c r="OWE108" s="153"/>
      <c r="OWF108" s="153"/>
      <c r="OWG108" s="153"/>
      <c r="OWH108" s="153"/>
      <c r="OWI108" s="153"/>
      <c r="OWJ108" s="153"/>
      <c r="OWK108" s="153"/>
      <c r="OWL108" s="153"/>
      <c r="OWM108" s="155"/>
      <c r="OWN108" s="165"/>
      <c r="OWO108" s="153"/>
      <c r="OWP108" s="154"/>
      <c r="OWQ108" s="154"/>
      <c r="OWR108" s="153"/>
      <c r="OWS108" s="153"/>
      <c r="OWT108" s="153"/>
      <c r="OWU108" s="153"/>
      <c r="OWV108" s="153"/>
      <c r="OWW108" s="153"/>
      <c r="OWX108" s="153"/>
      <c r="OWY108" s="153"/>
      <c r="OWZ108" s="155"/>
      <c r="OXA108" s="165"/>
      <c r="OXB108" s="153"/>
      <c r="OXC108" s="154"/>
      <c r="OXD108" s="154"/>
      <c r="OXE108" s="153"/>
      <c r="OXF108" s="153"/>
      <c r="OXG108" s="153"/>
      <c r="OXH108" s="153"/>
      <c r="OXI108" s="153"/>
      <c r="OXJ108" s="153"/>
      <c r="OXK108" s="153"/>
      <c r="OXL108" s="153"/>
      <c r="OXM108" s="155"/>
      <c r="OXN108" s="165"/>
      <c r="OXO108" s="153"/>
      <c r="OXP108" s="154"/>
      <c r="OXQ108" s="154"/>
      <c r="OXR108" s="153"/>
      <c r="OXS108" s="153"/>
      <c r="OXT108" s="153"/>
      <c r="OXU108" s="153"/>
      <c r="OXV108" s="153"/>
      <c r="OXW108" s="153"/>
      <c r="OXX108" s="153"/>
      <c r="OXY108" s="153"/>
      <c r="OXZ108" s="155"/>
      <c r="OYA108" s="165"/>
      <c r="OYB108" s="153"/>
      <c r="OYC108" s="154"/>
      <c r="OYD108" s="154"/>
      <c r="OYE108" s="153"/>
      <c r="OYF108" s="153"/>
      <c r="OYG108" s="153"/>
      <c r="OYH108" s="153"/>
      <c r="OYI108" s="153"/>
      <c r="OYJ108" s="153"/>
      <c r="OYK108" s="153"/>
      <c r="OYL108" s="153"/>
      <c r="OYM108" s="155"/>
      <c r="OYN108" s="165"/>
      <c r="OYO108" s="153"/>
      <c r="OYP108" s="154"/>
      <c r="OYQ108" s="154"/>
      <c r="OYR108" s="153"/>
      <c r="OYS108" s="153"/>
      <c r="OYT108" s="153"/>
      <c r="OYU108" s="153"/>
      <c r="OYV108" s="153"/>
      <c r="OYW108" s="153"/>
      <c r="OYX108" s="153"/>
      <c r="OYY108" s="153"/>
      <c r="OYZ108" s="155"/>
      <c r="OZA108" s="165"/>
      <c r="OZB108" s="153"/>
      <c r="OZC108" s="154"/>
      <c r="OZD108" s="154"/>
      <c r="OZE108" s="153"/>
      <c r="OZF108" s="153"/>
      <c r="OZG108" s="153"/>
      <c r="OZH108" s="153"/>
      <c r="OZI108" s="153"/>
      <c r="OZJ108" s="153"/>
      <c r="OZK108" s="153"/>
      <c r="OZL108" s="153"/>
      <c r="OZM108" s="155"/>
      <c r="OZN108" s="165"/>
      <c r="OZO108" s="153"/>
      <c r="OZP108" s="154"/>
      <c r="OZQ108" s="154"/>
      <c r="OZR108" s="153"/>
      <c r="OZS108" s="153"/>
      <c r="OZT108" s="153"/>
      <c r="OZU108" s="153"/>
      <c r="OZV108" s="153"/>
      <c r="OZW108" s="153"/>
      <c r="OZX108" s="153"/>
      <c r="OZY108" s="153"/>
      <c r="OZZ108" s="155"/>
      <c r="PAA108" s="165"/>
      <c r="PAB108" s="153"/>
      <c r="PAC108" s="154"/>
      <c r="PAD108" s="154"/>
      <c r="PAE108" s="153"/>
      <c r="PAF108" s="153"/>
      <c r="PAG108" s="153"/>
      <c r="PAH108" s="153"/>
      <c r="PAI108" s="153"/>
      <c r="PAJ108" s="153"/>
      <c r="PAK108" s="153"/>
      <c r="PAL108" s="153"/>
      <c r="PAM108" s="155"/>
      <c r="PAN108" s="165"/>
      <c r="PAO108" s="153"/>
      <c r="PAP108" s="154"/>
      <c r="PAQ108" s="154"/>
      <c r="PAR108" s="153"/>
      <c r="PAS108" s="153"/>
      <c r="PAT108" s="153"/>
      <c r="PAU108" s="153"/>
      <c r="PAV108" s="153"/>
      <c r="PAW108" s="153"/>
      <c r="PAX108" s="153"/>
      <c r="PAY108" s="153"/>
      <c r="PAZ108" s="155"/>
      <c r="PBA108" s="165"/>
      <c r="PBB108" s="153"/>
      <c r="PBC108" s="154"/>
      <c r="PBD108" s="154"/>
      <c r="PBE108" s="153"/>
      <c r="PBF108" s="153"/>
      <c r="PBG108" s="153"/>
      <c r="PBH108" s="153"/>
      <c r="PBI108" s="153"/>
      <c r="PBJ108" s="153"/>
      <c r="PBK108" s="153"/>
      <c r="PBL108" s="153"/>
      <c r="PBM108" s="155"/>
      <c r="PBN108" s="165"/>
      <c r="PBO108" s="153"/>
      <c r="PBP108" s="154"/>
      <c r="PBQ108" s="154"/>
      <c r="PBR108" s="153"/>
      <c r="PBS108" s="153"/>
      <c r="PBT108" s="153"/>
      <c r="PBU108" s="153"/>
      <c r="PBV108" s="153"/>
      <c r="PBW108" s="153"/>
      <c r="PBX108" s="153"/>
      <c r="PBY108" s="153"/>
      <c r="PBZ108" s="155"/>
      <c r="PCA108" s="165"/>
      <c r="PCB108" s="153"/>
      <c r="PCC108" s="154"/>
      <c r="PCD108" s="154"/>
      <c r="PCE108" s="153"/>
      <c r="PCF108" s="153"/>
      <c r="PCG108" s="153"/>
      <c r="PCH108" s="153"/>
      <c r="PCI108" s="153"/>
      <c r="PCJ108" s="153"/>
      <c r="PCK108" s="153"/>
      <c r="PCL108" s="153"/>
      <c r="PCM108" s="155"/>
      <c r="PCN108" s="165"/>
      <c r="PCO108" s="153"/>
      <c r="PCP108" s="154"/>
      <c r="PCQ108" s="154"/>
      <c r="PCR108" s="153"/>
      <c r="PCS108" s="153"/>
      <c r="PCT108" s="153"/>
      <c r="PCU108" s="153"/>
      <c r="PCV108" s="153"/>
      <c r="PCW108" s="153"/>
      <c r="PCX108" s="153"/>
      <c r="PCY108" s="153"/>
      <c r="PCZ108" s="155"/>
      <c r="PDA108" s="165"/>
      <c r="PDB108" s="153"/>
      <c r="PDC108" s="154"/>
      <c r="PDD108" s="154"/>
      <c r="PDE108" s="153"/>
      <c r="PDF108" s="153"/>
      <c r="PDG108" s="153"/>
      <c r="PDH108" s="153"/>
      <c r="PDI108" s="153"/>
      <c r="PDJ108" s="153"/>
      <c r="PDK108" s="153"/>
      <c r="PDL108" s="153"/>
      <c r="PDM108" s="155"/>
      <c r="PDN108" s="165"/>
      <c r="PDO108" s="153"/>
      <c r="PDP108" s="154"/>
      <c r="PDQ108" s="154"/>
      <c r="PDR108" s="153"/>
      <c r="PDS108" s="153"/>
      <c r="PDT108" s="153"/>
      <c r="PDU108" s="153"/>
      <c r="PDV108" s="153"/>
      <c r="PDW108" s="153"/>
      <c r="PDX108" s="153"/>
      <c r="PDY108" s="153"/>
      <c r="PDZ108" s="155"/>
      <c r="PEA108" s="165"/>
      <c r="PEB108" s="153"/>
      <c r="PEC108" s="154"/>
      <c r="PED108" s="154"/>
      <c r="PEE108" s="153"/>
      <c r="PEF108" s="153"/>
      <c r="PEG108" s="153"/>
      <c r="PEH108" s="153"/>
      <c r="PEI108" s="153"/>
      <c r="PEJ108" s="153"/>
      <c r="PEK108" s="153"/>
      <c r="PEL108" s="153"/>
      <c r="PEM108" s="155"/>
      <c r="PEN108" s="165"/>
      <c r="PEO108" s="153"/>
      <c r="PEP108" s="154"/>
      <c r="PEQ108" s="154"/>
      <c r="PER108" s="153"/>
      <c r="PES108" s="153"/>
      <c r="PET108" s="153"/>
      <c r="PEU108" s="153"/>
      <c r="PEV108" s="153"/>
      <c r="PEW108" s="153"/>
      <c r="PEX108" s="153"/>
      <c r="PEY108" s="153"/>
      <c r="PEZ108" s="155"/>
      <c r="PFA108" s="165"/>
      <c r="PFB108" s="153"/>
      <c r="PFC108" s="154"/>
      <c r="PFD108" s="154"/>
      <c r="PFE108" s="153"/>
      <c r="PFF108" s="153"/>
      <c r="PFG108" s="153"/>
      <c r="PFH108" s="153"/>
      <c r="PFI108" s="153"/>
      <c r="PFJ108" s="153"/>
      <c r="PFK108" s="153"/>
      <c r="PFL108" s="153"/>
      <c r="PFM108" s="155"/>
      <c r="PFN108" s="165"/>
      <c r="PFO108" s="153"/>
      <c r="PFP108" s="154"/>
      <c r="PFQ108" s="154"/>
      <c r="PFR108" s="153"/>
      <c r="PFS108" s="153"/>
      <c r="PFT108" s="153"/>
      <c r="PFU108" s="153"/>
      <c r="PFV108" s="153"/>
      <c r="PFW108" s="153"/>
      <c r="PFX108" s="153"/>
      <c r="PFY108" s="153"/>
      <c r="PFZ108" s="155"/>
      <c r="PGA108" s="165"/>
      <c r="PGB108" s="153"/>
      <c r="PGC108" s="154"/>
      <c r="PGD108" s="154"/>
      <c r="PGE108" s="153"/>
      <c r="PGF108" s="153"/>
      <c r="PGG108" s="153"/>
      <c r="PGH108" s="153"/>
      <c r="PGI108" s="153"/>
      <c r="PGJ108" s="153"/>
      <c r="PGK108" s="153"/>
      <c r="PGL108" s="153"/>
      <c r="PGM108" s="155"/>
      <c r="PGN108" s="165"/>
      <c r="PGO108" s="153"/>
      <c r="PGP108" s="154"/>
      <c r="PGQ108" s="154"/>
      <c r="PGR108" s="153"/>
      <c r="PGS108" s="153"/>
      <c r="PGT108" s="153"/>
      <c r="PGU108" s="153"/>
      <c r="PGV108" s="153"/>
      <c r="PGW108" s="153"/>
      <c r="PGX108" s="153"/>
      <c r="PGY108" s="153"/>
      <c r="PGZ108" s="155"/>
      <c r="PHA108" s="165"/>
      <c r="PHB108" s="153"/>
      <c r="PHC108" s="154"/>
      <c r="PHD108" s="154"/>
      <c r="PHE108" s="153"/>
      <c r="PHF108" s="153"/>
      <c r="PHG108" s="153"/>
      <c r="PHH108" s="153"/>
      <c r="PHI108" s="153"/>
      <c r="PHJ108" s="153"/>
      <c r="PHK108" s="153"/>
      <c r="PHL108" s="153"/>
      <c r="PHM108" s="155"/>
      <c r="PHN108" s="165"/>
      <c r="PHO108" s="153"/>
      <c r="PHP108" s="154"/>
      <c r="PHQ108" s="154"/>
      <c r="PHR108" s="153"/>
      <c r="PHS108" s="153"/>
      <c r="PHT108" s="153"/>
      <c r="PHU108" s="153"/>
      <c r="PHV108" s="153"/>
      <c r="PHW108" s="153"/>
      <c r="PHX108" s="153"/>
      <c r="PHY108" s="153"/>
      <c r="PHZ108" s="155"/>
      <c r="PIA108" s="165"/>
      <c r="PIB108" s="153"/>
      <c r="PIC108" s="154"/>
      <c r="PID108" s="154"/>
      <c r="PIE108" s="153"/>
      <c r="PIF108" s="153"/>
      <c r="PIG108" s="153"/>
      <c r="PIH108" s="153"/>
      <c r="PII108" s="153"/>
      <c r="PIJ108" s="153"/>
      <c r="PIK108" s="153"/>
      <c r="PIL108" s="153"/>
      <c r="PIM108" s="155"/>
      <c r="PIN108" s="165"/>
      <c r="PIO108" s="153"/>
      <c r="PIP108" s="154"/>
      <c r="PIQ108" s="154"/>
      <c r="PIR108" s="153"/>
      <c r="PIS108" s="153"/>
      <c r="PIT108" s="153"/>
      <c r="PIU108" s="153"/>
      <c r="PIV108" s="153"/>
      <c r="PIW108" s="153"/>
      <c r="PIX108" s="153"/>
      <c r="PIY108" s="153"/>
      <c r="PIZ108" s="155"/>
      <c r="PJA108" s="165"/>
      <c r="PJB108" s="153"/>
      <c r="PJC108" s="154"/>
      <c r="PJD108" s="154"/>
      <c r="PJE108" s="153"/>
      <c r="PJF108" s="153"/>
      <c r="PJG108" s="153"/>
      <c r="PJH108" s="153"/>
      <c r="PJI108" s="153"/>
      <c r="PJJ108" s="153"/>
      <c r="PJK108" s="153"/>
      <c r="PJL108" s="153"/>
      <c r="PJM108" s="155"/>
      <c r="PJN108" s="165"/>
      <c r="PJO108" s="153"/>
      <c r="PJP108" s="154"/>
      <c r="PJQ108" s="154"/>
      <c r="PJR108" s="153"/>
      <c r="PJS108" s="153"/>
      <c r="PJT108" s="153"/>
      <c r="PJU108" s="153"/>
      <c r="PJV108" s="153"/>
      <c r="PJW108" s="153"/>
      <c r="PJX108" s="153"/>
      <c r="PJY108" s="153"/>
      <c r="PJZ108" s="155"/>
      <c r="PKA108" s="165"/>
      <c r="PKB108" s="153"/>
      <c r="PKC108" s="154"/>
      <c r="PKD108" s="154"/>
      <c r="PKE108" s="153"/>
      <c r="PKF108" s="153"/>
      <c r="PKG108" s="153"/>
      <c r="PKH108" s="153"/>
      <c r="PKI108" s="153"/>
      <c r="PKJ108" s="153"/>
      <c r="PKK108" s="153"/>
      <c r="PKL108" s="153"/>
      <c r="PKM108" s="155"/>
      <c r="PKN108" s="165"/>
      <c r="PKO108" s="153"/>
      <c r="PKP108" s="154"/>
      <c r="PKQ108" s="154"/>
      <c r="PKR108" s="153"/>
      <c r="PKS108" s="153"/>
      <c r="PKT108" s="153"/>
      <c r="PKU108" s="153"/>
      <c r="PKV108" s="153"/>
      <c r="PKW108" s="153"/>
      <c r="PKX108" s="153"/>
      <c r="PKY108" s="153"/>
      <c r="PKZ108" s="155"/>
      <c r="PLA108" s="165"/>
      <c r="PLB108" s="153"/>
      <c r="PLC108" s="154"/>
      <c r="PLD108" s="154"/>
      <c r="PLE108" s="153"/>
      <c r="PLF108" s="153"/>
      <c r="PLG108" s="153"/>
      <c r="PLH108" s="153"/>
      <c r="PLI108" s="153"/>
      <c r="PLJ108" s="153"/>
      <c r="PLK108" s="153"/>
      <c r="PLL108" s="153"/>
      <c r="PLM108" s="155"/>
      <c r="PLN108" s="165"/>
      <c r="PLO108" s="153"/>
      <c r="PLP108" s="154"/>
      <c r="PLQ108" s="154"/>
      <c r="PLR108" s="153"/>
      <c r="PLS108" s="153"/>
      <c r="PLT108" s="153"/>
      <c r="PLU108" s="153"/>
      <c r="PLV108" s="153"/>
      <c r="PLW108" s="153"/>
      <c r="PLX108" s="153"/>
      <c r="PLY108" s="153"/>
      <c r="PLZ108" s="155"/>
      <c r="PMA108" s="165"/>
      <c r="PMB108" s="153"/>
      <c r="PMC108" s="154"/>
      <c r="PMD108" s="154"/>
      <c r="PME108" s="153"/>
      <c r="PMF108" s="153"/>
      <c r="PMG108" s="153"/>
      <c r="PMH108" s="153"/>
      <c r="PMI108" s="153"/>
      <c r="PMJ108" s="153"/>
      <c r="PMK108" s="153"/>
      <c r="PML108" s="153"/>
      <c r="PMM108" s="155"/>
      <c r="PMN108" s="165"/>
      <c r="PMO108" s="153"/>
      <c r="PMP108" s="154"/>
      <c r="PMQ108" s="154"/>
      <c r="PMR108" s="153"/>
      <c r="PMS108" s="153"/>
      <c r="PMT108" s="153"/>
      <c r="PMU108" s="153"/>
      <c r="PMV108" s="153"/>
      <c r="PMW108" s="153"/>
      <c r="PMX108" s="153"/>
      <c r="PMY108" s="153"/>
      <c r="PMZ108" s="155"/>
      <c r="PNA108" s="165"/>
      <c r="PNB108" s="153"/>
      <c r="PNC108" s="154"/>
      <c r="PND108" s="154"/>
      <c r="PNE108" s="153"/>
      <c r="PNF108" s="153"/>
      <c r="PNG108" s="153"/>
      <c r="PNH108" s="153"/>
      <c r="PNI108" s="153"/>
      <c r="PNJ108" s="153"/>
      <c r="PNK108" s="153"/>
      <c r="PNL108" s="153"/>
      <c r="PNM108" s="155"/>
      <c r="PNN108" s="165"/>
      <c r="PNO108" s="153"/>
      <c r="PNP108" s="154"/>
      <c r="PNQ108" s="154"/>
      <c r="PNR108" s="153"/>
      <c r="PNS108" s="153"/>
      <c r="PNT108" s="153"/>
      <c r="PNU108" s="153"/>
      <c r="PNV108" s="153"/>
      <c r="PNW108" s="153"/>
      <c r="PNX108" s="153"/>
      <c r="PNY108" s="153"/>
      <c r="PNZ108" s="155"/>
      <c r="POA108" s="165"/>
      <c r="POB108" s="153"/>
      <c r="POC108" s="154"/>
      <c r="POD108" s="154"/>
      <c r="POE108" s="153"/>
      <c r="POF108" s="153"/>
      <c r="POG108" s="153"/>
      <c r="POH108" s="153"/>
      <c r="POI108" s="153"/>
      <c r="POJ108" s="153"/>
      <c r="POK108" s="153"/>
      <c r="POL108" s="153"/>
      <c r="POM108" s="155"/>
      <c r="PON108" s="165"/>
      <c r="POO108" s="153"/>
      <c r="POP108" s="154"/>
      <c r="POQ108" s="154"/>
      <c r="POR108" s="153"/>
      <c r="POS108" s="153"/>
      <c r="POT108" s="153"/>
      <c r="POU108" s="153"/>
      <c r="POV108" s="153"/>
      <c r="POW108" s="153"/>
      <c r="POX108" s="153"/>
      <c r="POY108" s="153"/>
      <c r="POZ108" s="155"/>
      <c r="PPA108" s="165"/>
      <c r="PPB108" s="153"/>
      <c r="PPC108" s="154"/>
      <c r="PPD108" s="154"/>
      <c r="PPE108" s="153"/>
      <c r="PPF108" s="153"/>
      <c r="PPG108" s="153"/>
      <c r="PPH108" s="153"/>
      <c r="PPI108" s="153"/>
      <c r="PPJ108" s="153"/>
      <c r="PPK108" s="153"/>
      <c r="PPL108" s="153"/>
      <c r="PPM108" s="155"/>
      <c r="PPN108" s="165"/>
      <c r="PPO108" s="153"/>
      <c r="PPP108" s="154"/>
      <c r="PPQ108" s="154"/>
      <c r="PPR108" s="153"/>
      <c r="PPS108" s="153"/>
      <c r="PPT108" s="153"/>
      <c r="PPU108" s="153"/>
      <c r="PPV108" s="153"/>
      <c r="PPW108" s="153"/>
      <c r="PPX108" s="153"/>
      <c r="PPY108" s="153"/>
      <c r="PPZ108" s="155"/>
      <c r="PQA108" s="165"/>
      <c r="PQB108" s="153"/>
      <c r="PQC108" s="154"/>
      <c r="PQD108" s="154"/>
      <c r="PQE108" s="153"/>
      <c r="PQF108" s="153"/>
      <c r="PQG108" s="153"/>
      <c r="PQH108" s="153"/>
      <c r="PQI108" s="153"/>
      <c r="PQJ108" s="153"/>
      <c r="PQK108" s="153"/>
      <c r="PQL108" s="153"/>
      <c r="PQM108" s="155"/>
      <c r="PQN108" s="165"/>
      <c r="PQO108" s="153"/>
      <c r="PQP108" s="154"/>
      <c r="PQQ108" s="154"/>
      <c r="PQR108" s="153"/>
      <c r="PQS108" s="153"/>
      <c r="PQT108" s="153"/>
      <c r="PQU108" s="153"/>
      <c r="PQV108" s="153"/>
      <c r="PQW108" s="153"/>
      <c r="PQX108" s="153"/>
      <c r="PQY108" s="153"/>
      <c r="PQZ108" s="155"/>
      <c r="PRA108" s="165"/>
      <c r="PRB108" s="153"/>
      <c r="PRC108" s="154"/>
      <c r="PRD108" s="154"/>
      <c r="PRE108" s="153"/>
      <c r="PRF108" s="153"/>
      <c r="PRG108" s="153"/>
      <c r="PRH108" s="153"/>
      <c r="PRI108" s="153"/>
      <c r="PRJ108" s="153"/>
      <c r="PRK108" s="153"/>
      <c r="PRL108" s="153"/>
      <c r="PRM108" s="155"/>
      <c r="PRN108" s="165"/>
      <c r="PRO108" s="153"/>
      <c r="PRP108" s="154"/>
      <c r="PRQ108" s="154"/>
      <c r="PRR108" s="153"/>
      <c r="PRS108" s="153"/>
      <c r="PRT108" s="153"/>
      <c r="PRU108" s="153"/>
      <c r="PRV108" s="153"/>
      <c r="PRW108" s="153"/>
      <c r="PRX108" s="153"/>
      <c r="PRY108" s="153"/>
      <c r="PRZ108" s="155"/>
      <c r="PSA108" s="165"/>
      <c r="PSB108" s="153"/>
      <c r="PSC108" s="154"/>
      <c r="PSD108" s="154"/>
      <c r="PSE108" s="153"/>
      <c r="PSF108" s="153"/>
      <c r="PSG108" s="153"/>
      <c r="PSH108" s="153"/>
      <c r="PSI108" s="153"/>
      <c r="PSJ108" s="153"/>
      <c r="PSK108" s="153"/>
      <c r="PSL108" s="153"/>
      <c r="PSM108" s="155"/>
      <c r="PSN108" s="165"/>
      <c r="PSO108" s="153"/>
      <c r="PSP108" s="154"/>
      <c r="PSQ108" s="154"/>
      <c r="PSR108" s="153"/>
      <c r="PSS108" s="153"/>
      <c r="PST108" s="153"/>
      <c r="PSU108" s="153"/>
      <c r="PSV108" s="153"/>
      <c r="PSW108" s="153"/>
      <c r="PSX108" s="153"/>
      <c r="PSY108" s="153"/>
      <c r="PSZ108" s="155"/>
      <c r="PTA108" s="165"/>
      <c r="PTB108" s="153"/>
      <c r="PTC108" s="154"/>
      <c r="PTD108" s="154"/>
      <c r="PTE108" s="153"/>
      <c r="PTF108" s="153"/>
      <c r="PTG108" s="153"/>
      <c r="PTH108" s="153"/>
      <c r="PTI108" s="153"/>
      <c r="PTJ108" s="153"/>
      <c r="PTK108" s="153"/>
      <c r="PTL108" s="153"/>
      <c r="PTM108" s="155"/>
      <c r="PTN108" s="165"/>
      <c r="PTO108" s="153"/>
      <c r="PTP108" s="154"/>
      <c r="PTQ108" s="154"/>
      <c r="PTR108" s="153"/>
      <c r="PTS108" s="153"/>
      <c r="PTT108" s="153"/>
      <c r="PTU108" s="153"/>
      <c r="PTV108" s="153"/>
      <c r="PTW108" s="153"/>
      <c r="PTX108" s="153"/>
      <c r="PTY108" s="153"/>
      <c r="PTZ108" s="155"/>
      <c r="PUA108" s="165"/>
      <c r="PUB108" s="153"/>
      <c r="PUC108" s="154"/>
      <c r="PUD108" s="154"/>
      <c r="PUE108" s="153"/>
      <c r="PUF108" s="153"/>
      <c r="PUG108" s="153"/>
      <c r="PUH108" s="153"/>
      <c r="PUI108" s="153"/>
      <c r="PUJ108" s="153"/>
      <c r="PUK108" s="153"/>
      <c r="PUL108" s="153"/>
      <c r="PUM108" s="155"/>
      <c r="PUN108" s="165"/>
      <c r="PUO108" s="153"/>
      <c r="PUP108" s="154"/>
      <c r="PUQ108" s="154"/>
      <c r="PUR108" s="153"/>
      <c r="PUS108" s="153"/>
      <c r="PUT108" s="153"/>
      <c r="PUU108" s="153"/>
      <c r="PUV108" s="153"/>
      <c r="PUW108" s="153"/>
      <c r="PUX108" s="153"/>
      <c r="PUY108" s="153"/>
      <c r="PUZ108" s="155"/>
      <c r="PVA108" s="165"/>
      <c r="PVB108" s="153"/>
      <c r="PVC108" s="154"/>
      <c r="PVD108" s="154"/>
      <c r="PVE108" s="153"/>
      <c r="PVF108" s="153"/>
      <c r="PVG108" s="153"/>
      <c r="PVH108" s="153"/>
      <c r="PVI108" s="153"/>
      <c r="PVJ108" s="153"/>
      <c r="PVK108" s="153"/>
      <c r="PVL108" s="153"/>
      <c r="PVM108" s="155"/>
      <c r="PVN108" s="165"/>
      <c r="PVO108" s="153"/>
      <c r="PVP108" s="154"/>
      <c r="PVQ108" s="154"/>
      <c r="PVR108" s="153"/>
      <c r="PVS108" s="153"/>
      <c r="PVT108" s="153"/>
      <c r="PVU108" s="153"/>
      <c r="PVV108" s="153"/>
      <c r="PVW108" s="153"/>
      <c r="PVX108" s="153"/>
      <c r="PVY108" s="153"/>
      <c r="PVZ108" s="155"/>
      <c r="PWA108" s="165"/>
      <c r="PWB108" s="153"/>
      <c r="PWC108" s="154"/>
      <c r="PWD108" s="154"/>
      <c r="PWE108" s="153"/>
      <c r="PWF108" s="153"/>
      <c r="PWG108" s="153"/>
      <c r="PWH108" s="153"/>
      <c r="PWI108" s="153"/>
      <c r="PWJ108" s="153"/>
      <c r="PWK108" s="153"/>
      <c r="PWL108" s="153"/>
      <c r="PWM108" s="155"/>
      <c r="PWN108" s="165"/>
      <c r="PWO108" s="153"/>
      <c r="PWP108" s="154"/>
      <c r="PWQ108" s="154"/>
      <c r="PWR108" s="153"/>
      <c r="PWS108" s="153"/>
      <c r="PWT108" s="153"/>
      <c r="PWU108" s="153"/>
      <c r="PWV108" s="153"/>
      <c r="PWW108" s="153"/>
      <c r="PWX108" s="153"/>
      <c r="PWY108" s="153"/>
      <c r="PWZ108" s="155"/>
      <c r="PXA108" s="165"/>
      <c r="PXB108" s="153"/>
      <c r="PXC108" s="154"/>
      <c r="PXD108" s="154"/>
      <c r="PXE108" s="153"/>
      <c r="PXF108" s="153"/>
      <c r="PXG108" s="153"/>
      <c r="PXH108" s="153"/>
      <c r="PXI108" s="153"/>
      <c r="PXJ108" s="153"/>
      <c r="PXK108" s="153"/>
      <c r="PXL108" s="153"/>
      <c r="PXM108" s="155"/>
      <c r="PXN108" s="165"/>
      <c r="PXO108" s="153"/>
      <c r="PXP108" s="154"/>
      <c r="PXQ108" s="154"/>
      <c r="PXR108" s="153"/>
      <c r="PXS108" s="153"/>
      <c r="PXT108" s="153"/>
      <c r="PXU108" s="153"/>
      <c r="PXV108" s="153"/>
      <c r="PXW108" s="153"/>
      <c r="PXX108" s="153"/>
      <c r="PXY108" s="153"/>
      <c r="PXZ108" s="155"/>
      <c r="PYA108" s="165"/>
      <c r="PYB108" s="153"/>
      <c r="PYC108" s="154"/>
      <c r="PYD108" s="154"/>
      <c r="PYE108" s="153"/>
      <c r="PYF108" s="153"/>
      <c r="PYG108" s="153"/>
      <c r="PYH108" s="153"/>
      <c r="PYI108" s="153"/>
      <c r="PYJ108" s="153"/>
      <c r="PYK108" s="153"/>
      <c r="PYL108" s="153"/>
      <c r="PYM108" s="155"/>
      <c r="PYN108" s="165"/>
      <c r="PYO108" s="153"/>
      <c r="PYP108" s="154"/>
      <c r="PYQ108" s="154"/>
      <c r="PYR108" s="153"/>
      <c r="PYS108" s="153"/>
      <c r="PYT108" s="153"/>
      <c r="PYU108" s="153"/>
      <c r="PYV108" s="153"/>
      <c r="PYW108" s="153"/>
      <c r="PYX108" s="153"/>
      <c r="PYY108" s="153"/>
      <c r="PYZ108" s="155"/>
      <c r="PZA108" s="165"/>
      <c r="PZB108" s="153"/>
      <c r="PZC108" s="154"/>
      <c r="PZD108" s="154"/>
      <c r="PZE108" s="153"/>
      <c r="PZF108" s="153"/>
      <c r="PZG108" s="153"/>
      <c r="PZH108" s="153"/>
      <c r="PZI108" s="153"/>
      <c r="PZJ108" s="153"/>
      <c r="PZK108" s="153"/>
      <c r="PZL108" s="153"/>
      <c r="PZM108" s="155"/>
      <c r="PZN108" s="165"/>
      <c r="PZO108" s="153"/>
      <c r="PZP108" s="154"/>
      <c r="PZQ108" s="154"/>
      <c r="PZR108" s="153"/>
      <c r="PZS108" s="153"/>
      <c r="PZT108" s="153"/>
      <c r="PZU108" s="153"/>
      <c r="PZV108" s="153"/>
      <c r="PZW108" s="153"/>
      <c r="PZX108" s="153"/>
      <c r="PZY108" s="153"/>
      <c r="PZZ108" s="155"/>
      <c r="QAA108" s="165"/>
      <c r="QAB108" s="153"/>
      <c r="QAC108" s="154"/>
      <c r="QAD108" s="154"/>
      <c r="QAE108" s="153"/>
      <c r="QAF108" s="153"/>
      <c r="QAG108" s="153"/>
      <c r="QAH108" s="153"/>
      <c r="QAI108" s="153"/>
      <c r="QAJ108" s="153"/>
      <c r="QAK108" s="153"/>
      <c r="QAL108" s="153"/>
      <c r="QAM108" s="155"/>
      <c r="QAN108" s="165"/>
      <c r="QAO108" s="153"/>
      <c r="QAP108" s="154"/>
      <c r="QAQ108" s="154"/>
      <c r="QAR108" s="153"/>
      <c r="QAS108" s="153"/>
      <c r="QAT108" s="153"/>
      <c r="QAU108" s="153"/>
      <c r="QAV108" s="153"/>
      <c r="QAW108" s="153"/>
      <c r="QAX108" s="153"/>
      <c r="QAY108" s="153"/>
      <c r="QAZ108" s="155"/>
      <c r="QBA108" s="165"/>
      <c r="QBB108" s="153"/>
      <c r="QBC108" s="154"/>
      <c r="QBD108" s="154"/>
      <c r="QBE108" s="153"/>
      <c r="QBF108" s="153"/>
      <c r="QBG108" s="153"/>
      <c r="QBH108" s="153"/>
      <c r="QBI108" s="153"/>
      <c r="QBJ108" s="153"/>
      <c r="QBK108" s="153"/>
      <c r="QBL108" s="153"/>
      <c r="QBM108" s="155"/>
      <c r="QBN108" s="165"/>
      <c r="QBO108" s="153"/>
      <c r="QBP108" s="154"/>
      <c r="QBQ108" s="154"/>
      <c r="QBR108" s="153"/>
      <c r="QBS108" s="153"/>
      <c r="QBT108" s="153"/>
      <c r="QBU108" s="153"/>
      <c r="QBV108" s="153"/>
      <c r="QBW108" s="153"/>
      <c r="QBX108" s="153"/>
      <c r="QBY108" s="153"/>
      <c r="QBZ108" s="155"/>
      <c r="QCA108" s="165"/>
      <c r="QCB108" s="153"/>
      <c r="QCC108" s="154"/>
      <c r="QCD108" s="154"/>
      <c r="QCE108" s="153"/>
      <c r="QCF108" s="153"/>
      <c r="QCG108" s="153"/>
      <c r="QCH108" s="153"/>
      <c r="QCI108" s="153"/>
      <c r="QCJ108" s="153"/>
      <c r="QCK108" s="153"/>
      <c r="QCL108" s="153"/>
      <c r="QCM108" s="155"/>
      <c r="QCN108" s="165"/>
      <c r="QCO108" s="153"/>
      <c r="QCP108" s="154"/>
      <c r="QCQ108" s="154"/>
      <c r="QCR108" s="153"/>
      <c r="QCS108" s="153"/>
      <c r="QCT108" s="153"/>
      <c r="QCU108" s="153"/>
      <c r="QCV108" s="153"/>
      <c r="QCW108" s="153"/>
      <c r="QCX108" s="153"/>
      <c r="QCY108" s="153"/>
      <c r="QCZ108" s="155"/>
      <c r="QDA108" s="165"/>
      <c r="QDB108" s="153"/>
      <c r="QDC108" s="154"/>
      <c r="QDD108" s="154"/>
      <c r="QDE108" s="153"/>
      <c r="QDF108" s="153"/>
      <c r="QDG108" s="153"/>
      <c r="QDH108" s="153"/>
      <c r="QDI108" s="153"/>
      <c r="QDJ108" s="153"/>
      <c r="QDK108" s="153"/>
      <c r="QDL108" s="153"/>
      <c r="QDM108" s="155"/>
      <c r="QDN108" s="165"/>
      <c r="QDO108" s="153"/>
      <c r="QDP108" s="154"/>
      <c r="QDQ108" s="154"/>
      <c r="QDR108" s="153"/>
      <c r="QDS108" s="153"/>
      <c r="QDT108" s="153"/>
      <c r="QDU108" s="153"/>
      <c r="QDV108" s="153"/>
      <c r="QDW108" s="153"/>
      <c r="QDX108" s="153"/>
      <c r="QDY108" s="153"/>
      <c r="QDZ108" s="155"/>
      <c r="QEA108" s="165"/>
      <c r="QEB108" s="153"/>
      <c r="QEC108" s="154"/>
      <c r="QED108" s="154"/>
      <c r="QEE108" s="153"/>
      <c r="QEF108" s="153"/>
      <c r="QEG108" s="153"/>
      <c r="QEH108" s="153"/>
      <c r="QEI108" s="153"/>
      <c r="QEJ108" s="153"/>
      <c r="QEK108" s="153"/>
      <c r="QEL108" s="153"/>
      <c r="QEM108" s="155"/>
      <c r="QEN108" s="165"/>
      <c r="QEO108" s="153"/>
      <c r="QEP108" s="154"/>
      <c r="QEQ108" s="154"/>
      <c r="QER108" s="153"/>
      <c r="QES108" s="153"/>
      <c r="QET108" s="153"/>
      <c r="QEU108" s="153"/>
      <c r="QEV108" s="153"/>
      <c r="QEW108" s="153"/>
      <c r="QEX108" s="153"/>
      <c r="QEY108" s="153"/>
      <c r="QEZ108" s="155"/>
      <c r="QFA108" s="165"/>
      <c r="QFB108" s="153"/>
      <c r="QFC108" s="154"/>
      <c r="QFD108" s="154"/>
      <c r="QFE108" s="153"/>
      <c r="QFF108" s="153"/>
      <c r="QFG108" s="153"/>
      <c r="QFH108" s="153"/>
      <c r="QFI108" s="153"/>
      <c r="QFJ108" s="153"/>
      <c r="QFK108" s="153"/>
      <c r="QFL108" s="153"/>
      <c r="QFM108" s="155"/>
      <c r="QFN108" s="165"/>
      <c r="QFO108" s="153"/>
      <c r="QFP108" s="154"/>
      <c r="QFQ108" s="154"/>
      <c r="QFR108" s="153"/>
      <c r="QFS108" s="153"/>
      <c r="QFT108" s="153"/>
      <c r="QFU108" s="153"/>
      <c r="QFV108" s="153"/>
      <c r="QFW108" s="153"/>
      <c r="QFX108" s="153"/>
      <c r="QFY108" s="153"/>
      <c r="QFZ108" s="155"/>
      <c r="QGA108" s="165"/>
      <c r="QGB108" s="153"/>
      <c r="QGC108" s="154"/>
      <c r="QGD108" s="154"/>
      <c r="QGE108" s="153"/>
      <c r="QGF108" s="153"/>
      <c r="QGG108" s="153"/>
      <c r="QGH108" s="153"/>
      <c r="QGI108" s="153"/>
      <c r="QGJ108" s="153"/>
      <c r="QGK108" s="153"/>
      <c r="QGL108" s="153"/>
      <c r="QGM108" s="155"/>
      <c r="QGN108" s="165"/>
      <c r="QGO108" s="153"/>
      <c r="QGP108" s="154"/>
      <c r="QGQ108" s="154"/>
      <c r="QGR108" s="153"/>
      <c r="QGS108" s="153"/>
      <c r="QGT108" s="153"/>
      <c r="QGU108" s="153"/>
      <c r="QGV108" s="153"/>
      <c r="QGW108" s="153"/>
      <c r="QGX108" s="153"/>
      <c r="QGY108" s="153"/>
      <c r="QGZ108" s="155"/>
      <c r="QHA108" s="165"/>
      <c r="QHB108" s="153"/>
      <c r="QHC108" s="154"/>
      <c r="QHD108" s="154"/>
      <c r="QHE108" s="153"/>
      <c r="QHF108" s="153"/>
      <c r="QHG108" s="153"/>
      <c r="QHH108" s="153"/>
      <c r="QHI108" s="153"/>
      <c r="QHJ108" s="153"/>
      <c r="QHK108" s="153"/>
      <c r="QHL108" s="153"/>
      <c r="QHM108" s="155"/>
      <c r="QHN108" s="165"/>
      <c r="QHO108" s="153"/>
      <c r="QHP108" s="154"/>
      <c r="QHQ108" s="154"/>
      <c r="QHR108" s="153"/>
      <c r="QHS108" s="153"/>
      <c r="QHT108" s="153"/>
      <c r="QHU108" s="153"/>
      <c r="QHV108" s="153"/>
      <c r="QHW108" s="153"/>
      <c r="QHX108" s="153"/>
      <c r="QHY108" s="153"/>
      <c r="QHZ108" s="155"/>
      <c r="QIA108" s="165"/>
      <c r="QIB108" s="153"/>
      <c r="QIC108" s="154"/>
      <c r="QID108" s="154"/>
      <c r="QIE108" s="153"/>
      <c r="QIF108" s="153"/>
      <c r="QIG108" s="153"/>
      <c r="QIH108" s="153"/>
      <c r="QII108" s="153"/>
      <c r="QIJ108" s="153"/>
      <c r="QIK108" s="153"/>
      <c r="QIL108" s="153"/>
      <c r="QIM108" s="155"/>
      <c r="QIN108" s="165"/>
      <c r="QIO108" s="153"/>
      <c r="QIP108" s="154"/>
      <c r="QIQ108" s="154"/>
      <c r="QIR108" s="153"/>
      <c r="QIS108" s="153"/>
      <c r="QIT108" s="153"/>
      <c r="QIU108" s="153"/>
      <c r="QIV108" s="153"/>
      <c r="QIW108" s="153"/>
      <c r="QIX108" s="153"/>
      <c r="QIY108" s="153"/>
      <c r="QIZ108" s="155"/>
      <c r="QJA108" s="165"/>
      <c r="QJB108" s="153"/>
      <c r="QJC108" s="154"/>
      <c r="QJD108" s="154"/>
      <c r="QJE108" s="153"/>
      <c r="QJF108" s="153"/>
      <c r="QJG108" s="153"/>
      <c r="QJH108" s="153"/>
      <c r="QJI108" s="153"/>
      <c r="QJJ108" s="153"/>
      <c r="QJK108" s="153"/>
      <c r="QJL108" s="153"/>
      <c r="QJM108" s="155"/>
      <c r="QJN108" s="165"/>
      <c r="QJO108" s="153"/>
      <c r="QJP108" s="154"/>
      <c r="QJQ108" s="154"/>
      <c r="QJR108" s="153"/>
      <c r="QJS108" s="153"/>
      <c r="QJT108" s="153"/>
      <c r="QJU108" s="153"/>
      <c r="QJV108" s="153"/>
      <c r="QJW108" s="153"/>
      <c r="QJX108" s="153"/>
      <c r="QJY108" s="153"/>
      <c r="QJZ108" s="155"/>
      <c r="QKA108" s="165"/>
      <c r="QKB108" s="153"/>
      <c r="QKC108" s="154"/>
      <c r="QKD108" s="154"/>
      <c r="QKE108" s="153"/>
      <c r="QKF108" s="153"/>
      <c r="QKG108" s="153"/>
      <c r="QKH108" s="153"/>
      <c r="QKI108" s="153"/>
      <c r="QKJ108" s="153"/>
      <c r="QKK108" s="153"/>
      <c r="QKL108" s="153"/>
      <c r="QKM108" s="155"/>
      <c r="QKN108" s="165"/>
      <c r="QKO108" s="153"/>
      <c r="QKP108" s="154"/>
      <c r="QKQ108" s="154"/>
      <c r="QKR108" s="153"/>
      <c r="QKS108" s="153"/>
      <c r="QKT108" s="153"/>
      <c r="QKU108" s="153"/>
      <c r="QKV108" s="153"/>
      <c r="QKW108" s="153"/>
      <c r="QKX108" s="153"/>
      <c r="QKY108" s="153"/>
      <c r="QKZ108" s="155"/>
      <c r="QLA108" s="165"/>
      <c r="QLB108" s="153"/>
      <c r="QLC108" s="154"/>
      <c r="QLD108" s="154"/>
      <c r="QLE108" s="153"/>
      <c r="QLF108" s="153"/>
      <c r="QLG108" s="153"/>
      <c r="QLH108" s="153"/>
      <c r="QLI108" s="153"/>
      <c r="QLJ108" s="153"/>
      <c r="QLK108" s="153"/>
      <c r="QLL108" s="153"/>
      <c r="QLM108" s="155"/>
      <c r="QLN108" s="165"/>
      <c r="QLO108" s="153"/>
      <c r="QLP108" s="154"/>
      <c r="QLQ108" s="154"/>
      <c r="QLR108" s="153"/>
      <c r="QLS108" s="153"/>
      <c r="QLT108" s="153"/>
      <c r="QLU108" s="153"/>
      <c r="QLV108" s="153"/>
      <c r="QLW108" s="153"/>
      <c r="QLX108" s="153"/>
      <c r="QLY108" s="153"/>
      <c r="QLZ108" s="155"/>
      <c r="QMA108" s="165"/>
      <c r="QMB108" s="153"/>
      <c r="QMC108" s="154"/>
      <c r="QMD108" s="154"/>
      <c r="QME108" s="153"/>
      <c r="QMF108" s="153"/>
      <c r="QMG108" s="153"/>
      <c r="QMH108" s="153"/>
      <c r="QMI108" s="153"/>
      <c r="QMJ108" s="153"/>
      <c r="QMK108" s="153"/>
      <c r="QML108" s="153"/>
      <c r="QMM108" s="155"/>
      <c r="QMN108" s="165"/>
      <c r="QMO108" s="153"/>
      <c r="QMP108" s="154"/>
      <c r="QMQ108" s="154"/>
      <c r="QMR108" s="153"/>
      <c r="QMS108" s="153"/>
      <c r="QMT108" s="153"/>
      <c r="QMU108" s="153"/>
      <c r="QMV108" s="153"/>
      <c r="QMW108" s="153"/>
      <c r="QMX108" s="153"/>
      <c r="QMY108" s="153"/>
      <c r="QMZ108" s="155"/>
      <c r="QNA108" s="165"/>
      <c r="QNB108" s="153"/>
      <c r="QNC108" s="154"/>
      <c r="QND108" s="154"/>
      <c r="QNE108" s="153"/>
      <c r="QNF108" s="153"/>
      <c r="QNG108" s="153"/>
      <c r="QNH108" s="153"/>
      <c r="QNI108" s="153"/>
      <c r="QNJ108" s="153"/>
      <c r="QNK108" s="153"/>
      <c r="QNL108" s="153"/>
      <c r="QNM108" s="155"/>
      <c r="QNN108" s="165"/>
      <c r="QNO108" s="153"/>
      <c r="QNP108" s="154"/>
      <c r="QNQ108" s="154"/>
      <c r="QNR108" s="153"/>
      <c r="QNS108" s="153"/>
      <c r="QNT108" s="153"/>
      <c r="QNU108" s="153"/>
      <c r="QNV108" s="153"/>
      <c r="QNW108" s="153"/>
      <c r="QNX108" s="153"/>
      <c r="QNY108" s="153"/>
      <c r="QNZ108" s="155"/>
      <c r="QOA108" s="165"/>
      <c r="QOB108" s="153"/>
      <c r="QOC108" s="154"/>
      <c r="QOD108" s="154"/>
      <c r="QOE108" s="153"/>
      <c r="QOF108" s="153"/>
      <c r="QOG108" s="153"/>
      <c r="QOH108" s="153"/>
      <c r="QOI108" s="153"/>
      <c r="QOJ108" s="153"/>
      <c r="QOK108" s="153"/>
      <c r="QOL108" s="153"/>
      <c r="QOM108" s="155"/>
      <c r="QON108" s="165"/>
      <c r="QOO108" s="153"/>
      <c r="QOP108" s="154"/>
      <c r="QOQ108" s="154"/>
      <c r="QOR108" s="153"/>
      <c r="QOS108" s="153"/>
      <c r="QOT108" s="153"/>
      <c r="QOU108" s="153"/>
      <c r="QOV108" s="153"/>
      <c r="QOW108" s="153"/>
      <c r="QOX108" s="153"/>
      <c r="QOY108" s="153"/>
      <c r="QOZ108" s="155"/>
      <c r="QPA108" s="165"/>
      <c r="QPB108" s="153"/>
      <c r="QPC108" s="154"/>
      <c r="QPD108" s="154"/>
      <c r="QPE108" s="153"/>
      <c r="QPF108" s="153"/>
      <c r="QPG108" s="153"/>
      <c r="QPH108" s="153"/>
      <c r="QPI108" s="153"/>
      <c r="QPJ108" s="153"/>
      <c r="QPK108" s="153"/>
      <c r="QPL108" s="153"/>
      <c r="QPM108" s="155"/>
      <c r="QPN108" s="165"/>
      <c r="QPO108" s="153"/>
      <c r="QPP108" s="154"/>
      <c r="QPQ108" s="154"/>
      <c r="QPR108" s="153"/>
      <c r="QPS108" s="153"/>
      <c r="QPT108" s="153"/>
      <c r="QPU108" s="153"/>
      <c r="QPV108" s="153"/>
      <c r="QPW108" s="153"/>
      <c r="QPX108" s="153"/>
      <c r="QPY108" s="153"/>
      <c r="QPZ108" s="155"/>
      <c r="QQA108" s="165"/>
      <c r="QQB108" s="153"/>
      <c r="QQC108" s="154"/>
      <c r="QQD108" s="154"/>
      <c r="QQE108" s="153"/>
      <c r="QQF108" s="153"/>
      <c r="QQG108" s="153"/>
      <c r="QQH108" s="153"/>
      <c r="QQI108" s="153"/>
      <c r="QQJ108" s="153"/>
      <c r="QQK108" s="153"/>
      <c r="QQL108" s="153"/>
      <c r="QQM108" s="155"/>
      <c r="QQN108" s="165"/>
      <c r="QQO108" s="153"/>
      <c r="QQP108" s="154"/>
      <c r="QQQ108" s="154"/>
      <c r="QQR108" s="153"/>
      <c r="QQS108" s="153"/>
      <c r="QQT108" s="153"/>
      <c r="QQU108" s="153"/>
      <c r="QQV108" s="153"/>
      <c r="QQW108" s="153"/>
      <c r="QQX108" s="153"/>
      <c r="QQY108" s="153"/>
      <c r="QQZ108" s="155"/>
      <c r="QRA108" s="165"/>
      <c r="QRB108" s="153"/>
      <c r="QRC108" s="154"/>
      <c r="QRD108" s="154"/>
      <c r="QRE108" s="153"/>
      <c r="QRF108" s="153"/>
      <c r="QRG108" s="153"/>
      <c r="QRH108" s="153"/>
      <c r="QRI108" s="153"/>
      <c r="QRJ108" s="153"/>
      <c r="QRK108" s="153"/>
      <c r="QRL108" s="153"/>
      <c r="QRM108" s="155"/>
      <c r="QRN108" s="165"/>
      <c r="QRO108" s="153"/>
      <c r="QRP108" s="154"/>
      <c r="QRQ108" s="154"/>
      <c r="QRR108" s="153"/>
      <c r="QRS108" s="153"/>
      <c r="QRT108" s="153"/>
      <c r="QRU108" s="153"/>
      <c r="QRV108" s="153"/>
      <c r="QRW108" s="153"/>
      <c r="QRX108" s="153"/>
      <c r="QRY108" s="153"/>
      <c r="QRZ108" s="155"/>
      <c r="QSA108" s="165"/>
      <c r="QSB108" s="153"/>
      <c r="QSC108" s="154"/>
      <c r="QSD108" s="154"/>
      <c r="QSE108" s="153"/>
      <c r="QSF108" s="153"/>
      <c r="QSG108" s="153"/>
      <c r="QSH108" s="153"/>
      <c r="QSI108" s="153"/>
      <c r="QSJ108" s="153"/>
      <c r="QSK108" s="153"/>
      <c r="QSL108" s="153"/>
      <c r="QSM108" s="155"/>
      <c r="QSN108" s="165"/>
      <c r="QSO108" s="153"/>
      <c r="QSP108" s="154"/>
      <c r="QSQ108" s="154"/>
      <c r="QSR108" s="153"/>
      <c r="QSS108" s="153"/>
      <c r="QST108" s="153"/>
      <c r="QSU108" s="153"/>
      <c r="QSV108" s="153"/>
      <c r="QSW108" s="153"/>
      <c r="QSX108" s="153"/>
      <c r="QSY108" s="153"/>
      <c r="QSZ108" s="155"/>
      <c r="QTA108" s="165"/>
      <c r="QTB108" s="153"/>
      <c r="QTC108" s="154"/>
      <c r="QTD108" s="154"/>
      <c r="QTE108" s="153"/>
      <c r="QTF108" s="153"/>
      <c r="QTG108" s="153"/>
      <c r="QTH108" s="153"/>
      <c r="QTI108" s="153"/>
      <c r="QTJ108" s="153"/>
      <c r="QTK108" s="153"/>
      <c r="QTL108" s="153"/>
      <c r="QTM108" s="155"/>
      <c r="QTN108" s="165"/>
      <c r="QTO108" s="153"/>
      <c r="QTP108" s="154"/>
      <c r="QTQ108" s="154"/>
      <c r="QTR108" s="153"/>
      <c r="QTS108" s="153"/>
      <c r="QTT108" s="153"/>
      <c r="QTU108" s="153"/>
      <c r="QTV108" s="153"/>
      <c r="QTW108" s="153"/>
      <c r="QTX108" s="153"/>
      <c r="QTY108" s="153"/>
      <c r="QTZ108" s="155"/>
      <c r="QUA108" s="165"/>
      <c r="QUB108" s="153"/>
      <c r="QUC108" s="154"/>
      <c r="QUD108" s="154"/>
      <c r="QUE108" s="153"/>
      <c r="QUF108" s="153"/>
      <c r="QUG108" s="153"/>
      <c r="QUH108" s="153"/>
      <c r="QUI108" s="153"/>
      <c r="QUJ108" s="153"/>
      <c r="QUK108" s="153"/>
      <c r="QUL108" s="153"/>
      <c r="QUM108" s="155"/>
      <c r="QUN108" s="165"/>
      <c r="QUO108" s="153"/>
      <c r="QUP108" s="154"/>
      <c r="QUQ108" s="154"/>
      <c r="QUR108" s="153"/>
      <c r="QUS108" s="153"/>
      <c r="QUT108" s="153"/>
      <c r="QUU108" s="153"/>
      <c r="QUV108" s="153"/>
      <c r="QUW108" s="153"/>
      <c r="QUX108" s="153"/>
      <c r="QUY108" s="153"/>
      <c r="QUZ108" s="155"/>
      <c r="QVA108" s="165"/>
      <c r="QVB108" s="153"/>
      <c r="QVC108" s="154"/>
      <c r="QVD108" s="154"/>
      <c r="QVE108" s="153"/>
      <c r="QVF108" s="153"/>
      <c r="QVG108" s="153"/>
      <c r="QVH108" s="153"/>
      <c r="QVI108" s="153"/>
      <c r="QVJ108" s="153"/>
      <c r="QVK108" s="153"/>
      <c r="QVL108" s="153"/>
      <c r="QVM108" s="155"/>
      <c r="QVN108" s="165"/>
      <c r="QVO108" s="153"/>
      <c r="QVP108" s="154"/>
      <c r="QVQ108" s="154"/>
      <c r="QVR108" s="153"/>
      <c r="QVS108" s="153"/>
      <c r="QVT108" s="153"/>
      <c r="QVU108" s="153"/>
      <c r="QVV108" s="153"/>
      <c r="QVW108" s="153"/>
      <c r="QVX108" s="153"/>
      <c r="QVY108" s="153"/>
      <c r="QVZ108" s="155"/>
      <c r="QWA108" s="165"/>
      <c r="QWB108" s="153"/>
      <c r="QWC108" s="154"/>
      <c r="QWD108" s="154"/>
      <c r="QWE108" s="153"/>
      <c r="QWF108" s="153"/>
      <c r="QWG108" s="153"/>
      <c r="QWH108" s="153"/>
      <c r="QWI108" s="153"/>
      <c r="QWJ108" s="153"/>
      <c r="QWK108" s="153"/>
      <c r="QWL108" s="153"/>
      <c r="QWM108" s="155"/>
      <c r="QWN108" s="165"/>
      <c r="QWO108" s="153"/>
      <c r="QWP108" s="154"/>
      <c r="QWQ108" s="154"/>
      <c r="QWR108" s="153"/>
      <c r="QWS108" s="153"/>
      <c r="QWT108" s="153"/>
      <c r="QWU108" s="153"/>
      <c r="QWV108" s="153"/>
      <c r="QWW108" s="153"/>
      <c r="QWX108" s="153"/>
      <c r="QWY108" s="153"/>
      <c r="QWZ108" s="155"/>
      <c r="QXA108" s="165"/>
      <c r="QXB108" s="153"/>
      <c r="QXC108" s="154"/>
      <c r="QXD108" s="154"/>
      <c r="QXE108" s="153"/>
      <c r="QXF108" s="153"/>
      <c r="QXG108" s="153"/>
      <c r="QXH108" s="153"/>
      <c r="QXI108" s="153"/>
      <c r="QXJ108" s="153"/>
      <c r="QXK108" s="153"/>
      <c r="QXL108" s="153"/>
      <c r="QXM108" s="155"/>
      <c r="QXN108" s="165"/>
      <c r="QXO108" s="153"/>
      <c r="QXP108" s="154"/>
      <c r="QXQ108" s="154"/>
      <c r="QXR108" s="153"/>
      <c r="QXS108" s="153"/>
      <c r="QXT108" s="153"/>
      <c r="QXU108" s="153"/>
      <c r="QXV108" s="153"/>
      <c r="QXW108" s="153"/>
      <c r="QXX108" s="153"/>
      <c r="QXY108" s="153"/>
      <c r="QXZ108" s="155"/>
      <c r="QYA108" s="165"/>
      <c r="QYB108" s="153"/>
      <c r="QYC108" s="154"/>
      <c r="QYD108" s="154"/>
      <c r="QYE108" s="153"/>
      <c r="QYF108" s="153"/>
      <c r="QYG108" s="153"/>
      <c r="QYH108" s="153"/>
      <c r="QYI108" s="153"/>
      <c r="QYJ108" s="153"/>
      <c r="QYK108" s="153"/>
      <c r="QYL108" s="153"/>
      <c r="QYM108" s="155"/>
      <c r="QYN108" s="165"/>
      <c r="QYO108" s="153"/>
      <c r="QYP108" s="154"/>
      <c r="QYQ108" s="154"/>
      <c r="QYR108" s="153"/>
      <c r="QYS108" s="153"/>
      <c r="QYT108" s="153"/>
      <c r="QYU108" s="153"/>
      <c r="QYV108" s="153"/>
      <c r="QYW108" s="153"/>
      <c r="QYX108" s="153"/>
      <c r="QYY108" s="153"/>
      <c r="QYZ108" s="155"/>
      <c r="QZA108" s="165"/>
      <c r="QZB108" s="153"/>
      <c r="QZC108" s="154"/>
      <c r="QZD108" s="154"/>
      <c r="QZE108" s="153"/>
      <c r="QZF108" s="153"/>
      <c r="QZG108" s="153"/>
      <c r="QZH108" s="153"/>
      <c r="QZI108" s="153"/>
      <c r="QZJ108" s="153"/>
      <c r="QZK108" s="153"/>
      <c r="QZL108" s="153"/>
      <c r="QZM108" s="155"/>
      <c r="QZN108" s="165"/>
      <c r="QZO108" s="153"/>
      <c r="QZP108" s="154"/>
      <c r="QZQ108" s="154"/>
      <c r="QZR108" s="153"/>
      <c r="QZS108" s="153"/>
      <c r="QZT108" s="153"/>
      <c r="QZU108" s="153"/>
      <c r="QZV108" s="153"/>
      <c r="QZW108" s="153"/>
      <c r="QZX108" s="153"/>
      <c r="QZY108" s="153"/>
      <c r="QZZ108" s="155"/>
      <c r="RAA108" s="165"/>
      <c r="RAB108" s="153"/>
      <c r="RAC108" s="154"/>
      <c r="RAD108" s="154"/>
      <c r="RAE108" s="153"/>
      <c r="RAF108" s="153"/>
      <c r="RAG108" s="153"/>
      <c r="RAH108" s="153"/>
      <c r="RAI108" s="153"/>
      <c r="RAJ108" s="153"/>
      <c r="RAK108" s="153"/>
      <c r="RAL108" s="153"/>
      <c r="RAM108" s="155"/>
      <c r="RAN108" s="165"/>
      <c r="RAO108" s="153"/>
      <c r="RAP108" s="154"/>
      <c r="RAQ108" s="154"/>
      <c r="RAR108" s="153"/>
      <c r="RAS108" s="153"/>
      <c r="RAT108" s="153"/>
      <c r="RAU108" s="153"/>
      <c r="RAV108" s="153"/>
      <c r="RAW108" s="153"/>
      <c r="RAX108" s="153"/>
      <c r="RAY108" s="153"/>
      <c r="RAZ108" s="155"/>
      <c r="RBA108" s="165"/>
      <c r="RBB108" s="153"/>
      <c r="RBC108" s="154"/>
      <c r="RBD108" s="154"/>
      <c r="RBE108" s="153"/>
      <c r="RBF108" s="153"/>
      <c r="RBG108" s="153"/>
      <c r="RBH108" s="153"/>
      <c r="RBI108" s="153"/>
      <c r="RBJ108" s="153"/>
      <c r="RBK108" s="153"/>
      <c r="RBL108" s="153"/>
      <c r="RBM108" s="155"/>
      <c r="RBN108" s="165"/>
      <c r="RBO108" s="153"/>
      <c r="RBP108" s="154"/>
      <c r="RBQ108" s="154"/>
      <c r="RBR108" s="153"/>
      <c r="RBS108" s="153"/>
      <c r="RBT108" s="153"/>
      <c r="RBU108" s="153"/>
      <c r="RBV108" s="153"/>
      <c r="RBW108" s="153"/>
      <c r="RBX108" s="153"/>
      <c r="RBY108" s="153"/>
      <c r="RBZ108" s="155"/>
      <c r="RCA108" s="165"/>
      <c r="RCB108" s="153"/>
      <c r="RCC108" s="154"/>
      <c r="RCD108" s="154"/>
      <c r="RCE108" s="153"/>
      <c r="RCF108" s="153"/>
      <c r="RCG108" s="153"/>
      <c r="RCH108" s="153"/>
      <c r="RCI108" s="153"/>
      <c r="RCJ108" s="153"/>
      <c r="RCK108" s="153"/>
      <c r="RCL108" s="153"/>
      <c r="RCM108" s="155"/>
      <c r="RCN108" s="165"/>
      <c r="RCO108" s="153"/>
      <c r="RCP108" s="154"/>
      <c r="RCQ108" s="154"/>
      <c r="RCR108" s="153"/>
      <c r="RCS108" s="153"/>
      <c r="RCT108" s="153"/>
      <c r="RCU108" s="153"/>
      <c r="RCV108" s="153"/>
      <c r="RCW108" s="153"/>
      <c r="RCX108" s="153"/>
      <c r="RCY108" s="153"/>
      <c r="RCZ108" s="155"/>
      <c r="RDA108" s="165"/>
      <c r="RDB108" s="153"/>
      <c r="RDC108" s="154"/>
      <c r="RDD108" s="154"/>
      <c r="RDE108" s="153"/>
      <c r="RDF108" s="153"/>
      <c r="RDG108" s="153"/>
      <c r="RDH108" s="153"/>
      <c r="RDI108" s="153"/>
      <c r="RDJ108" s="153"/>
      <c r="RDK108" s="153"/>
      <c r="RDL108" s="153"/>
      <c r="RDM108" s="155"/>
      <c r="RDN108" s="165"/>
      <c r="RDO108" s="153"/>
      <c r="RDP108" s="154"/>
      <c r="RDQ108" s="154"/>
      <c r="RDR108" s="153"/>
      <c r="RDS108" s="153"/>
      <c r="RDT108" s="153"/>
      <c r="RDU108" s="153"/>
      <c r="RDV108" s="153"/>
      <c r="RDW108" s="153"/>
      <c r="RDX108" s="153"/>
      <c r="RDY108" s="153"/>
      <c r="RDZ108" s="155"/>
      <c r="REA108" s="165"/>
      <c r="REB108" s="153"/>
      <c r="REC108" s="154"/>
      <c r="RED108" s="154"/>
      <c r="REE108" s="153"/>
      <c r="REF108" s="153"/>
      <c r="REG108" s="153"/>
      <c r="REH108" s="153"/>
      <c r="REI108" s="153"/>
      <c r="REJ108" s="153"/>
      <c r="REK108" s="153"/>
      <c r="REL108" s="153"/>
      <c r="REM108" s="155"/>
      <c r="REN108" s="165"/>
      <c r="REO108" s="153"/>
      <c r="REP108" s="154"/>
      <c r="REQ108" s="154"/>
      <c r="RER108" s="153"/>
      <c r="RES108" s="153"/>
      <c r="RET108" s="153"/>
      <c r="REU108" s="153"/>
      <c r="REV108" s="153"/>
      <c r="REW108" s="153"/>
      <c r="REX108" s="153"/>
      <c r="REY108" s="153"/>
      <c r="REZ108" s="155"/>
      <c r="RFA108" s="165"/>
      <c r="RFB108" s="153"/>
      <c r="RFC108" s="154"/>
      <c r="RFD108" s="154"/>
      <c r="RFE108" s="153"/>
      <c r="RFF108" s="153"/>
      <c r="RFG108" s="153"/>
      <c r="RFH108" s="153"/>
      <c r="RFI108" s="153"/>
      <c r="RFJ108" s="153"/>
      <c r="RFK108" s="153"/>
      <c r="RFL108" s="153"/>
      <c r="RFM108" s="155"/>
      <c r="RFN108" s="165"/>
      <c r="RFO108" s="153"/>
      <c r="RFP108" s="154"/>
      <c r="RFQ108" s="154"/>
      <c r="RFR108" s="153"/>
      <c r="RFS108" s="153"/>
      <c r="RFT108" s="153"/>
      <c r="RFU108" s="153"/>
      <c r="RFV108" s="153"/>
      <c r="RFW108" s="153"/>
      <c r="RFX108" s="153"/>
      <c r="RFY108" s="153"/>
      <c r="RFZ108" s="155"/>
      <c r="RGA108" s="165"/>
      <c r="RGB108" s="153"/>
      <c r="RGC108" s="154"/>
      <c r="RGD108" s="154"/>
      <c r="RGE108" s="153"/>
      <c r="RGF108" s="153"/>
      <c r="RGG108" s="153"/>
      <c r="RGH108" s="153"/>
      <c r="RGI108" s="153"/>
      <c r="RGJ108" s="153"/>
      <c r="RGK108" s="153"/>
      <c r="RGL108" s="153"/>
      <c r="RGM108" s="155"/>
      <c r="RGN108" s="165"/>
      <c r="RGO108" s="153"/>
      <c r="RGP108" s="154"/>
      <c r="RGQ108" s="154"/>
      <c r="RGR108" s="153"/>
      <c r="RGS108" s="153"/>
      <c r="RGT108" s="153"/>
      <c r="RGU108" s="153"/>
      <c r="RGV108" s="153"/>
      <c r="RGW108" s="153"/>
      <c r="RGX108" s="153"/>
      <c r="RGY108" s="153"/>
      <c r="RGZ108" s="155"/>
      <c r="RHA108" s="165"/>
      <c r="RHB108" s="153"/>
      <c r="RHC108" s="154"/>
      <c r="RHD108" s="154"/>
      <c r="RHE108" s="153"/>
      <c r="RHF108" s="153"/>
      <c r="RHG108" s="153"/>
      <c r="RHH108" s="153"/>
      <c r="RHI108" s="153"/>
      <c r="RHJ108" s="153"/>
      <c r="RHK108" s="153"/>
      <c r="RHL108" s="153"/>
      <c r="RHM108" s="155"/>
      <c r="RHN108" s="165"/>
      <c r="RHO108" s="153"/>
      <c r="RHP108" s="154"/>
      <c r="RHQ108" s="154"/>
      <c r="RHR108" s="153"/>
      <c r="RHS108" s="153"/>
      <c r="RHT108" s="153"/>
      <c r="RHU108" s="153"/>
      <c r="RHV108" s="153"/>
      <c r="RHW108" s="153"/>
      <c r="RHX108" s="153"/>
      <c r="RHY108" s="153"/>
      <c r="RHZ108" s="155"/>
      <c r="RIA108" s="165"/>
      <c r="RIB108" s="153"/>
      <c r="RIC108" s="154"/>
      <c r="RID108" s="154"/>
      <c r="RIE108" s="153"/>
      <c r="RIF108" s="153"/>
      <c r="RIG108" s="153"/>
      <c r="RIH108" s="153"/>
      <c r="RII108" s="153"/>
      <c r="RIJ108" s="153"/>
      <c r="RIK108" s="153"/>
      <c r="RIL108" s="153"/>
      <c r="RIM108" s="155"/>
      <c r="RIN108" s="165"/>
      <c r="RIO108" s="153"/>
      <c r="RIP108" s="154"/>
      <c r="RIQ108" s="154"/>
      <c r="RIR108" s="153"/>
      <c r="RIS108" s="153"/>
      <c r="RIT108" s="153"/>
      <c r="RIU108" s="153"/>
      <c r="RIV108" s="153"/>
      <c r="RIW108" s="153"/>
      <c r="RIX108" s="153"/>
      <c r="RIY108" s="153"/>
      <c r="RIZ108" s="155"/>
      <c r="RJA108" s="165"/>
      <c r="RJB108" s="153"/>
      <c r="RJC108" s="154"/>
      <c r="RJD108" s="154"/>
      <c r="RJE108" s="153"/>
      <c r="RJF108" s="153"/>
      <c r="RJG108" s="153"/>
      <c r="RJH108" s="153"/>
      <c r="RJI108" s="153"/>
      <c r="RJJ108" s="153"/>
      <c r="RJK108" s="153"/>
      <c r="RJL108" s="153"/>
      <c r="RJM108" s="155"/>
      <c r="RJN108" s="165"/>
      <c r="RJO108" s="153"/>
      <c r="RJP108" s="154"/>
      <c r="RJQ108" s="154"/>
      <c r="RJR108" s="153"/>
      <c r="RJS108" s="153"/>
      <c r="RJT108" s="153"/>
      <c r="RJU108" s="153"/>
      <c r="RJV108" s="153"/>
      <c r="RJW108" s="153"/>
      <c r="RJX108" s="153"/>
      <c r="RJY108" s="153"/>
      <c r="RJZ108" s="155"/>
      <c r="RKA108" s="165"/>
      <c r="RKB108" s="153"/>
      <c r="RKC108" s="154"/>
      <c r="RKD108" s="154"/>
      <c r="RKE108" s="153"/>
      <c r="RKF108" s="153"/>
      <c r="RKG108" s="153"/>
      <c r="RKH108" s="153"/>
      <c r="RKI108" s="153"/>
      <c r="RKJ108" s="153"/>
      <c r="RKK108" s="153"/>
      <c r="RKL108" s="153"/>
      <c r="RKM108" s="155"/>
      <c r="RKN108" s="165"/>
      <c r="RKO108" s="153"/>
      <c r="RKP108" s="154"/>
      <c r="RKQ108" s="154"/>
      <c r="RKR108" s="153"/>
      <c r="RKS108" s="153"/>
      <c r="RKT108" s="153"/>
      <c r="RKU108" s="153"/>
      <c r="RKV108" s="153"/>
      <c r="RKW108" s="153"/>
      <c r="RKX108" s="153"/>
      <c r="RKY108" s="153"/>
      <c r="RKZ108" s="155"/>
      <c r="RLA108" s="165"/>
      <c r="RLB108" s="153"/>
      <c r="RLC108" s="154"/>
      <c r="RLD108" s="154"/>
      <c r="RLE108" s="153"/>
      <c r="RLF108" s="153"/>
      <c r="RLG108" s="153"/>
      <c r="RLH108" s="153"/>
      <c r="RLI108" s="153"/>
      <c r="RLJ108" s="153"/>
      <c r="RLK108" s="153"/>
      <c r="RLL108" s="153"/>
      <c r="RLM108" s="155"/>
      <c r="RLN108" s="165"/>
      <c r="RLO108" s="153"/>
      <c r="RLP108" s="154"/>
      <c r="RLQ108" s="154"/>
      <c r="RLR108" s="153"/>
      <c r="RLS108" s="153"/>
      <c r="RLT108" s="153"/>
      <c r="RLU108" s="153"/>
      <c r="RLV108" s="153"/>
      <c r="RLW108" s="153"/>
      <c r="RLX108" s="153"/>
      <c r="RLY108" s="153"/>
      <c r="RLZ108" s="155"/>
      <c r="RMA108" s="165"/>
      <c r="RMB108" s="153"/>
      <c r="RMC108" s="154"/>
      <c r="RMD108" s="154"/>
      <c r="RME108" s="153"/>
      <c r="RMF108" s="153"/>
      <c r="RMG108" s="153"/>
      <c r="RMH108" s="153"/>
      <c r="RMI108" s="153"/>
      <c r="RMJ108" s="153"/>
      <c r="RMK108" s="153"/>
      <c r="RML108" s="153"/>
      <c r="RMM108" s="155"/>
      <c r="RMN108" s="165"/>
      <c r="RMO108" s="153"/>
      <c r="RMP108" s="154"/>
      <c r="RMQ108" s="154"/>
      <c r="RMR108" s="153"/>
      <c r="RMS108" s="153"/>
      <c r="RMT108" s="153"/>
      <c r="RMU108" s="153"/>
      <c r="RMV108" s="153"/>
      <c r="RMW108" s="153"/>
      <c r="RMX108" s="153"/>
      <c r="RMY108" s="153"/>
      <c r="RMZ108" s="155"/>
      <c r="RNA108" s="165"/>
      <c r="RNB108" s="153"/>
      <c r="RNC108" s="154"/>
      <c r="RND108" s="154"/>
      <c r="RNE108" s="153"/>
      <c r="RNF108" s="153"/>
      <c r="RNG108" s="153"/>
      <c r="RNH108" s="153"/>
      <c r="RNI108" s="153"/>
      <c r="RNJ108" s="153"/>
      <c r="RNK108" s="153"/>
      <c r="RNL108" s="153"/>
      <c r="RNM108" s="155"/>
      <c r="RNN108" s="165"/>
      <c r="RNO108" s="153"/>
      <c r="RNP108" s="154"/>
      <c r="RNQ108" s="154"/>
      <c r="RNR108" s="153"/>
      <c r="RNS108" s="153"/>
      <c r="RNT108" s="153"/>
      <c r="RNU108" s="153"/>
      <c r="RNV108" s="153"/>
      <c r="RNW108" s="153"/>
      <c r="RNX108" s="153"/>
      <c r="RNY108" s="153"/>
      <c r="RNZ108" s="155"/>
      <c r="ROA108" s="165"/>
      <c r="ROB108" s="153"/>
      <c r="ROC108" s="154"/>
      <c r="ROD108" s="154"/>
      <c r="ROE108" s="153"/>
      <c r="ROF108" s="153"/>
      <c r="ROG108" s="153"/>
      <c r="ROH108" s="153"/>
      <c r="ROI108" s="153"/>
      <c r="ROJ108" s="153"/>
      <c r="ROK108" s="153"/>
      <c r="ROL108" s="153"/>
      <c r="ROM108" s="155"/>
      <c r="RON108" s="165"/>
      <c r="ROO108" s="153"/>
      <c r="ROP108" s="154"/>
      <c r="ROQ108" s="154"/>
      <c r="ROR108" s="153"/>
      <c r="ROS108" s="153"/>
      <c r="ROT108" s="153"/>
      <c r="ROU108" s="153"/>
      <c r="ROV108" s="153"/>
      <c r="ROW108" s="153"/>
      <c r="ROX108" s="153"/>
      <c r="ROY108" s="153"/>
      <c r="ROZ108" s="155"/>
      <c r="RPA108" s="165"/>
      <c r="RPB108" s="153"/>
      <c r="RPC108" s="154"/>
      <c r="RPD108" s="154"/>
      <c r="RPE108" s="153"/>
      <c r="RPF108" s="153"/>
      <c r="RPG108" s="153"/>
      <c r="RPH108" s="153"/>
      <c r="RPI108" s="153"/>
      <c r="RPJ108" s="153"/>
      <c r="RPK108" s="153"/>
      <c r="RPL108" s="153"/>
      <c r="RPM108" s="155"/>
      <c r="RPN108" s="165"/>
      <c r="RPO108" s="153"/>
      <c r="RPP108" s="154"/>
      <c r="RPQ108" s="154"/>
      <c r="RPR108" s="153"/>
      <c r="RPS108" s="153"/>
      <c r="RPT108" s="153"/>
      <c r="RPU108" s="153"/>
      <c r="RPV108" s="153"/>
      <c r="RPW108" s="153"/>
      <c r="RPX108" s="153"/>
      <c r="RPY108" s="153"/>
      <c r="RPZ108" s="155"/>
      <c r="RQA108" s="165"/>
      <c r="RQB108" s="153"/>
      <c r="RQC108" s="154"/>
      <c r="RQD108" s="154"/>
      <c r="RQE108" s="153"/>
      <c r="RQF108" s="153"/>
      <c r="RQG108" s="153"/>
      <c r="RQH108" s="153"/>
      <c r="RQI108" s="153"/>
      <c r="RQJ108" s="153"/>
      <c r="RQK108" s="153"/>
      <c r="RQL108" s="153"/>
      <c r="RQM108" s="155"/>
      <c r="RQN108" s="165"/>
      <c r="RQO108" s="153"/>
      <c r="RQP108" s="154"/>
      <c r="RQQ108" s="154"/>
      <c r="RQR108" s="153"/>
      <c r="RQS108" s="153"/>
      <c r="RQT108" s="153"/>
      <c r="RQU108" s="153"/>
      <c r="RQV108" s="153"/>
      <c r="RQW108" s="153"/>
      <c r="RQX108" s="153"/>
      <c r="RQY108" s="153"/>
      <c r="RQZ108" s="155"/>
      <c r="RRA108" s="165"/>
      <c r="RRB108" s="153"/>
      <c r="RRC108" s="154"/>
      <c r="RRD108" s="154"/>
      <c r="RRE108" s="153"/>
      <c r="RRF108" s="153"/>
      <c r="RRG108" s="153"/>
      <c r="RRH108" s="153"/>
      <c r="RRI108" s="153"/>
      <c r="RRJ108" s="153"/>
      <c r="RRK108" s="153"/>
      <c r="RRL108" s="153"/>
      <c r="RRM108" s="155"/>
      <c r="RRN108" s="165"/>
      <c r="RRO108" s="153"/>
      <c r="RRP108" s="154"/>
      <c r="RRQ108" s="154"/>
      <c r="RRR108" s="153"/>
      <c r="RRS108" s="153"/>
      <c r="RRT108" s="153"/>
      <c r="RRU108" s="153"/>
      <c r="RRV108" s="153"/>
      <c r="RRW108" s="153"/>
      <c r="RRX108" s="153"/>
      <c r="RRY108" s="153"/>
      <c r="RRZ108" s="155"/>
      <c r="RSA108" s="165"/>
      <c r="RSB108" s="153"/>
      <c r="RSC108" s="154"/>
      <c r="RSD108" s="154"/>
      <c r="RSE108" s="153"/>
      <c r="RSF108" s="153"/>
      <c r="RSG108" s="153"/>
      <c r="RSH108" s="153"/>
      <c r="RSI108" s="153"/>
      <c r="RSJ108" s="153"/>
      <c r="RSK108" s="153"/>
      <c r="RSL108" s="153"/>
      <c r="RSM108" s="155"/>
      <c r="RSN108" s="165"/>
      <c r="RSO108" s="153"/>
      <c r="RSP108" s="154"/>
      <c r="RSQ108" s="154"/>
      <c r="RSR108" s="153"/>
      <c r="RSS108" s="153"/>
      <c r="RST108" s="153"/>
      <c r="RSU108" s="153"/>
      <c r="RSV108" s="153"/>
      <c r="RSW108" s="153"/>
      <c r="RSX108" s="153"/>
      <c r="RSY108" s="153"/>
      <c r="RSZ108" s="155"/>
      <c r="RTA108" s="165"/>
      <c r="RTB108" s="153"/>
      <c r="RTC108" s="154"/>
      <c r="RTD108" s="154"/>
      <c r="RTE108" s="153"/>
      <c r="RTF108" s="153"/>
      <c r="RTG108" s="153"/>
      <c r="RTH108" s="153"/>
      <c r="RTI108" s="153"/>
      <c r="RTJ108" s="153"/>
      <c r="RTK108" s="153"/>
      <c r="RTL108" s="153"/>
      <c r="RTM108" s="155"/>
      <c r="RTN108" s="165"/>
      <c r="RTO108" s="153"/>
      <c r="RTP108" s="154"/>
      <c r="RTQ108" s="154"/>
      <c r="RTR108" s="153"/>
      <c r="RTS108" s="153"/>
      <c r="RTT108" s="153"/>
      <c r="RTU108" s="153"/>
      <c r="RTV108" s="153"/>
      <c r="RTW108" s="153"/>
      <c r="RTX108" s="153"/>
      <c r="RTY108" s="153"/>
      <c r="RTZ108" s="155"/>
      <c r="RUA108" s="165"/>
      <c r="RUB108" s="153"/>
      <c r="RUC108" s="154"/>
      <c r="RUD108" s="154"/>
      <c r="RUE108" s="153"/>
      <c r="RUF108" s="153"/>
      <c r="RUG108" s="153"/>
      <c r="RUH108" s="153"/>
      <c r="RUI108" s="153"/>
      <c r="RUJ108" s="153"/>
      <c r="RUK108" s="153"/>
      <c r="RUL108" s="153"/>
      <c r="RUM108" s="155"/>
      <c r="RUN108" s="165"/>
      <c r="RUO108" s="153"/>
      <c r="RUP108" s="154"/>
      <c r="RUQ108" s="154"/>
      <c r="RUR108" s="153"/>
      <c r="RUS108" s="153"/>
      <c r="RUT108" s="153"/>
      <c r="RUU108" s="153"/>
      <c r="RUV108" s="153"/>
      <c r="RUW108" s="153"/>
      <c r="RUX108" s="153"/>
      <c r="RUY108" s="153"/>
      <c r="RUZ108" s="155"/>
      <c r="RVA108" s="165"/>
      <c r="RVB108" s="153"/>
      <c r="RVC108" s="154"/>
      <c r="RVD108" s="154"/>
      <c r="RVE108" s="153"/>
      <c r="RVF108" s="153"/>
      <c r="RVG108" s="153"/>
      <c r="RVH108" s="153"/>
      <c r="RVI108" s="153"/>
      <c r="RVJ108" s="153"/>
      <c r="RVK108" s="153"/>
      <c r="RVL108" s="153"/>
      <c r="RVM108" s="155"/>
      <c r="RVN108" s="165"/>
      <c r="RVO108" s="153"/>
      <c r="RVP108" s="154"/>
      <c r="RVQ108" s="154"/>
      <c r="RVR108" s="153"/>
      <c r="RVS108" s="153"/>
      <c r="RVT108" s="153"/>
      <c r="RVU108" s="153"/>
      <c r="RVV108" s="153"/>
      <c r="RVW108" s="153"/>
      <c r="RVX108" s="153"/>
      <c r="RVY108" s="153"/>
      <c r="RVZ108" s="155"/>
      <c r="RWA108" s="165"/>
      <c r="RWB108" s="153"/>
      <c r="RWC108" s="154"/>
      <c r="RWD108" s="154"/>
      <c r="RWE108" s="153"/>
      <c r="RWF108" s="153"/>
      <c r="RWG108" s="153"/>
      <c r="RWH108" s="153"/>
      <c r="RWI108" s="153"/>
      <c r="RWJ108" s="153"/>
      <c r="RWK108" s="153"/>
      <c r="RWL108" s="153"/>
      <c r="RWM108" s="155"/>
      <c r="RWN108" s="165"/>
      <c r="RWO108" s="153"/>
      <c r="RWP108" s="154"/>
      <c r="RWQ108" s="154"/>
      <c r="RWR108" s="153"/>
      <c r="RWS108" s="153"/>
      <c r="RWT108" s="153"/>
      <c r="RWU108" s="153"/>
      <c r="RWV108" s="153"/>
      <c r="RWW108" s="153"/>
      <c r="RWX108" s="153"/>
      <c r="RWY108" s="153"/>
      <c r="RWZ108" s="155"/>
      <c r="RXA108" s="165"/>
      <c r="RXB108" s="153"/>
      <c r="RXC108" s="154"/>
      <c r="RXD108" s="154"/>
      <c r="RXE108" s="153"/>
      <c r="RXF108" s="153"/>
      <c r="RXG108" s="153"/>
      <c r="RXH108" s="153"/>
      <c r="RXI108" s="153"/>
      <c r="RXJ108" s="153"/>
      <c r="RXK108" s="153"/>
      <c r="RXL108" s="153"/>
      <c r="RXM108" s="155"/>
      <c r="RXN108" s="165"/>
      <c r="RXO108" s="153"/>
      <c r="RXP108" s="154"/>
      <c r="RXQ108" s="154"/>
      <c r="RXR108" s="153"/>
      <c r="RXS108" s="153"/>
      <c r="RXT108" s="153"/>
      <c r="RXU108" s="153"/>
      <c r="RXV108" s="153"/>
      <c r="RXW108" s="153"/>
      <c r="RXX108" s="153"/>
      <c r="RXY108" s="153"/>
      <c r="RXZ108" s="155"/>
      <c r="RYA108" s="165"/>
      <c r="RYB108" s="153"/>
      <c r="RYC108" s="154"/>
      <c r="RYD108" s="154"/>
      <c r="RYE108" s="153"/>
      <c r="RYF108" s="153"/>
      <c r="RYG108" s="153"/>
      <c r="RYH108" s="153"/>
      <c r="RYI108" s="153"/>
      <c r="RYJ108" s="153"/>
      <c r="RYK108" s="153"/>
      <c r="RYL108" s="153"/>
      <c r="RYM108" s="155"/>
      <c r="RYN108" s="165"/>
      <c r="RYO108" s="153"/>
      <c r="RYP108" s="154"/>
      <c r="RYQ108" s="154"/>
      <c r="RYR108" s="153"/>
      <c r="RYS108" s="153"/>
      <c r="RYT108" s="153"/>
      <c r="RYU108" s="153"/>
      <c r="RYV108" s="153"/>
      <c r="RYW108" s="153"/>
      <c r="RYX108" s="153"/>
      <c r="RYY108" s="153"/>
      <c r="RYZ108" s="155"/>
      <c r="RZA108" s="165"/>
      <c r="RZB108" s="153"/>
      <c r="RZC108" s="154"/>
      <c r="RZD108" s="154"/>
      <c r="RZE108" s="153"/>
      <c r="RZF108" s="153"/>
      <c r="RZG108" s="153"/>
      <c r="RZH108" s="153"/>
      <c r="RZI108" s="153"/>
      <c r="RZJ108" s="153"/>
      <c r="RZK108" s="153"/>
      <c r="RZL108" s="153"/>
      <c r="RZM108" s="155"/>
      <c r="RZN108" s="165"/>
      <c r="RZO108" s="153"/>
      <c r="RZP108" s="154"/>
      <c r="RZQ108" s="154"/>
      <c r="RZR108" s="153"/>
      <c r="RZS108" s="153"/>
      <c r="RZT108" s="153"/>
      <c r="RZU108" s="153"/>
      <c r="RZV108" s="153"/>
      <c r="RZW108" s="153"/>
      <c r="RZX108" s="153"/>
      <c r="RZY108" s="153"/>
      <c r="RZZ108" s="155"/>
      <c r="SAA108" s="165"/>
      <c r="SAB108" s="153"/>
      <c r="SAC108" s="154"/>
      <c r="SAD108" s="154"/>
      <c r="SAE108" s="153"/>
      <c r="SAF108" s="153"/>
      <c r="SAG108" s="153"/>
      <c r="SAH108" s="153"/>
      <c r="SAI108" s="153"/>
      <c r="SAJ108" s="153"/>
      <c r="SAK108" s="153"/>
      <c r="SAL108" s="153"/>
      <c r="SAM108" s="155"/>
      <c r="SAN108" s="165"/>
      <c r="SAO108" s="153"/>
      <c r="SAP108" s="154"/>
      <c r="SAQ108" s="154"/>
      <c r="SAR108" s="153"/>
      <c r="SAS108" s="153"/>
      <c r="SAT108" s="153"/>
      <c r="SAU108" s="153"/>
      <c r="SAV108" s="153"/>
      <c r="SAW108" s="153"/>
      <c r="SAX108" s="153"/>
      <c r="SAY108" s="153"/>
      <c r="SAZ108" s="155"/>
      <c r="SBA108" s="165"/>
      <c r="SBB108" s="153"/>
      <c r="SBC108" s="154"/>
      <c r="SBD108" s="154"/>
      <c r="SBE108" s="153"/>
      <c r="SBF108" s="153"/>
      <c r="SBG108" s="153"/>
      <c r="SBH108" s="153"/>
      <c r="SBI108" s="153"/>
      <c r="SBJ108" s="153"/>
      <c r="SBK108" s="153"/>
      <c r="SBL108" s="153"/>
      <c r="SBM108" s="155"/>
      <c r="SBN108" s="165"/>
      <c r="SBO108" s="153"/>
      <c r="SBP108" s="154"/>
      <c r="SBQ108" s="154"/>
      <c r="SBR108" s="153"/>
      <c r="SBS108" s="153"/>
      <c r="SBT108" s="153"/>
      <c r="SBU108" s="153"/>
      <c r="SBV108" s="153"/>
      <c r="SBW108" s="153"/>
      <c r="SBX108" s="153"/>
      <c r="SBY108" s="153"/>
      <c r="SBZ108" s="155"/>
      <c r="SCA108" s="165"/>
      <c r="SCB108" s="153"/>
      <c r="SCC108" s="154"/>
      <c r="SCD108" s="154"/>
      <c r="SCE108" s="153"/>
      <c r="SCF108" s="153"/>
      <c r="SCG108" s="153"/>
      <c r="SCH108" s="153"/>
      <c r="SCI108" s="153"/>
      <c r="SCJ108" s="153"/>
      <c r="SCK108" s="153"/>
      <c r="SCL108" s="153"/>
      <c r="SCM108" s="155"/>
      <c r="SCN108" s="165"/>
      <c r="SCO108" s="153"/>
      <c r="SCP108" s="154"/>
      <c r="SCQ108" s="154"/>
      <c r="SCR108" s="153"/>
      <c r="SCS108" s="153"/>
      <c r="SCT108" s="153"/>
      <c r="SCU108" s="153"/>
      <c r="SCV108" s="153"/>
      <c r="SCW108" s="153"/>
      <c r="SCX108" s="153"/>
      <c r="SCY108" s="153"/>
      <c r="SCZ108" s="155"/>
      <c r="SDA108" s="165"/>
      <c r="SDB108" s="153"/>
      <c r="SDC108" s="154"/>
      <c r="SDD108" s="154"/>
      <c r="SDE108" s="153"/>
      <c r="SDF108" s="153"/>
      <c r="SDG108" s="153"/>
      <c r="SDH108" s="153"/>
      <c r="SDI108" s="153"/>
      <c r="SDJ108" s="153"/>
      <c r="SDK108" s="153"/>
      <c r="SDL108" s="153"/>
      <c r="SDM108" s="155"/>
      <c r="SDN108" s="165"/>
      <c r="SDO108" s="153"/>
      <c r="SDP108" s="154"/>
      <c r="SDQ108" s="154"/>
      <c r="SDR108" s="153"/>
      <c r="SDS108" s="153"/>
      <c r="SDT108" s="153"/>
      <c r="SDU108" s="153"/>
      <c r="SDV108" s="153"/>
      <c r="SDW108" s="153"/>
      <c r="SDX108" s="153"/>
      <c r="SDY108" s="153"/>
      <c r="SDZ108" s="155"/>
      <c r="SEA108" s="165"/>
      <c r="SEB108" s="153"/>
      <c r="SEC108" s="154"/>
      <c r="SED108" s="154"/>
      <c r="SEE108" s="153"/>
      <c r="SEF108" s="153"/>
      <c r="SEG108" s="153"/>
      <c r="SEH108" s="153"/>
      <c r="SEI108" s="153"/>
      <c r="SEJ108" s="153"/>
      <c r="SEK108" s="153"/>
      <c r="SEL108" s="153"/>
      <c r="SEM108" s="155"/>
      <c r="SEN108" s="165"/>
      <c r="SEO108" s="153"/>
      <c r="SEP108" s="154"/>
      <c r="SEQ108" s="154"/>
      <c r="SER108" s="153"/>
      <c r="SES108" s="153"/>
      <c r="SET108" s="153"/>
      <c r="SEU108" s="153"/>
      <c r="SEV108" s="153"/>
      <c r="SEW108" s="153"/>
      <c r="SEX108" s="153"/>
      <c r="SEY108" s="153"/>
      <c r="SEZ108" s="155"/>
      <c r="SFA108" s="165"/>
      <c r="SFB108" s="153"/>
      <c r="SFC108" s="154"/>
      <c r="SFD108" s="154"/>
      <c r="SFE108" s="153"/>
      <c r="SFF108" s="153"/>
      <c r="SFG108" s="153"/>
      <c r="SFH108" s="153"/>
      <c r="SFI108" s="153"/>
      <c r="SFJ108" s="153"/>
      <c r="SFK108" s="153"/>
      <c r="SFL108" s="153"/>
      <c r="SFM108" s="155"/>
      <c r="SFN108" s="165"/>
      <c r="SFO108" s="153"/>
      <c r="SFP108" s="154"/>
      <c r="SFQ108" s="154"/>
      <c r="SFR108" s="153"/>
      <c r="SFS108" s="153"/>
      <c r="SFT108" s="153"/>
      <c r="SFU108" s="153"/>
      <c r="SFV108" s="153"/>
      <c r="SFW108" s="153"/>
      <c r="SFX108" s="153"/>
      <c r="SFY108" s="153"/>
      <c r="SFZ108" s="155"/>
      <c r="SGA108" s="165"/>
      <c r="SGB108" s="153"/>
      <c r="SGC108" s="154"/>
      <c r="SGD108" s="154"/>
      <c r="SGE108" s="153"/>
      <c r="SGF108" s="153"/>
      <c r="SGG108" s="153"/>
      <c r="SGH108" s="153"/>
      <c r="SGI108" s="153"/>
      <c r="SGJ108" s="153"/>
      <c r="SGK108" s="153"/>
      <c r="SGL108" s="153"/>
      <c r="SGM108" s="155"/>
      <c r="SGN108" s="165"/>
      <c r="SGO108" s="153"/>
      <c r="SGP108" s="154"/>
      <c r="SGQ108" s="154"/>
      <c r="SGR108" s="153"/>
      <c r="SGS108" s="153"/>
      <c r="SGT108" s="153"/>
      <c r="SGU108" s="153"/>
      <c r="SGV108" s="153"/>
      <c r="SGW108" s="153"/>
      <c r="SGX108" s="153"/>
      <c r="SGY108" s="153"/>
      <c r="SGZ108" s="155"/>
      <c r="SHA108" s="165"/>
      <c r="SHB108" s="153"/>
      <c r="SHC108" s="154"/>
      <c r="SHD108" s="154"/>
      <c r="SHE108" s="153"/>
      <c r="SHF108" s="153"/>
      <c r="SHG108" s="153"/>
      <c r="SHH108" s="153"/>
      <c r="SHI108" s="153"/>
      <c r="SHJ108" s="153"/>
      <c r="SHK108" s="153"/>
      <c r="SHL108" s="153"/>
      <c r="SHM108" s="155"/>
      <c r="SHN108" s="165"/>
      <c r="SHO108" s="153"/>
      <c r="SHP108" s="154"/>
      <c r="SHQ108" s="154"/>
      <c r="SHR108" s="153"/>
      <c r="SHS108" s="153"/>
      <c r="SHT108" s="153"/>
      <c r="SHU108" s="153"/>
      <c r="SHV108" s="153"/>
      <c r="SHW108" s="153"/>
      <c r="SHX108" s="153"/>
      <c r="SHY108" s="153"/>
      <c r="SHZ108" s="155"/>
      <c r="SIA108" s="165"/>
      <c r="SIB108" s="153"/>
      <c r="SIC108" s="154"/>
      <c r="SID108" s="154"/>
      <c r="SIE108" s="153"/>
      <c r="SIF108" s="153"/>
      <c r="SIG108" s="153"/>
      <c r="SIH108" s="153"/>
      <c r="SII108" s="153"/>
      <c r="SIJ108" s="153"/>
      <c r="SIK108" s="153"/>
      <c r="SIL108" s="153"/>
      <c r="SIM108" s="155"/>
      <c r="SIN108" s="165"/>
      <c r="SIO108" s="153"/>
      <c r="SIP108" s="154"/>
      <c r="SIQ108" s="154"/>
      <c r="SIR108" s="153"/>
      <c r="SIS108" s="153"/>
      <c r="SIT108" s="153"/>
      <c r="SIU108" s="153"/>
      <c r="SIV108" s="153"/>
      <c r="SIW108" s="153"/>
      <c r="SIX108" s="153"/>
      <c r="SIY108" s="153"/>
      <c r="SIZ108" s="155"/>
      <c r="SJA108" s="165"/>
      <c r="SJB108" s="153"/>
      <c r="SJC108" s="154"/>
      <c r="SJD108" s="154"/>
      <c r="SJE108" s="153"/>
      <c r="SJF108" s="153"/>
      <c r="SJG108" s="153"/>
      <c r="SJH108" s="153"/>
      <c r="SJI108" s="153"/>
      <c r="SJJ108" s="153"/>
      <c r="SJK108" s="153"/>
      <c r="SJL108" s="153"/>
      <c r="SJM108" s="155"/>
      <c r="SJN108" s="165"/>
      <c r="SJO108" s="153"/>
      <c r="SJP108" s="154"/>
      <c r="SJQ108" s="154"/>
      <c r="SJR108" s="153"/>
      <c r="SJS108" s="153"/>
      <c r="SJT108" s="153"/>
      <c r="SJU108" s="153"/>
      <c r="SJV108" s="153"/>
      <c r="SJW108" s="153"/>
      <c r="SJX108" s="153"/>
      <c r="SJY108" s="153"/>
      <c r="SJZ108" s="155"/>
      <c r="SKA108" s="165"/>
      <c r="SKB108" s="153"/>
      <c r="SKC108" s="154"/>
      <c r="SKD108" s="154"/>
      <c r="SKE108" s="153"/>
      <c r="SKF108" s="153"/>
      <c r="SKG108" s="153"/>
      <c r="SKH108" s="153"/>
      <c r="SKI108" s="153"/>
      <c r="SKJ108" s="153"/>
      <c r="SKK108" s="153"/>
      <c r="SKL108" s="153"/>
      <c r="SKM108" s="155"/>
      <c r="SKN108" s="165"/>
      <c r="SKO108" s="153"/>
      <c r="SKP108" s="154"/>
      <c r="SKQ108" s="154"/>
      <c r="SKR108" s="153"/>
      <c r="SKS108" s="153"/>
      <c r="SKT108" s="153"/>
      <c r="SKU108" s="153"/>
      <c r="SKV108" s="153"/>
      <c r="SKW108" s="153"/>
      <c r="SKX108" s="153"/>
      <c r="SKY108" s="153"/>
      <c r="SKZ108" s="155"/>
      <c r="SLA108" s="165"/>
      <c r="SLB108" s="153"/>
      <c r="SLC108" s="154"/>
      <c r="SLD108" s="154"/>
      <c r="SLE108" s="153"/>
      <c r="SLF108" s="153"/>
      <c r="SLG108" s="153"/>
      <c r="SLH108" s="153"/>
      <c r="SLI108" s="153"/>
      <c r="SLJ108" s="153"/>
      <c r="SLK108" s="153"/>
      <c r="SLL108" s="153"/>
      <c r="SLM108" s="155"/>
      <c r="SLN108" s="165"/>
      <c r="SLO108" s="153"/>
      <c r="SLP108" s="154"/>
      <c r="SLQ108" s="154"/>
      <c r="SLR108" s="153"/>
      <c r="SLS108" s="153"/>
      <c r="SLT108" s="153"/>
      <c r="SLU108" s="153"/>
      <c r="SLV108" s="153"/>
      <c r="SLW108" s="153"/>
      <c r="SLX108" s="153"/>
      <c r="SLY108" s="153"/>
      <c r="SLZ108" s="155"/>
      <c r="SMA108" s="165"/>
      <c r="SMB108" s="153"/>
      <c r="SMC108" s="154"/>
      <c r="SMD108" s="154"/>
      <c r="SME108" s="153"/>
      <c r="SMF108" s="153"/>
      <c r="SMG108" s="153"/>
      <c r="SMH108" s="153"/>
      <c r="SMI108" s="153"/>
      <c r="SMJ108" s="153"/>
      <c r="SMK108" s="153"/>
      <c r="SML108" s="153"/>
      <c r="SMM108" s="155"/>
      <c r="SMN108" s="165"/>
      <c r="SMO108" s="153"/>
      <c r="SMP108" s="154"/>
      <c r="SMQ108" s="154"/>
      <c r="SMR108" s="153"/>
      <c r="SMS108" s="153"/>
      <c r="SMT108" s="153"/>
      <c r="SMU108" s="153"/>
      <c r="SMV108" s="153"/>
      <c r="SMW108" s="153"/>
      <c r="SMX108" s="153"/>
      <c r="SMY108" s="153"/>
      <c r="SMZ108" s="155"/>
      <c r="SNA108" s="165"/>
      <c r="SNB108" s="153"/>
      <c r="SNC108" s="154"/>
      <c r="SND108" s="154"/>
      <c r="SNE108" s="153"/>
      <c r="SNF108" s="153"/>
      <c r="SNG108" s="153"/>
      <c r="SNH108" s="153"/>
      <c r="SNI108" s="153"/>
      <c r="SNJ108" s="153"/>
      <c r="SNK108" s="153"/>
      <c r="SNL108" s="153"/>
      <c r="SNM108" s="155"/>
      <c r="SNN108" s="165"/>
      <c r="SNO108" s="153"/>
      <c r="SNP108" s="154"/>
      <c r="SNQ108" s="154"/>
      <c r="SNR108" s="153"/>
      <c r="SNS108" s="153"/>
      <c r="SNT108" s="153"/>
      <c r="SNU108" s="153"/>
      <c r="SNV108" s="153"/>
      <c r="SNW108" s="153"/>
      <c r="SNX108" s="153"/>
      <c r="SNY108" s="153"/>
      <c r="SNZ108" s="155"/>
      <c r="SOA108" s="165"/>
      <c r="SOB108" s="153"/>
      <c r="SOC108" s="154"/>
      <c r="SOD108" s="154"/>
      <c r="SOE108" s="153"/>
      <c r="SOF108" s="153"/>
      <c r="SOG108" s="153"/>
      <c r="SOH108" s="153"/>
      <c r="SOI108" s="153"/>
      <c r="SOJ108" s="153"/>
      <c r="SOK108" s="153"/>
      <c r="SOL108" s="153"/>
      <c r="SOM108" s="155"/>
      <c r="SON108" s="165"/>
      <c r="SOO108" s="153"/>
      <c r="SOP108" s="154"/>
      <c r="SOQ108" s="154"/>
      <c r="SOR108" s="153"/>
      <c r="SOS108" s="153"/>
      <c r="SOT108" s="153"/>
      <c r="SOU108" s="153"/>
      <c r="SOV108" s="153"/>
      <c r="SOW108" s="153"/>
      <c r="SOX108" s="153"/>
      <c r="SOY108" s="153"/>
      <c r="SOZ108" s="155"/>
      <c r="SPA108" s="165"/>
      <c r="SPB108" s="153"/>
      <c r="SPC108" s="154"/>
      <c r="SPD108" s="154"/>
      <c r="SPE108" s="153"/>
      <c r="SPF108" s="153"/>
      <c r="SPG108" s="153"/>
      <c r="SPH108" s="153"/>
      <c r="SPI108" s="153"/>
      <c r="SPJ108" s="153"/>
      <c r="SPK108" s="153"/>
      <c r="SPL108" s="153"/>
      <c r="SPM108" s="155"/>
      <c r="SPN108" s="165"/>
      <c r="SPO108" s="153"/>
      <c r="SPP108" s="154"/>
      <c r="SPQ108" s="154"/>
      <c r="SPR108" s="153"/>
      <c r="SPS108" s="153"/>
      <c r="SPT108" s="153"/>
      <c r="SPU108" s="153"/>
      <c r="SPV108" s="153"/>
      <c r="SPW108" s="153"/>
      <c r="SPX108" s="153"/>
      <c r="SPY108" s="153"/>
      <c r="SPZ108" s="155"/>
      <c r="SQA108" s="165"/>
      <c r="SQB108" s="153"/>
      <c r="SQC108" s="154"/>
      <c r="SQD108" s="154"/>
      <c r="SQE108" s="153"/>
      <c r="SQF108" s="153"/>
      <c r="SQG108" s="153"/>
      <c r="SQH108" s="153"/>
      <c r="SQI108" s="153"/>
      <c r="SQJ108" s="153"/>
      <c r="SQK108" s="153"/>
      <c r="SQL108" s="153"/>
      <c r="SQM108" s="155"/>
      <c r="SQN108" s="165"/>
      <c r="SQO108" s="153"/>
      <c r="SQP108" s="154"/>
      <c r="SQQ108" s="154"/>
      <c r="SQR108" s="153"/>
      <c r="SQS108" s="153"/>
      <c r="SQT108" s="153"/>
      <c r="SQU108" s="153"/>
      <c r="SQV108" s="153"/>
      <c r="SQW108" s="153"/>
      <c r="SQX108" s="153"/>
      <c r="SQY108" s="153"/>
      <c r="SQZ108" s="155"/>
      <c r="SRA108" s="165"/>
      <c r="SRB108" s="153"/>
      <c r="SRC108" s="154"/>
      <c r="SRD108" s="154"/>
      <c r="SRE108" s="153"/>
      <c r="SRF108" s="153"/>
      <c r="SRG108" s="153"/>
      <c r="SRH108" s="153"/>
      <c r="SRI108" s="153"/>
      <c r="SRJ108" s="153"/>
      <c r="SRK108" s="153"/>
      <c r="SRL108" s="153"/>
      <c r="SRM108" s="155"/>
      <c r="SRN108" s="165"/>
      <c r="SRO108" s="153"/>
      <c r="SRP108" s="154"/>
      <c r="SRQ108" s="154"/>
      <c r="SRR108" s="153"/>
      <c r="SRS108" s="153"/>
      <c r="SRT108" s="153"/>
      <c r="SRU108" s="153"/>
      <c r="SRV108" s="153"/>
      <c r="SRW108" s="153"/>
      <c r="SRX108" s="153"/>
      <c r="SRY108" s="153"/>
      <c r="SRZ108" s="155"/>
      <c r="SSA108" s="165"/>
      <c r="SSB108" s="153"/>
      <c r="SSC108" s="154"/>
      <c r="SSD108" s="154"/>
      <c r="SSE108" s="153"/>
      <c r="SSF108" s="153"/>
      <c r="SSG108" s="153"/>
      <c r="SSH108" s="153"/>
      <c r="SSI108" s="153"/>
      <c r="SSJ108" s="153"/>
      <c r="SSK108" s="153"/>
      <c r="SSL108" s="153"/>
      <c r="SSM108" s="155"/>
      <c r="SSN108" s="165"/>
      <c r="SSO108" s="153"/>
      <c r="SSP108" s="154"/>
      <c r="SSQ108" s="154"/>
      <c r="SSR108" s="153"/>
      <c r="SSS108" s="153"/>
      <c r="SST108" s="153"/>
      <c r="SSU108" s="153"/>
      <c r="SSV108" s="153"/>
      <c r="SSW108" s="153"/>
      <c r="SSX108" s="153"/>
      <c r="SSY108" s="153"/>
      <c r="SSZ108" s="155"/>
      <c r="STA108" s="165"/>
      <c r="STB108" s="153"/>
      <c r="STC108" s="154"/>
      <c r="STD108" s="154"/>
      <c r="STE108" s="153"/>
      <c r="STF108" s="153"/>
      <c r="STG108" s="153"/>
      <c r="STH108" s="153"/>
      <c r="STI108" s="153"/>
      <c r="STJ108" s="153"/>
      <c r="STK108" s="153"/>
      <c r="STL108" s="153"/>
      <c r="STM108" s="155"/>
      <c r="STN108" s="165"/>
      <c r="STO108" s="153"/>
      <c r="STP108" s="154"/>
      <c r="STQ108" s="154"/>
      <c r="STR108" s="153"/>
      <c r="STS108" s="153"/>
      <c r="STT108" s="153"/>
      <c r="STU108" s="153"/>
      <c r="STV108" s="153"/>
      <c r="STW108" s="153"/>
      <c r="STX108" s="153"/>
      <c r="STY108" s="153"/>
      <c r="STZ108" s="155"/>
      <c r="SUA108" s="165"/>
      <c r="SUB108" s="153"/>
      <c r="SUC108" s="154"/>
      <c r="SUD108" s="154"/>
      <c r="SUE108" s="153"/>
      <c r="SUF108" s="153"/>
      <c r="SUG108" s="153"/>
      <c r="SUH108" s="153"/>
      <c r="SUI108" s="153"/>
      <c r="SUJ108" s="153"/>
      <c r="SUK108" s="153"/>
      <c r="SUL108" s="153"/>
      <c r="SUM108" s="155"/>
      <c r="SUN108" s="165"/>
      <c r="SUO108" s="153"/>
      <c r="SUP108" s="154"/>
      <c r="SUQ108" s="154"/>
      <c r="SUR108" s="153"/>
      <c r="SUS108" s="153"/>
      <c r="SUT108" s="153"/>
      <c r="SUU108" s="153"/>
      <c r="SUV108" s="153"/>
      <c r="SUW108" s="153"/>
      <c r="SUX108" s="153"/>
      <c r="SUY108" s="153"/>
      <c r="SUZ108" s="155"/>
      <c r="SVA108" s="165"/>
      <c r="SVB108" s="153"/>
      <c r="SVC108" s="154"/>
      <c r="SVD108" s="154"/>
      <c r="SVE108" s="153"/>
      <c r="SVF108" s="153"/>
      <c r="SVG108" s="153"/>
      <c r="SVH108" s="153"/>
      <c r="SVI108" s="153"/>
      <c r="SVJ108" s="153"/>
      <c r="SVK108" s="153"/>
      <c r="SVL108" s="153"/>
      <c r="SVM108" s="155"/>
      <c r="SVN108" s="165"/>
      <c r="SVO108" s="153"/>
      <c r="SVP108" s="154"/>
      <c r="SVQ108" s="154"/>
      <c r="SVR108" s="153"/>
      <c r="SVS108" s="153"/>
      <c r="SVT108" s="153"/>
      <c r="SVU108" s="153"/>
      <c r="SVV108" s="153"/>
      <c r="SVW108" s="153"/>
      <c r="SVX108" s="153"/>
      <c r="SVY108" s="153"/>
      <c r="SVZ108" s="155"/>
      <c r="SWA108" s="165"/>
      <c r="SWB108" s="153"/>
      <c r="SWC108" s="154"/>
      <c r="SWD108" s="154"/>
      <c r="SWE108" s="153"/>
      <c r="SWF108" s="153"/>
      <c r="SWG108" s="153"/>
      <c r="SWH108" s="153"/>
      <c r="SWI108" s="153"/>
      <c r="SWJ108" s="153"/>
      <c r="SWK108" s="153"/>
      <c r="SWL108" s="153"/>
      <c r="SWM108" s="155"/>
      <c r="SWN108" s="165"/>
      <c r="SWO108" s="153"/>
      <c r="SWP108" s="154"/>
      <c r="SWQ108" s="154"/>
      <c r="SWR108" s="153"/>
      <c r="SWS108" s="153"/>
      <c r="SWT108" s="153"/>
      <c r="SWU108" s="153"/>
      <c r="SWV108" s="153"/>
      <c r="SWW108" s="153"/>
      <c r="SWX108" s="153"/>
      <c r="SWY108" s="153"/>
      <c r="SWZ108" s="155"/>
      <c r="SXA108" s="165"/>
      <c r="SXB108" s="153"/>
      <c r="SXC108" s="154"/>
      <c r="SXD108" s="154"/>
      <c r="SXE108" s="153"/>
      <c r="SXF108" s="153"/>
      <c r="SXG108" s="153"/>
      <c r="SXH108" s="153"/>
      <c r="SXI108" s="153"/>
      <c r="SXJ108" s="153"/>
      <c r="SXK108" s="153"/>
      <c r="SXL108" s="153"/>
      <c r="SXM108" s="155"/>
      <c r="SXN108" s="165"/>
      <c r="SXO108" s="153"/>
      <c r="SXP108" s="154"/>
      <c r="SXQ108" s="154"/>
      <c r="SXR108" s="153"/>
      <c r="SXS108" s="153"/>
      <c r="SXT108" s="153"/>
      <c r="SXU108" s="153"/>
      <c r="SXV108" s="153"/>
      <c r="SXW108" s="153"/>
      <c r="SXX108" s="153"/>
      <c r="SXY108" s="153"/>
      <c r="SXZ108" s="155"/>
      <c r="SYA108" s="165"/>
      <c r="SYB108" s="153"/>
      <c r="SYC108" s="154"/>
      <c r="SYD108" s="154"/>
      <c r="SYE108" s="153"/>
      <c r="SYF108" s="153"/>
      <c r="SYG108" s="153"/>
      <c r="SYH108" s="153"/>
      <c r="SYI108" s="153"/>
      <c r="SYJ108" s="153"/>
      <c r="SYK108" s="153"/>
      <c r="SYL108" s="153"/>
      <c r="SYM108" s="155"/>
      <c r="SYN108" s="165"/>
      <c r="SYO108" s="153"/>
      <c r="SYP108" s="154"/>
      <c r="SYQ108" s="154"/>
      <c r="SYR108" s="153"/>
      <c r="SYS108" s="153"/>
      <c r="SYT108" s="153"/>
      <c r="SYU108" s="153"/>
      <c r="SYV108" s="153"/>
      <c r="SYW108" s="153"/>
      <c r="SYX108" s="153"/>
      <c r="SYY108" s="153"/>
      <c r="SYZ108" s="155"/>
      <c r="SZA108" s="165"/>
      <c r="SZB108" s="153"/>
      <c r="SZC108" s="154"/>
      <c r="SZD108" s="154"/>
      <c r="SZE108" s="153"/>
      <c r="SZF108" s="153"/>
      <c r="SZG108" s="153"/>
      <c r="SZH108" s="153"/>
      <c r="SZI108" s="153"/>
      <c r="SZJ108" s="153"/>
      <c r="SZK108" s="153"/>
      <c r="SZL108" s="153"/>
      <c r="SZM108" s="155"/>
      <c r="SZN108" s="165"/>
      <c r="SZO108" s="153"/>
      <c r="SZP108" s="154"/>
      <c r="SZQ108" s="154"/>
      <c r="SZR108" s="153"/>
      <c r="SZS108" s="153"/>
      <c r="SZT108" s="153"/>
      <c r="SZU108" s="153"/>
      <c r="SZV108" s="153"/>
      <c r="SZW108" s="153"/>
      <c r="SZX108" s="153"/>
      <c r="SZY108" s="153"/>
      <c r="SZZ108" s="155"/>
      <c r="TAA108" s="165"/>
      <c r="TAB108" s="153"/>
      <c r="TAC108" s="154"/>
      <c r="TAD108" s="154"/>
      <c r="TAE108" s="153"/>
      <c r="TAF108" s="153"/>
      <c r="TAG108" s="153"/>
      <c r="TAH108" s="153"/>
      <c r="TAI108" s="153"/>
      <c r="TAJ108" s="153"/>
      <c r="TAK108" s="153"/>
      <c r="TAL108" s="153"/>
      <c r="TAM108" s="155"/>
      <c r="TAN108" s="165"/>
      <c r="TAO108" s="153"/>
      <c r="TAP108" s="154"/>
      <c r="TAQ108" s="154"/>
      <c r="TAR108" s="153"/>
      <c r="TAS108" s="153"/>
      <c r="TAT108" s="153"/>
      <c r="TAU108" s="153"/>
      <c r="TAV108" s="153"/>
      <c r="TAW108" s="153"/>
      <c r="TAX108" s="153"/>
      <c r="TAY108" s="153"/>
      <c r="TAZ108" s="155"/>
      <c r="TBA108" s="165"/>
      <c r="TBB108" s="153"/>
      <c r="TBC108" s="154"/>
      <c r="TBD108" s="154"/>
      <c r="TBE108" s="153"/>
      <c r="TBF108" s="153"/>
      <c r="TBG108" s="153"/>
      <c r="TBH108" s="153"/>
      <c r="TBI108" s="153"/>
      <c r="TBJ108" s="153"/>
      <c r="TBK108" s="153"/>
      <c r="TBL108" s="153"/>
      <c r="TBM108" s="155"/>
      <c r="TBN108" s="165"/>
      <c r="TBO108" s="153"/>
      <c r="TBP108" s="154"/>
      <c r="TBQ108" s="154"/>
      <c r="TBR108" s="153"/>
      <c r="TBS108" s="153"/>
      <c r="TBT108" s="153"/>
      <c r="TBU108" s="153"/>
      <c r="TBV108" s="153"/>
      <c r="TBW108" s="153"/>
      <c r="TBX108" s="153"/>
      <c r="TBY108" s="153"/>
      <c r="TBZ108" s="155"/>
      <c r="TCA108" s="165"/>
      <c r="TCB108" s="153"/>
      <c r="TCC108" s="154"/>
      <c r="TCD108" s="154"/>
      <c r="TCE108" s="153"/>
      <c r="TCF108" s="153"/>
      <c r="TCG108" s="153"/>
      <c r="TCH108" s="153"/>
      <c r="TCI108" s="153"/>
      <c r="TCJ108" s="153"/>
      <c r="TCK108" s="153"/>
      <c r="TCL108" s="153"/>
      <c r="TCM108" s="155"/>
      <c r="TCN108" s="165"/>
      <c r="TCO108" s="153"/>
      <c r="TCP108" s="154"/>
      <c r="TCQ108" s="154"/>
      <c r="TCR108" s="153"/>
      <c r="TCS108" s="153"/>
      <c r="TCT108" s="153"/>
      <c r="TCU108" s="153"/>
      <c r="TCV108" s="153"/>
      <c r="TCW108" s="153"/>
      <c r="TCX108" s="153"/>
      <c r="TCY108" s="153"/>
      <c r="TCZ108" s="155"/>
      <c r="TDA108" s="165"/>
      <c r="TDB108" s="153"/>
      <c r="TDC108" s="154"/>
      <c r="TDD108" s="154"/>
      <c r="TDE108" s="153"/>
      <c r="TDF108" s="153"/>
      <c r="TDG108" s="153"/>
      <c r="TDH108" s="153"/>
      <c r="TDI108" s="153"/>
      <c r="TDJ108" s="153"/>
      <c r="TDK108" s="153"/>
      <c r="TDL108" s="153"/>
      <c r="TDM108" s="155"/>
      <c r="TDN108" s="165"/>
      <c r="TDO108" s="153"/>
      <c r="TDP108" s="154"/>
      <c r="TDQ108" s="154"/>
      <c r="TDR108" s="153"/>
      <c r="TDS108" s="153"/>
      <c r="TDT108" s="153"/>
      <c r="TDU108" s="153"/>
      <c r="TDV108" s="153"/>
      <c r="TDW108" s="153"/>
      <c r="TDX108" s="153"/>
      <c r="TDY108" s="153"/>
      <c r="TDZ108" s="155"/>
      <c r="TEA108" s="165"/>
      <c r="TEB108" s="153"/>
      <c r="TEC108" s="154"/>
      <c r="TED108" s="154"/>
      <c r="TEE108" s="153"/>
      <c r="TEF108" s="153"/>
      <c r="TEG108" s="153"/>
      <c r="TEH108" s="153"/>
      <c r="TEI108" s="153"/>
      <c r="TEJ108" s="153"/>
      <c r="TEK108" s="153"/>
      <c r="TEL108" s="153"/>
      <c r="TEM108" s="155"/>
      <c r="TEN108" s="165"/>
      <c r="TEO108" s="153"/>
      <c r="TEP108" s="154"/>
      <c r="TEQ108" s="154"/>
      <c r="TER108" s="153"/>
      <c r="TES108" s="153"/>
      <c r="TET108" s="153"/>
      <c r="TEU108" s="153"/>
      <c r="TEV108" s="153"/>
      <c r="TEW108" s="153"/>
      <c r="TEX108" s="153"/>
      <c r="TEY108" s="153"/>
      <c r="TEZ108" s="155"/>
      <c r="TFA108" s="165"/>
      <c r="TFB108" s="153"/>
      <c r="TFC108" s="154"/>
      <c r="TFD108" s="154"/>
      <c r="TFE108" s="153"/>
      <c r="TFF108" s="153"/>
      <c r="TFG108" s="153"/>
      <c r="TFH108" s="153"/>
      <c r="TFI108" s="153"/>
      <c r="TFJ108" s="153"/>
      <c r="TFK108" s="153"/>
      <c r="TFL108" s="153"/>
      <c r="TFM108" s="155"/>
      <c r="TFN108" s="165"/>
      <c r="TFO108" s="153"/>
      <c r="TFP108" s="154"/>
      <c r="TFQ108" s="154"/>
      <c r="TFR108" s="153"/>
      <c r="TFS108" s="153"/>
      <c r="TFT108" s="153"/>
      <c r="TFU108" s="153"/>
      <c r="TFV108" s="153"/>
      <c r="TFW108" s="153"/>
      <c r="TFX108" s="153"/>
      <c r="TFY108" s="153"/>
      <c r="TFZ108" s="155"/>
      <c r="TGA108" s="165"/>
      <c r="TGB108" s="153"/>
      <c r="TGC108" s="154"/>
      <c r="TGD108" s="154"/>
      <c r="TGE108" s="153"/>
      <c r="TGF108" s="153"/>
      <c r="TGG108" s="153"/>
      <c r="TGH108" s="153"/>
      <c r="TGI108" s="153"/>
      <c r="TGJ108" s="153"/>
      <c r="TGK108" s="153"/>
      <c r="TGL108" s="153"/>
      <c r="TGM108" s="155"/>
      <c r="TGN108" s="165"/>
      <c r="TGO108" s="153"/>
      <c r="TGP108" s="154"/>
      <c r="TGQ108" s="154"/>
      <c r="TGR108" s="153"/>
      <c r="TGS108" s="153"/>
      <c r="TGT108" s="153"/>
      <c r="TGU108" s="153"/>
      <c r="TGV108" s="153"/>
      <c r="TGW108" s="153"/>
      <c r="TGX108" s="153"/>
      <c r="TGY108" s="153"/>
      <c r="TGZ108" s="155"/>
      <c r="THA108" s="165"/>
      <c r="THB108" s="153"/>
      <c r="THC108" s="154"/>
      <c r="THD108" s="154"/>
      <c r="THE108" s="153"/>
      <c r="THF108" s="153"/>
      <c r="THG108" s="153"/>
      <c r="THH108" s="153"/>
      <c r="THI108" s="153"/>
      <c r="THJ108" s="153"/>
      <c r="THK108" s="153"/>
      <c r="THL108" s="153"/>
      <c r="THM108" s="155"/>
      <c r="THN108" s="165"/>
      <c r="THO108" s="153"/>
      <c r="THP108" s="154"/>
      <c r="THQ108" s="154"/>
      <c r="THR108" s="153"/>
      <c r="THS108" s="153"/>
      <c r="THT108" s="153"/>
      <c r="THU108" s="153"/>
      <c r="THV108" s="153"/>
      <c r="THW108" s="153"/>
      <c r="THX108" s="153"/>
      <c r="THY108" s="153"/>
      <c r="THZ108" s="155"/>
      <c r="TIA108" s="165"/>
      <c r="TIB108" s="153"/>
      <c r="TIC108" s="154"/>
      <c r="TID108" s="154"/>
      <c r="TIE108" s="153"/>
      <c r="TIF108" s="153"/>
      <c r="TIG108" s="153"/>
      <c r="TIH108" s="153"/>
      <c r="TII108" s="153"/>
      <c r="TIJ108" s="153"/>
      <c r="TIK108" s="153"/>
      <c r="TIL108" s="153"/>
      <c r="TIM108" s="155"/>
      <c r="TIN108" s="165"/>
      <c r="TIO108" s="153"/>
      <c r="TIP108" s="154"/>
      <c r="TIQ108" s="154"/>
      <c r="TIR108" s="153"/>
      <c r="TIS108" s="153"/>
      <c r="TIT108" s="153"/>
      <c r="TIU108" s="153"/>
      <c r="TIV108" s="153"/>
      <c r="TIW108" s="153"/>
      <c r="TIX108" s="153"/>
      <c r="TIY108" s="153"/>
      <c r="TIZ108" s="155"/>
      <c r="TJA108" s="165"/>
      <c r="TJB108" s="153"/>
      <c r="TJC108" s="154"/>
      <c r="TJD108" s="154"/>
      <c r="TJE108" s="153"/>
      <c r="TJF108" s="153"/>
      <c r="TJG108" s="153"/>
      <c r="TJH108" s="153"/>
      <c r="TJI108" s="153"/>
      <c r="TJJ108" s="153"/>
      <c r="TJK108" s="153"/>
      <c r="TJL108" s="153"/>
      <c r="TJM108" s="155"/>
      <c r="TJN108" s="165"/>
      <c r="TJO108" s="153"/>
      <c r="TJP108" s="154"/>
      <c r="TJQ108" s="154"/>
      <c r="TJR108" s="153"/>
      <c r="TJS108" s="153"/>
      <c r="TJT108" s="153"/>
      <c r="TJU108" s="153"/>
      <c r="TJV108" s="153"/>
      <c r="TJW108" s="153"/>
      <c r="TJX108" s="153"/>
      <c r="TJY108" s="153"/>
      <c r="TJZ108" s="155"/>
      <c r="TKA108" s="165"/>
      <c r="TKB108" s="153"/>
      <c r="TKC108" s="154"/>
      <c r="TKD108" s="154"/>
      <c r="TKE108" s="153"/>
      <c r="TKF108" s="153"/>
      <c r="TKG108" s="153"/>
      <c r="TKH108" s="153"/>
      <c r="TKI108" s="153"/>
      <c r="TKJ108" s="153"/>
      <c r="TKK108" s="153"/>
      <c r="TKL108" s="153"/>
      <c r="TKM108" s="155"/>
      <c r="TKN108" s="165"/>
      <c r="TKO108" s="153"/>
      <c r="TKP108" s="154"/>
      <c r="TKQ108" s="154"/>
      <c r="TKR108" s="153"/>
      <c r="TKS108" s="153"/>
      <c r="TKT108" s="153"/>
      <c r="TKU108" s="153"/>
      <c r="TKV108" s="153"/>
      <c r="TKW108" s="153"/>
      <c r="TKX108" s="153"/>
      <c r="TKY108" s="153"/>
      <c r="TKZ108" s="155"/>
      <c r="TLA108" s="165"/>
      <c r="TLB108" s="153"/>
      <c r="TLC108" s="154"/>
      <c r="TLD108" s="154"/>
      <c r="TLE108" s="153"/>
      <c r="TLF108" s="153"/>
      <c r="TLG108" s="153"/>
      <c r="TLH108" s="153"/>
      <c r="TLI108" s="153"/>
      <c r="TLJ108" s="153"/>
      <c r="TLK108" s="153"/>
      <c r="TLL108" s="153"/>
      <c r="TLM108" s="155"/>
      <c r="TLN108" s="165"/>
      <c r="TLO108" s="153"/>
      <c r="TLP108" s="154"/>
      <c r="TLQ108" s="154"/>
      <c r="TLR108" s="153"/>
      <c r="TLS108" s="153"/>
      <c r="TLT108" s="153"/>
      <c r="TLU108" s="153"/>
      <c r="TLV108" s="153"/>
      <c r="TLW108" s="153"/>
      <c r="TLX108" s="153"/>
      <c r="TLY108" s="153"/>
      <c r="TLZ108" s="155"/>
      <c r="TMA108" s="165"/>
      <c r="TMB108" s="153"/>
      <c r="TMC108" s="154"/>
      <c r="TMD108" s="154"/>
      <c r="TME108" s="153"/>
      <c r="TMF108" s="153"/>
      <c r="TMG108" s="153"/>
      <c r="TMH108" s="153"/>
      <c r="TMI108" s="153"/>
      <c r="TMJ108" s="153"/>
      <c r="TMK108" s="153"/>
      <c r="TML108" s="153"/>
      <c r="TMM108" s="155"/>
      <c r="TMN108" s="165"/>
      <c r="TMO108" s="153"/>
      <c r="TMP108" s="154"/>
      <c r="TMQ108" s="154"/>
      <c r="TMR108" s="153"/>
      <c r="TMS108" s="153"/>
      <c r="TMT108" s="153"/>
      <c r="TMU108" s="153"/>
      <c r="TMV108" s="153"/>
      <c r="TMW108" s="153"/>
      <c r="TMX108" s="153"/>
      <c r="TMY108" s="153"/>
      <c r="TMZ108" s="155"/>
      <c r="TNA108" s="165"/>
      <c r="TNB108" s="153"/>
      <c r="TNC108" s="154"/>
      <c r="TND108" s="154"/>
      <c r="TNE108" s="153"/>
      <c r="TNF108" s="153"/>
      <c r="TNG108" s="153"/>
      <c r="TNH108" s="153"/>
      <c r="TNI108" s="153"/>
      <c r="TNJ108" s="153"/>
      <c r="TNK108" s="153"/>
      <c r="TNL108" s="153"/>
      <c r="TNM108" s="155"/>
      <c r="TNN108" s="165"/>
      <c r="TNO108" s="153"/>
      <c r="TNP108" s="154"/>
      <c r="TNQ108" s="154"/>
      <c r="TNR108" s="153"/>
      <c r="TNS108" s="153"/>
      <c r="TNT108" s="153"/>
      <c r="TNU108" s="153"/>
      <c r="TNV108" s="153"/>
      <c r="TNW108" s="153"/>
      <c r="TNX108" s="153"/>
      <c r="TNY108" s="153"/>
      <c r="TNZ108" s="155"/>
      <c r="TOA108" s="165"/>
      <c r="TOB108" s="153"/>
      <c r="TOC108" s="154"/>
      <c r="TOD108" s="154"/>
      <c r="TOE108" s="153"/>
      <c r="TOF108" s="153"/>
      <c r="TOG108" s="153"/>
      <c r="TOH108" s="153"/>
      <c r="TOI108" s="153"/>
      <c r="TOJ108" s="153"/>
      <c r="TOK108" s="153"/>
      <c r="TOL108" s="153"/>
      <c r="TOM108" s="155"/>
      <c r="TON108" s="165"/>
      <c r="TOO108" s="153"/>
      <c r="TOP108" s="154"/>
      <c r="TOQ108" s="154"/>
      <c r="TOR108" s="153"/>
      <c r="TOS108" s="153"/>
      <c r="TOT108" s="153"/>
      <c r="TOU108" s="153"/>
      <c r="TOV108" s="153"/>
      <c r="TOW108" s="153"/>
      <c r="TOX108" s="153"/>
      <c r="TOY108" s="153"/>
      <c r="TOZ108" s="155"/>
      <c r="TPA108" s="165"/>
      <c r="TPB108" s="153"/>
      <c r="TPC108" s="154"/>
      <c r="TPD108" s="154"/>
      <c r="TPE108" s="153"/>
      <c r="TPF108" s="153"/>
      <c r="TPG108" s="153"/>
      <c r="TPH108" s="153"/>
      <c r="TPI108" s="153"/>
      <c r="TPJ108" s="153"/>
      <c r="TPK108" s="153"/>
      <c r="TPL108" s="153"/>
      <c r="TPM108" s="155"/>
      <c r="TPN108" s="165"/>
      <c r="TPO108" s="153"/>
      <c r="TPP108" s="154"/>
      <c r="TPQ108" s="154"/>
      <c r="TPR108" s="153"/>
      <c r="TPS108" s="153"/>
      <c r="TPT108" s="153"/>
      <c r="TPU108" s="153"/>
      <c r="TPV108" s="153"/>
      <c r="TPW108" s="153"/>
      <c r="TPX108" s="153"/>
      <c r="TPY108" s="153"/>
      <c r="TPZ108" s="155"/>
      <c r="TQA108" s="165"/>
      <c r="TQB108" s="153"/>
      <c r="TQC108" s="154"/>
      <c r="TQD108" s="154"/>
      <c r="TQE108" s="153"/>
      <c r="TQF108" s="153"/>
      <c r="TQG108" s="153"/>
      <c r="TQH108" s="153"/>
      <c r="TQI108" s="153"/>
      <c r="TQJ108" s="153"/>
      <c r="TQK108" s="153"/>
      <c r="TQL108" s="153"/>
      <c r="TQM108" s="155"/>
      <c r="TQN108" s="165"/>
      <c r="TQO108" s="153"/>
      <c r="TQP108" s="154"/>
      <c r="TQQ108" s="154"/>
      <c r="TQR108" s="153"/>
      <c r="TQS108" s="153"/>
      <c r="TQT108" s="153"/>
      <c r="TQU108" s="153"/>
      <c r="TQV108" s="153"/>
      <c r="TQW108" s="153"/>
      <c r="TQX108" s="153"/>
      <c r="TQY108" s="153"/>
      <c r="TQZ108" s="155"/>
      <c r="TRA108" s="165"/>
      <c r="TRB108" s="153"/>
      <c r="TRC108" s="154"/>
      <c r="TRD108" s="154"/>
      <c r="TRE108" s="153"/>
      <c r="TRF108" s="153"/>
      <c r="TRG108" s="153"/>
      <c r="TRH108" s="153"/>
      <c r="TRI108" s="153"/>
      <c r="TRJ108" s="153"/>
      <c r="TRK108" s="153"/>
      <c r="TRL108" s="153"/>
      <c r="TRM108" s="155"/>
      <c r="TRN108" s="165"/>
      <c r="TRO108" s="153"/>
      <c r="TRP108" s="154"/>
      <c r="TRQ108" s="154"/>
      <c r="TRR108" s="153"/>
      <c r="TRS108" s="153"/>
      <c r="TRT108" s="153"/>
      <c r="TRU108" s="153"/>
      <c r="TRV108" s="153"/>
      <c r="TRW108" s="153"/>
      <c r="TRX108" s="153"/>
      <c r="TRY108" s="153"/>
      <c r="TRZ108" s="155"/>
      <c r="TSA108" s="165"/>
      <c r="TSB108" s="153"/>
      <c r="TSC108" s="154"/>
      <c r="TSD108" s="154"/>
      <c r="TSE108" s="153"/>
      <c r="TSF108" s="153"/>
      <c r="TSG108" s="153"/>
      <c r="TSH108" s="153"/>
      <c r="TSI108" s="153"/>
      <c r="TSJ108" s="153"/>
      <c r="TSK108" s="153"/>
      <c r="TSL108" s="153"/>
      <c r="TSM108" s="155"/>
      <c r="TSN108" s="165"/>
      <c r="TSO108" s="153"/>
      <c r="TSP108" s="154"/>
      <c r="TSQ108" s="154"/>
      <c r="TSR108" s="153"/>
      <c r="TSS108" s="153"/>
      <c r="TST108" s="153"/>
      <c r="TSU108" s="153"/>
      <c r="TSV108" s="153"/>
      <c r="TSW108" s="153"/>
      <c r="TSX108" s="153"/>
      <c r="TSY108" s="153"/>
      <c r="TSZ108" s="155"/>
      <c r="TTA108" s="165"/>
      <c r="TTB108" s="153"/>
      <c r="TTC108" s="154"/>
      <c r="TTD108" s="154"/>
      <c r="TTE108" s="153"/>
      <c r="TTF108" s="153"/>
      <c r="TTG108" s="153"/>
      <c r="TTH108" s="153"/>
      <c r="TTI108" s="153"/>
      <c r="TTJ108" s="153"/>
      <c r="TTK108" s="153"/>
      <c r="TTL108" s="153"/>
      <c r="TTM108" s="155"/>
      <c r="TTN108" s="165"/>
      <c r="TTO108" s="153"/>
      <c r="TTP108" s="154"/>
      <c r="TTQ108" s="154"/>
      <c r="TTR108" s="153"/>
      <c r="TTS108" s="153"/>
      <c r="TTT108" s="153"/>
      <c r="TTU108" s="153"/>
      <c r="TTV108" s="153"/>
      <c r="TTW108" s="153"/>
      <c r="TTX108" s="153"/>
      <c r="TTY108" s="153"/>
      <c r="TTZ108" s="155"/>
      <c r="TUA108" s="165"/>
      <c r="TUB108" s="153"/>
      <c r="TUC108" s="154"/>
      <c r="TUD108" s="154"/>
      <c r="TUE108" s="153"/>
      <c r="TUF108" s="153"/>
      <c r="TUG108" s="153"/>
      <c r="TUH108" s="153"/>
      <c r="TUI108" s="153"/>
      <c r="TUJ108" s="153"/>
      <c r="TUK108" s="153"/>
      <c r="TUL108" s="153"/>
      <c r="TUM108" s="155"/>
      <c r="TUN108" s="165"/>
      <c r="TUO108" s="153"/>
      <c r="TUP108" s="154"/>
      <c r="TUQ108" s="154"/>
      <c r="TUR108" s="153"/>
      <c r="TUS108" s="153"/>
      <c r="TUT108" s="153"/>
      <c r="TUU108" s="153"/>
      <c r="TUV108" s="153"/>
      <c r="TUW108" s="153"/>
      <c r="TUX108" s="153"/>
      <c r="TUY108" s="153"/>
      <c r="TUZ108" s="155"/>
      <c r="TVA108" s="165"/>
      <c r="TVB108" s="153"/>
      <c r="TVC108" s="154"/>
      <c r="TVD108" s="154"/>
      <c r="TVE108" s="153"/>
      <c r="TVF108" s="153"/>
      <c r="TVG108" s="153"/>
      <c r="TVH108" s="153"/>
      <c r="TVI108" s="153"/>
      <c r="TVJ108" s="153"/>
      <c r="TVK108" s="153"/>
      <c r="TVL108" s="153"/>
      <c r="TVM108" s="155"/>
      <c r="TVN108" s="165"/>
      <c r="TVO108" s="153"/>
      <c r="TVP108" s="154"/>
      <c r="TVQ108" s="154"/>
      <c r="TVR108" s="153"/>
      <c r="TVS108" s="153"/>
      <c r="TVT108" s="153"/>
      <c r="TVU108" s="153"/>
      <c r="TVV108" s="153"/>
      <c r="TVW108" s="153"/>
      <c r="TVX108" s="153"/>
      <c r="TVY108" s="153"/>
      <c r="TVZ108" s="155"/>
      <c r="TWA108" s="165"/>
      <c r="TWB108" s="153"/>
      <c r="TWC108" s="154"/>
      <c r="TWD108" s="154"/>
      <c r="TWE108" s="153"/>
      <c r="TWF108" s="153"/>
      <c r="TWG108" s="153"/>
      <c r="TWH108" s="153"/>
      <c r="TWI108" s="153"/>
      <c r="TWJ108" s="153"/>
      <c r="TWK108" s="153"/>
      <c r="TWL108" s="153"/>
      <c r="TWM108" s="155"/>
      <c r="TWN108" s="165"/>
      <c r="TWO108" s="153"/>
      <c r="TWP108" s="154"/>
      <c r="TWQ108" s="154"/>
      <c r="TWR108" s="153"/>
      <c r="TWS108" s="153"/>
      <c r="TWT108" s="153"/>
      <c r="TWU108" s="153"/>
      <c r="TWV108" s="153"/>
      <c r="TWW108" s="153"/>
      <c r="TWX108" s="153"/>
      <c r="TWY108" s="153"/>
      <c r="TWZ108" s="155"/>
      <c r="TXA108" s="165"/>
      <c r="TXB108" s="153"/>
      <c r="TXC108" s="154"/>
      <c r="TXD108" s="154"/>
      <c r="TXE108" s="153"/>
      <c r="TXF108" s="153"/>
      <c r="TXG108" s="153"/>
      <c r="TXH108" s="153"/>
      <c r="TXI108" s="153"/>
      <c r="TXJ108" s="153"/>
      <c r="TXK108" s="153"/>
      <c r="TXL108" s="153"/>
      <c r="TXM108" s="155"/>
      <c r="TXN108" s="165"/>
      <c r="TXO108" s="153"/>
      <c r="TXP108" s="154"/>
      <c r="TXQ108" s="154"/>
      <c r="TXR108" s="153"/>
      <c r="TXS108" s="153"/>
      <c r="TXT108" s="153"/>
      <c r="TXU108" s="153"/>
      <c r="TXV108" s="153"/>
      <c r="TXW108" s="153"/>
      <c r="TXX108" s="153"/>
      <c r="TXY108" s="153"/>
      <c r="TXZ108" s="155"/>
      <c r="TYA108" s="165"/>
      <c r="TYB108" s="153"/>
      <c r="TYC108" s="154"/>
      <c r="TYD108" s="154"/>
      <c r="TYE108" s="153"/>
      <c r="TYF108" s="153"/>
      <c r="TYG108" s="153"/>
      <c r="TYH108" s="153"/>
      <c r="TYI108" s="153"/>
      <c r="TYJ108" s="153"/>
      <c r="TYK108" s="153"/>
      <c r="TYL108" s="153"/>
      <c r="TYM108" s="155"/>
      <c r="TYN108" s="165"/>
      <c r="TYO108" s="153"/>
      <c r="TYP108" s="154"/>
      <c r="TYQ108" s="154"/>
      <c r="TYR108" s="153"/>
      <c r="TYS108" s="153"/>
      <c r="TYT108" s="153"/>
      <c r="TYU108" s="153"/>
      <c r="TYV108" s="153"/>
      <c r="TYW108" s="153"/>
      <c r="TYX108" s="153"/>
      <c r="TYY108" s="153"/>
      <c r="TYZ108" s="155"/>
      <c r="TZA108" s="165"/>
      <c r="TZB108" s="153"/>
      <c r="TZC108" s="154"/>
      <c r="TZD108" s="154"/>
      <c r="TZE108" s="153"/>
      <c r="TZF108" s="153"/>
      <c r="TZG108" s="153"/>
      <c r="TZH108" s="153"/>
      <c r="TZI108" s="153"/>
      <c r="TZJ108" s="153"/>
      <c r="TZK108" s="153"/>
      <c r="TZL108" s="153"/>
      <c r="TZM108" s="155"/>
      <c r="TZN108" s="165"/>
      <c r="TZO108" s="153"/>
      <c r="TZP108" s="154"/>
      <c r="TZQ108" s="154"/>
      <c r="TZR108" s="153"/>
      <c r="TZS108" s="153"/>
      <c r="TZT108" s="153"/>
      <c r="TZU108" s="153"/>
      <c r="TZV108" s="153"/>
      <c r="TZW108" s="153"/>
      <c r="TZX108" s="153"/>
      <c r="TZY108" s="153"/>
      <c r="TZZ108" s="155"/>
      <c r="UAA108" s="165"/>
      <c r="UAB108" s="153"/>
      <c r="UAC108" s="154"/>
      <c r="UAD108" s="154"/>
      <c r="UAE108" s="153"/>
      <c r="UAF108" s="153"/>
      <c r="UAG108" s="153"/>
      <c r="UAH108" s="153"/>
      <c r="UAI108" s="153"/>
      <c r="UAJ108" s="153"/>
      <c r="UAK108" s="153"/>
      <c r="UAL108" s="153"/>
      <c r="UAM108" s="155"/>
      <c r="UAN108" s="165"/>
      <c r="UAO108" s="153"/>
      <c r="UAP108" s="154"/>
      <c r="UAQ108" s="154"/>
      <c r="UAR108" s="153"/>
      <c r="UAS108" s="153"/>
      <c r="UAT108" s="153"/>
      <c r="UAU108" s="153"/>
      <c r="UAV108" s="153"/>
      <c r="UAW108" s="153"/>
      <c r="UAX108" s="153"/>
      <c r="UAY108" s="153"/>
      <c r="UAZ108" s="155"/>
      <c r="UBA108" s="165"/>
      <c r="UBB108" s="153"/>
      <c r="UBC108" s="154"/>
      <c r="UBD108" s="154"/>
      <c r="UBE108" s="153"/>
      <c r="UBF108" s="153"/>
      <c r="UBG108" s="153"/>
      <c r="UBH108" s="153"/>
      <c r="UBI108" s="153"/>
      <c r="UBJ108" s="153"/>
      <c r="UBK108" s="153"/>
      <c r="UBL108" s="153"/>
      <c r="UBM108" s="155"/>
      <c r="UBN108" s="165"/>
      <c r="UBO108" s="153"/>
      <c r="UBP108" s="154"/>
      <c r="UBQ108" s="154"/>
      <c r="UBR108" s="153"/>
      <c r="UBS108" s="153"/>
      <c r="UBT108" s="153"/>
      <c r="UBU108" s="153"/>
      <c r="UBV108" s="153"/>
      <c r="UBW108" s="153"/>
      <c r="UBX108" s="153"/>
      <c r="UBY108" s="153"/>
      <c r="UBZ108" s="155"/>
      <c r="UCA108" s="165"/>
      <c r="UCB108" s="153"/>
      <c r="UCC108" s="154"/>
      <c r="UCD108" s="154"/>
      <c r="UCE108" s="153"/>
      <c r="UCF108" s="153"/>
      <c r="UCG108" s="153"/>
      <c r="UCH108" s="153"/>
      <c r="UCI108" s="153"/>
      <c r="UCJ108" s="153"/>
      <c r="UCK108" s="153"/>
      <c r="UCL108" s="153"/>
      <c r="UCM108" s="155"/>
      <c r="UCN108" s="165"/>
      <c r="UCO108" s="153"/>
      <c r="UCP108" s="154"/>
      <c r="UCQ108" s="154"/>
      <c r="UCR108" s="153"/>
      <c r="UCS108" s="153"/>
      <c r="UCT108" s="153"/>
      <c r="UCU108" s="153"/>
      <c r="UCV108" s="153"/>
      <c r="UCW108" s="153"/>
      <c r="UCX108" s="153"/>
      <c r="UCY108" s="153"/>
      <c r="UCZ108" s="155"/>
      <c r="UDA108" s="165"/>
      <c r="UDB108" s="153"/>
      <c r="UDC108" s="154"/>
      <c r="UDD108" s="154"/>
      <c r="UDE108" s="153"/>
      <c r="UDF108" s="153"/>
      <c r="UDG108" s="153"/>
      <c r="UDH108" s="153"/>
      <c r="UDI108" s="153"/>
      <c r="UDJ108" s="153"/>
      <c r="UDK108" s="153"/>
      <c r="UDL108" s="153"/>
      <c r="UDM108" s="155"/>
      <c r="UDN108" s="165"/>
      <c r="UDO108" s="153"/>
      <c r="UDP108" s="154"/>
      <c r="UDQ108" s="154"/>
      <c r="UDR108" s="153"/>
      <c r="UDS108" s="153"/>
      <c r="UDT108" s="153"/>
      <c r="UDU108" s="153"/>
      <c r="UDV108" s="153"/>
      <c r="UDW108" s="153"/>
      <c r="UDX108" s="153"/>
      <c r="UDY108" s="153"/>
      <c r="UDZ108" s="155"/>
      <c r="UEA108" s="165"/>
      <c r="UEB108" s="153"/>
      <c r="UEC108" s="154"/>
      <c r="UED108" s="154"/>
      <c r="UEE108" s="153"/>
      <c r="UEF108" s="153"/>
      <c r="UEG108" s="153"/>
      <c r="UEH108" s="153"/>
      <c r="UEI108" s="153"/>
      <c r="UEJ108" s="153"/>
      <c r="UEK108" s="153"/>
      <c r="UEL108" s="153"/>
      <c r="UEM108" s="155"/>
      <c r="UEN108" s="165"/>
      <c r="UEO108" s="153"/>
      <c r="UEP108" s="154"/>
      <c r="UEQ108" s="154"/>
      <c r="UER108" s="153"/>
      <c r="UES108" s="153"/>
      <c r="UET108" s="153"/>
      <c r="UEU108" s="153"/>
      <c r="UEV108" s="153"/>
      <c r="UEW108" s="153"/>
      <c r="UEX108" s="153"/>
      <c r="UEY108" s="153"/>
      <c r="UEZ108" s="155"/>
      <c r="UFA108" s="165"/>
      <c r="UFB108" s="153"/>
      <c r="UFC108" s="154"/>
      <c r="UFD108" s="154"/>
      <c r="UFE108" s="153"/>
      <c r="UFF108" s="153"/>
      <c r="UFG108" s="153"/>
      <c r="UFH108" s="153"/>
      <c r="UFI108" s="153"/>
      <c r="UFJ108" s="153"/>
      <c r="UFK108" s="153"/>
      <c r="UFL108" s="153"/>
      <c r="UFM108" s="155"/>
      <c r="UFN108" s="165"/>
      <c r="UFO108" s="153"/>
      <c r="UFP108" s="154"/>
      <c r="UFQ108" s="154"/>
      <c r="UFR108" s="153"/>
      <c r="UFS108" s="153"/>
      <c r="UFT108" s="153"/>
      <c r="UFU108" s="153"/>
      <c r="UFV108" s="153"/>
      <c r="UFW108" s="153"/>
      <c r="UFX108" s="153"/>
      <c r="UFY108" s="153"/>
      <c r="UFZ108" s="155"/>
      <c r="UGA108" s="165"/>
      <c r="UGB108" s="153"/>
      <c r="UGC108" s="154"/>
      <c r="UGD108" s="154"/>
      <c r="UGE108" s="153"/>
      <c r="UGF108" s="153"/>
      <c r="UGG108" s="153"/>
      <c r="UGH108" s="153"/>
      <c r="UGI108" s="153"/>
      <c r="UGJ108" s="153"/>
      <c r="UGK108" s="153"/>
      <c r="UGL108" s="153"/>
      <c r="UGM108" s="155"/>
      <c r="UGN108" s="165"/>
      <c r="UGO108" s="153"/>
      <c r="UGP108" s="154"/>
      <c r="UGQ108" s="154"/>
      <c r="UGR108" s="153"/>
      <c r="UGS108" s="153"/>
      <c r="UGT108" s="153"/>
      <c r="UGU108" s="153"/>
      <c r="UGV108" s="153"/>
      <c r="UGW108" s="153"/>
      <c r="UGX108" s="153"/>
      <c r="UGY108" s="153"/>
      <c r="UGZ108" s="155"/>
      <c r="UHA108" s="165"/>
      <c r="UHB108" s="153"/>
      <c r="UHC108" s="154"/>
      <c r="UHD108" s="154"/>
      <c r="UHE108" s="153"/>
      <c r="UHF108" s="153"/>
      <c r="UHG108" s="153"/>
      <c r="UHH108" s="153"/>
      <c r="UHI108" s="153"/>
      <c r="UHJ108" s="153"/>
      <c r="UHK108" s="153"/>
      <c r="UHL108" s="153"/>
      <c r="UHM108" s="155"/>
      <c r="UHN108" s="165"/>
      <c r="UHO108" s="153"/>
      <c r="UHP108" s="154"/>
      <c r="UHQ108" s="154"/>
      <c r="UHR108" s="153"/>
      <c r="UHS108" s="153"/>
      <c r="UHT108" s="153"/>
      <c r="UHU108" s="153"/>
      <c r="UHV108" s="153"/>
      <c r="UHW108" s="153"/>
      <c r="UHX108" s="153"/>
      <c r="UHY108" s="153"/>
      <c r="UHZ108" s="155"/>
      <c r="UIA108" s="165"/>
      <c r="UIB108" s="153"/>
      <c r="UIC108" s="154"/>
      <c r="UID108" s="154"/>
      <c r="UIE108" s="153"/>
      <c r="UIF108" s="153"/>
      <c r="UIG108" s="153"/>
      <c r="UIH108" s="153"/>
      <c r="UII108" s="153"/>
      <c r="UIJ108" s="153"/>
      <c r="UIK108" s="153"/>
      <c r="UIL108" s="153"/>
      <c r="UIM108" s="155"/>
      <c r="UIN108" s="165"/>
      <c r="UIO108" s="153"/>
      <c r="UIP108" s="154"/>
      <c r="UIQ108" s="154"/>
      <c r="UIR108" s="153"/>
      <c r="UIS108" s="153"/>
      <c r="UIT108" s="153"/>
      <c r="UIU108" s="153"/>
      <c r="UIV108" s="153"/>
      <c r="UIW108" s="153"/>
      <c r="UIX108" s="153"/>
      <c r="UIY108" s="153"/>
      <c r="UIZ108" s="155"/>
      <c r="UJA108" s="165"/>
      <c r="UJB108" s="153"/>
      <c r="UJC108" s="154"/>
      <c r="UJD108" s="154"/>
      <c r="UJE108" s="153"/>
      <c r="UJF108" s="153"/>
      <c r="UJG108" s="153"/>
      <c r="UJH108" s="153"/>
      <c r="UJI108" s="153"/>
      <c r="UJJ108" s="153"/>
      <c r="UJK108" s="153"/>
      <c r="UJL108" s="153"/>
      <c r="UJM108" s="155"/>
      <c r="UJN108" s="165"/>
      <c r="UJO108" s="153"/>
      <c r="UJP108" s="154"/>
      <c r="UJQ108" s="154"/>
      <c r="UJR108" s="153"/>
      <c r="UJS108" s="153"/>
      <c r="UJT108" s="153"/>
      <c r="UJU108" s="153"/>
      <c r="UJV108" s="153"/>
      <c r="UJW108" s="153"/>
      <c r="UJX108" s="153"/>
      <c r="UJY108" s="153"/>
      <c r="UJZ108" s="155"/>
      <c r="UKA108" s="165"/>
      <c r="UKB108" s="153"/>
      <c r="UKC108" s="154"/>
      <c r="UKD108" s="154"/>
      <c r="UKE108" s="153"/>
      <c r="UKF108" s="153"/>
      <c r="UKG108" s="153"/>
      <c r="UKH108" s="153"/>
      <c r="UKI108" s="153"/>
      <c r="UKJ108" s="153"/>
      <c r="UKK108" s="153"/>
      <c r="UKL108" s="153"/>
      <c r="UKM108" s="155"/>
      <c r="UKN108" s="165"/>
      <c r="UKO108" s="153"/>
      <c r="UKP108" s="154"/>
      <c r="UKQ108" s="154"/>
      <c r="UKR108" s="153"/>
      <c r="UKS108" s="153"/>
      <c r="UKT108" s="153"/>
      <c r="UKU108" s="153"/>
      <c r="UKV108" s="153"/>
      <c r="UKW108" s="153"/>
      <c r="UKX108" s="153"/>
      <c r="UKY108" s="153"/>
      <c r="UKZ108" s="155"/>
      <c r="ULA108" s="165"/>
      <c r="ULB108" s="153"/>
      <c r="ULC108" s="154"/>
      <c r="ULD108" s="154"/>
      <c r="ULE108" s="153"/>
      <c r="ULF108" s="153"/>
      <c r="ULG108" s="153"/>
      <c r="ULH108" s="153"/>
      <c r="ULI108" s="153"/>
      <c r="ULJ108" s="153"/>
      <c r="ULK108" s="153"/>
      <c r="ULL108" s="153"/>
      <c r="ULM108" s="155"/>
      <c r="ULN108" s="165"/>
      <c r="ULO108" s="153"/>
      <c r="ULP108" s="154"/>
      <c r="ULQ108" s="154"/>
      <c r="ULR108" s="153"/>
      <c r="ULS108" s="153"/>
      <c r="ULT108" s="153"/>
      <c r="ULU108" s="153"/>
      <c r="ULV108" s="153"/>
      <c r="ULW108" s="153"/>
      <c r="ULX108" s="153"/>
      <c r="ULY108" s="153"/>
      <c r="ULZ108" s="155"/>
      <c r="UMA108" s="165"/>
      <c r="UMB108" s="153"/>
      <c r="UMC108" s="154"/>
      <c r="UMD108" s="154"/>
      <c r="UME108" s="153"/>
      <c r="UMF108" s="153"/>
      <c r="UMG108" s="153"/>
      <c r="UMH108" s="153"/>
      <c r="UMI108" s="153"/>
      <c r="UMJ108" s="153"/>
      <c r="UMK108" s="153"/>
      <c r="UML108" s="153"/>
      <c r="UMM108" s="155"/>
      <c r="UMN108" s="165"/>
      <c r="UMO108" s="153"/>
      <c r="UMP108" s="154"/>
      <c r="UMQ108" s="154"/>
      <c r="UMR108" s="153"/>
      <c r="UMS108" s="153"/>
      <c r="UMT108" s="153"/>
      <c r="UMU108" s="153"/>
      <c r="UMV108" s="153"/>
      <c r="UMW108" s="153"/>
      <c r="UMX108" s="153"/>
      <c r="UMY108" s="153"/>
      <c r="UMZ108" s="155"/>
      <c r="UNA108" s="165"/>
      <c r="UNB108" s="153"/>
      <c r="UNC108" s="154"/>
      <c r="UND108" s="154"/>
      <c r="UNE108" s="153"/>
      <c r="UNF108" s="153"/>
      <c r="UNG108" s="153"/>
      <c r="UNH108" s="153"/>
      <c r="UNI108" s="153"/>
      <c r="UNJ108" s="153"/>
      <c r="UNK108" s="153"/>
      <c r="UNL108" s="153"/>
      <c r="UNM108" s="155"/>
      <c r="UNN108" s="165"/>
      <c r="UNO108" s="153"/>
      <c r="UNP108" s="154"/>
      <c r="UNQ108" s="154"/>
      <c r="UNR108" s="153"/>
      <c r="UNS108" s="153"/>
      <c r="UNT108" s="153"/>
      <c r="UNU108" s="153"/>
      <c r="UNV108" s="153"/>
      <c r="UNW108" s="153"/>
      <c r="UNX108" s="153"/>
      <c r="UNY108" s="153"/>
      <c r="UNZ108" s="155"/>
      <c r="UOA108" s="165"/>
      <c r="UOB108" s="153"/>
      <c r="UOC108" s="154"/>
      <c r="UOD108" s="154"/>
      <c r="UOE108" s="153"/>
      <c r="UOF108" s="153"/>
      <c r="UOG108" s="153"/>
      <c r="UOH108" s="153"/>
      <c r="UOI108" s="153"/>
      <c r="UOJ108" s="153"/>
      <c r="UOK108" s="153"/>
      <c r="UOL108" s="153"/>
      <c r="UOM108" s="155"/>
      <c r="UON108" s="165"/>
      <c r="UOO108" s="153"/>
      <c r="UOP108" s="154"/>
      <c r="UOQ108" s="154"/>
      <c r="UOR108" s="153"/>
      <c r="UOS108" s="153"/>
      <c r="UOT108" s="153"/>
      <c r="UOU108" s="153"/>
      <c r="UOV108" s="153"/>
      <c r="UOW108" s="153"/>
      <c r="UOX108" s="153"/>
      <c r="UOY108" s="153"/>
      <c r="UOZ108" s="155"/>
      <c r="UPA108" s="165"/>
      <c r="UPB108" s="153"/>
      <c r="UPC108" s="154"/>
      <c r="UPD108" s="154"/>
      <c r="UPE108" s="153"/>
      <c r="UPF108" s="153"/>
      <c r="UPG108" s="153"/>
      <c r="UPH108" s="153"/>
      <c r="UPI108" s="153"/>
      <c r="UPJ108" s="153"/>
      <c r="UPK108" s="153"/>
      <c r="UPL108" s="153"/>
      <c r="UPM108" s="155"/>
      <c r="UPN108" s="165"/>
      <c r="UPO108" s="153"/>
      <c r="UPP108" s="154"/>
      <c r="UPQ108" s="154"/>
      <c r="UPR108" s="153"/>
      <c r="UPS108" s="153"/>
      <c r="UPT108" s="153"/>
      <c r="UPU108" s="153"/>
      <c r="UPV108" s="153"/>
      <c r="UPW108" s="153"/>
      <c r="UPX108" s="153"/>
      <c r="UPY108" s="153"/>
      <c r="UPZ108" s="155"/>
      <c r="UQA108" s="165"/>
      <c r="UQB108" s="153"/>
      <c r="UQC108" s="154"/>
      <c r="UQD108" s="154"/>
      <c r="UQE108" s="153"/>
      <c r="UQF108" s="153"/>
      <c r="UQG108" s="153"/>
      <c r="UQH108" s="153"/>
      <c r="UQI108" s="153"/>
      <c r="UQJ108" s="153"/>
      <c r="UQK108" s="153"/>
      <c r="UQL108" s="153"/>
      <c r="UQM108" s="155"/>
      <c r="UQN108" s="165"/>
      <c r="UQO108" s="153"/>
      <c r="UQP108" s="154"/>
      <c r="UQQ108" s="154"/>
      <c r="UQR108" s="153"/>
      <c r="UQS108" s="153"/>
      <c r="UQT108" s="153"/>
      <c r="UQU108" s="153"/>
      <c r="UQV108" s="153"/>
      <c r="UQW108" s="153"/>
      <c r="UQX108" s="153"/>
      <c r="UQY108" s="153"/>
      <c r="UQZ108" s="155"/>
      <c r="URA108" s="165"/>
      <c r="URB108" s="153"/>
      <c r="URC108" s="154"/>
      <c r="URD108" s="154"/>
      <c r="URE108" s="153"/>
      <c r="URF108" s="153"/>
      <c r="URG108" s="153"/>
      <c r="URH108" s="153"/>
      <c r="URI108" s="153"/>
      <c r="URJ108" s="153"/>
      <c r="URK108" s="153"/>
      <c r="URL108" s="153"/>
      <c r="URM108" s="155"/>
      <c r="URN108" s="165"/>
      <c r="URO108" s="153"/>
      <c r="URP108" s="154"/>
      <c r="URQ108" s="154"/>
      <c r="URR108" s="153"/>
      <c r="URS108" s="153"/>
      <c r="URT108" s="153"/>
      <c r="URU108" s="153"/>
      <c r="URV108" s="153"/>
      <c r="URW108" s="153"/>
      <c r="URX108" s="153"/>
      <c r="URY108" s="153"/>
      <c r="URZ108" s="155"/>
      <c r="USA108" s="165"/>
      <c r="USB108" s="153"/>
      <c r="USC108" s="154"/>
      <c r="USD108" s="154"/>
      <c r="USE108" s="153"/>
      <c r="USF108" s="153"/>
      <c r="USG108" s="153"/>
      <c r="USH108" s="153"/>
      <c r="USI108" s="153"/>
      <c r="USJ108" s="153"/>
      <c r="USK108" s="153"/>
      <c r="USL108" s="153"/>
      <c r="USM108" s="155"/>
      <c r="USN108" s="165"/>
      <c r="USO108" s="153"/>
      <c r="USP108" s="154"/>
      <c r="USQ108" s="154"/>
      <c r="USR108" s="153"/>
      <c r="USS108" s="153"/>
      <c r="UST108" s="153"/>
      <c r="USU108" s="153"/>
      <c r="USV108" s="153"/>
      <c r="USW108" s="153"/>
      <c r="USX108" s="153"/>
      <c r="USY108" s="153"/>
      <c r="USZ108" s="155"/>
      <c r="UTA108" s="165"/>
      <c r="UTB108" s="153"/>
      <c r="UTC108" s="154"/>
      <c r="UTD108" s="154"/>
      <c r="UTE108" s="153"/>
      <c r="UTF108" s="153"/>
      <c r="UTG108" s="153"/>
      <c r="UTH108" s="153"/>
      <c r="UTI108" s="153"/>
      <c r="UTJ108" s="153"/>
      <c r="UTK108" s="153"/>
      <c r="UTL108" s="153"/>
      <c r="UTM108" s="155"/>
      <c r="UTN108" s="165"/>
      <c r="UTO108" s="153"/>
      <c r="UTP108" s="154"/>
      <c r="UTQ108" s="154"/>
      <c r="UTR108" s="153"/>
      <c r="UTS108" s="153"/>
      <c r="UTT108" s="153"/>
      <c r="UTU108" s="153"/>
      <c r="UTV108" s="153"/>
      <c r="UTW108" s="153"/>
      <c r="UTX108" s="153"/>
      <c r="UTY108" s="153"/>
      <c r="UTZ108" s="155"/>
      <c r="UUA108" s="165"/>
      <c r="UUB108" s="153"/>
      <c r="UUC108" s="154"/>
      <c r="UUD108" s="154"/>
      <c r="UUE108" s="153"/>
      <c r="UUF108" s="153"/>
      <c r="UUG108" s="153"/>
      <c r="UUH108" s="153"/>
      <c r="UUI108" s="153"/>
      <c r="UUJ108" s="153"/>
      <c r="UUK108" s="153"/>
      <c r="UUL108" s="153"/>
      <c r="UUM108" s="155"/>
      <c r="UUN108" s="165"/>
      <c r="UUO108" s="153"/>
      <c r="UUP108" s="154"/>
      <c r="UUQ108" s="154"/>
      <c r="UUR108" s="153"/>
      <c r="UUS108" s="153"/>
      <c r="UUT108" s="153"/>
      <c r="UUU108" s="153"/>
      <c r="UUV108" s="153"/>
      <c r="UUW108" s="153"/>
      <c r="UUX108" s="153"/>
      <c r="UUY108" s="153"/>
      <c r="UUZ108" s="155"/>
      <c r="UVA108" s="165"/>
      <c r="UVB108" s="153"/>
      <c r="UVC108" s="154"/>
      <c r="UVD108" s="154"/>
      <c r="UVE108" s="153"/>
      <c r="UVF108" s="153"/>
      <c r="UVG108" s="153"/>
      <c r="UVH108" s="153"/>
      <c r="UVI108" s="153"/>
      <c r="UVJ108" s="153"/>
      <c r="UVK108" s="153"/>
      <c r="UVL108" s="153"/>
      <c r="UVM108" s="155"/>
      <c r="UVN108" s="165"/>
      <c r="UVO108" s="153"/>
      <c r="UVP108" s="154"/>
      <c r="UVQ108" s="154"/>
      <c r="UVR108" s="153"/>
      <c r="UVS108" s="153"/>
      <c r="UVT108" s="153"/>
      <c r="UVU108" s="153"/>
      <c r="UVV108" s="153"/>
      <c r="UVW108" s="153"/>
      <c r="UVX108" s="153"/>
      <c r="UVY108" s="153"/>
      <c r="UVZ108" s="155"/>
      <c r="UWA108" s="165"/>
      <c r="UWB108" s="153"/>
      <c r="UWC108" s="154"/>
      <c r="UWD108" s="154"/>
      <c r="UWE108" s="153"/>
      <c r="UWF108" s="153"/>
      <c r="UWG108" s="153"/>
      <c r="UWH108" s="153"/>
      <c r="UWI108" s="153"/>
      <c r="UWJ108" s="153"/>
      <c r="UWK108" s="153"/>
      <c r="UWL108" s="153"/>
      <c r="UWM108" s="155"/>
      <c r="UWN108" s="165"/>
      <c r="UWO108" s="153"/>
      <c r="UWP108" s="154"/>
      <c r="UWQ108" s="154"/>
      <c r="UWR108" s="153"/>
      <c r="UWS108" s="153"/>
      <c r="UWT108" s="153"/>
      <c r="UWU108" s="153"/>
      <c r="UWV108" s="153"/>
      <c r="UWW108" s="153"/>
      <c r="UWX108" s="153"/>
      <c r="UWY108" s="153"/>
      <c r="UWZ108" s="155"/>
      <c r="UXA108" s="165"/>
      <c r="UXB108" s="153"/>
      <c r="UXC108" s="154"/>
      <c r="UXD108" s="154"/>
      <c r="UXE108" s="153"/>
      <c r="UXF108" s="153"/>
      <c r="UXG108" s="153"/>
      <c r="UXH108" s="153"/>
      <c r="UXI108" s="153"/>
      <c r="UXJ108" s="153"/>
      <c r="UXK108" s="153"/>
      <c r="UXL108" s="153"/>
      <c r="UXM108" s="155"/>
      <c r="UXN108" s="165"/>
      <c r="UXO108" s="153"/>
      <c r="UXP108" s="154"/>
      <c r="UXQ108" s="154"/>
      <c r="UXR108" s="153"/>
      <c r="UXS108" s="153"/>
      <c r="UXT108" s="153"/>
      <c r="UXU108" s="153"/>
      <c r="UXV108" s="153"/>
      <c r="UXW108" s="153"/>
      <c r="UXX108" s="153"/>
      <c r="UXY108" s="153"/>
      <c r="UXZ108" s="155"/>
      <c r="UYA108" s="165"/>
      <c r="UYB108" s="153"/>
      <c r="UYC108" s="154"/>
      <c r="UYD108" s="154"/>
      <c r="UYE108" s="153"/>
      <c r="UYF108" s="153"/>
      <c r="UYG108" s="153"/>
      <c r="UYH108" s="153"/>
      <c r="UYI108" s="153"/>
      <c r="UYJ108" s="153"/>
      <c r="UYK108" s="153"/>
      <c r="UYL108" s="153"/>
      <c r="UYM108" s="155"/>
      <c r="UYN108" s="165"/>
      <c r="UYO108" s="153"/>
      <c r="UYP108" s="154"/>
      <c r="UYQ108" s="154"/>
      <c r="UYR108" s="153"/>
      <c r="UYS108" s="153"/>
      <c r="UYT108" s="153"/>
      <c r="UYU108" s="153"/>
      <c r="UYV108" s="153"/>
      <c r="UYW108" s="153"/>
      <c r="UYX108" s="153"/>
      <c r="UYY108" s="153"/>
      <c r="UYZ108" s="155"/>
      <c r="UZA108" s="165"/>
      <c r="UZB108" s="153"/>
      <c r="UZC108" s="154"/>
      <c r="UZD108" s="154"/>
      <c r="UZE108" s="153"/>
      <c r="UZF108" s="153"/>
      <c r="UZG108" s="153"/>
      <c r="UZH108" s="153"/>
      <c r="UZI108" s="153"/>
      <c r="UZJ108" s="153"/>
      <c r="UZK108" s="153"/>
      <c r="UZL108" s="153"/>
      <c r="UZM108" s="155"/>
      <c r="UZN108" s="165"/>
      <c r="UZO108" s="153"/>
      <c r="UZP108" s="154"/>
      <c r="UZQ108" s="154"/>
      <c r="UZR108" s="153"/>
      <c r="UZS108" s="153"/>
      <c r="UZT108" s="153"/>
      <c r="UZU108" s="153"/>
      <c r="UZV108" s="153"/>
      <c r="UZW108" s="153"/>
      <c r="UZX108" s="153"/>
      <c r="UZY108" s="153"/>
      <c r="UZZ108" s="155"/>
      <c r="VAA108" s="165"/>
      <c r="VAB108" s="153"/>
      <c r="VAC108" s="154"/>
      <c r="VAD108" s="154"/>
      <c r="VAE108" s="153"/>
      <c r="VAF108" s="153"/>
      <c r="VAG108" s="153"/>
      <c r="VAH108" s="153"/>
      <c r="VAI108" s="153"/>
      <c r="VAJ108" s="153"/>
      <c r="VAK108" s="153"/>
      <c r="VAL108" s="153"/>
      <c r="VAM108" s="155"/>
      <c r="VAN108" s="165"/>
      <c r="VAO108" s="153"/>
      <c r="VAP108" s="154"/>
      <c r="VAQ108" s="154"/>
      <c r="VAR108" s="153"/>
      <c r="VAS108" s="153"/>
      <c r="VAT108" s="153"/>
      <c r="VAU108" s="153"/>
      <c r="VAV108" s="153"/>
      <c r="VAW108" s="153"/>
      <c r="VAX108" s="153"/>
      <c r="VAY108" s="153"/>
      <c r="VAZ108" s="155"/>
      <c r="VBA108" s="165"/>
      <c r="VBB108" s="153"/>
      <c r="VBC108" s="154"/>
      <c r="VBD108" s="154"/>
      <c r="VBE108" s="153"/>
      <c r="VBF108" s="153"/>
      <c r="VBG108" s="153"/>
      <c r="VBH108" s="153"/>
      <c r="VBI108" s="153"/>
      <c r="VBJ108" s="153"/>
      <c r="VBK108" s="153"/>
      <c r="VBL108" s="153"/>
      <c r="VBM108" s="155"/>
      <c r="VBN108" s="165"/>
      <c r="VBO108" s="153"/>
      <c r="VBP108" s="154"/>
      <c r="VBQ108" s="154"/>
      <c r="VBR108" s="153"/>
      <c r="VBS108" s="153"/>
      <c r="VBT108" s="153"/>
      <c r="VBU108" s="153"/>
      <c r="VBV108" s="153"/>
      <c r="VBW108" s="153"/>
      <c r="VBX108" s="153"/>
      <c r="VBY108" s="153"/>
      <c r="VBZ108" s="155"/>
      <c r="VCA108" s="165"/>
      <c r="VCB108" s="153"/>
      <c r="VCC108" s="154"/>
      <c r="VCD108" s="154"/>
      <c r="VCE108" s="153"/>
      <c r="VCF108" s="153"/>
      <c r="VCG108" s="153"/>
      <c r="VCH108" s="153"/>
      <c r="VCI108" s="153"/>
      <c r="VCJ108" s="153"/>
      <c r="VCK108" s="153"/>
      <c r="VCL108" s="153"/>
      <c r="VCM108" s="155"/>
      <c r="VCN108" s="165"/>
      <c r="VCO108" s="153"/>
      <c r="VCP108" s="154"/>
      <c r="VCQ108" s="154"/>
      <c r="VCR108" s="153"/>
      <c r="VCS108" s="153"/>
      <c r="VCT108" s="153"/>
      <c r="VCU108" s="153"/>
      <c r="VCV108" s="153"/>
      <c r="VCW108" s="153"/>
      <c r="VCX108" s="153"/>
      <c r="VCY108" s="153"/>
      <c r="VCZ108" s="155"/>
      <c r="VDA108" s="165"/>
      <c r="VDB108" s="153"/>
      <c r="VDC108" s="154"/>
      <c r="VDD108" s="154"/>
      <c r="VDE108" s="153"/>
      <c r="VDF108" s="153"/>
      <c r="VDG108" s="153"/>
      <c r="VDH108" s="153"/>
      <c r="VDI108" s="153"/>
      <c r="VDJ108" s="153"/>
      <c r="VDK108" s="153"/>
      <c r="VDL108" s="153"/>
      <c r="VDM108" s="155"/>
      <c r="VDN108" s="165"/>
      <c r="VDO108" s="153"/>
      <c r="VDP108" s="154"/>
      <c r="VDQ108" s="154"/>
      <c r="VDR108" s="153"/>
      <c r="VDS108" s="153"/>
      <c r="VDT108" s="153"/>
      <c r="VDU108" s="153"/>
      <c r="VDV108" s="153"/>
      <c r="VDW108" s="153"/>
      <c r="VDX108" s="153"/>
      <c r="VDY108" s="153"/>
      <c r="VDZ108" s="155"/>
      <c r="VEA108" s="165"/>
      <c r="VEB108" s="153"/>
      <c r="VEC108" s="154"/>
      <c r="VED108" s="154"/>
      <c r="VEE108" s="153"/>
      <c r="VEF108" s="153"/>
      <c r="VEG108" s="153"/>
      <c r="VEH108" s="153"/>
      <c r="VEI108" s="153"/>
      <c r="VEJ108" s="153"/>
      <c r="VEK108" s="153"/>
      <c r="VEL108" s="153"/>
      <c r="VEM108" s="155"/>
      <c r="VEN108" s="165"/>
      <c r="VEO108" s="153"/>
      <c r="VEP108" s="154"/>
      <c r="VEQ108" s="154"/>
      <c r="VER108" s="153"/>
      <c r="VES108" s="153"/>
      <c r="VET108" s="153"/>
      <c r="VEU108" s="153"/>
      <c r="VEV108" s="153"/>
      <c r="VEW108" s="153"/>
      <c r="VEX108" s="153"/>
      <c r="VEY108" s="153"/>
      <c r="VEZ108" s="155"/>
      <c r="VFA108" s="165"/>
      <c r="VFB108" s="153"/>
      <c r="VFC108" s="154"/>
      <c r="VFD108" s="154"/>
      <c r="VFE108" s="153"/>
      <c r="VFF108" s="153"/>
      <c r="VFG108" s="153"/>
      <c r="VFH108" s="153"/>
      <c r="VFI108" s="153"/>
      <c r="VFJ108" s="153"/>
      <c r="VFK108" s="153"/>
      <c r="VFL108" s="153"/>
      <c r="VFM108" s="155"/>
      <c r="VFN108" s="165"/>
      <c r="VFO108" s="153"/>
      <c r="VFP108" s="154"/>
      <c r="VFQ108" s="154"/>
      <c r="VFR108" s="153"/>
      <c r="VFS108" s="153"/>
      <c r="VFT108" s="153"/>
      <c r="VFU108" s="153"/>
      <c r="VFV108" s="153"/>
      <c r="VFW108" s="153"/>
      <c r="VFX108" s="153"/>
      <c r="VFY108" s="153"/>
      <c r="VFZ108" s="155"/>
      <c r="VGA108" s="165"/>
      <c r="VGB108" s="153"/>
      <c r="VGC108" s="154"/>
      <c r="VGD108" s="154"/>
      <c r="VGE108" s="153"/>
      <c r="VGF108" s="153"/>
      <c r="VGG108" s="153"/>
      <c r="VGH108" s="153"/>
      <c r="VGI108" s="153"/>
      <c r="VGJ108" s="153"/>
      <c r="VGK108" s="153"/>
      <c r="VGL108" s="153"/>
      <c r="VGM108" s="155"/>
      <c r="VGN108" s="165"/>
      <c r="VGO108" s="153"/>
      <c r="VGP108" s="154"/>
      <c r="VGQ108" s="154"/>
      <c r="VGR108" s="153"/>
      <c r="VGS108" s="153"/>
      <c r="VGT108" s="153"/>
      <c r="VGU108" s="153"/>
      <c r="VGV108" s="153"/>
      <c r="VGW108" s="153"/>
      <c r="VGX108" s="153"/>
      <c r="VGY108" s="153"/>
      <c r="VGZ108" s="155"/>
      <c r="VHA108" s="165"/>
      <c r="VHB108" s="153"/>
      <c r="VHC108" s="154"/>
      <c r="VHD108" s="154"/>
      <c r="VHE108" s="153"/>
      <c r="VHF108" s="153"/>
      <c r="VHG108" s="153"/>
      <c r="VHH108" s="153"/>
      <c r="VHI108" s="153"/>
      <c r="VHJ108" s="153"/>
      <c r="VHK108" s="153"/>
      <c r="VHL108" s="153"/>
      <c r="VHM108" s="155"/>
      <c r="VHN108" s="165"/>
      <c r="VHO108" s="153"/>
      <c r="VHP108" s="154"/>
      <c r="VHQ108" s="154"/>
      <c r="VHR108" s="153"/>
      <c r="VHS108" s="153"/>
      <c r="VHT108" s="153"/>
      <c r="VHU108" s="153"/>
      <c r="VHV108" s="153"/>
      <c r="VHW108" s="153"/>
      <c r="VHX108" s="153"/>
      <c r="VHY108" s="153"/>
      <c r="VHZ108" s="155"/>
      <c r="VIA108" s="165"/>
      <c r="VIB108" s="153"/>
      <c r="VIC108" s="154"/>
      <c r="VID108" s="154"/>
      <c r="VIE108" s="153"/>
      <c r="VIF108" s="153"/>
      <c r="VIG108" s="153"/>
      <c r="VIH108" s="153"/>
      <c r="VII108" s="153"/>
      <c r="VIJ108" s="153"/>
      <c r="VIK108" s="153"/>
      <c r="VIL108" s="153"/>
      <c r="VIM108" s="155"/>
      <c r="VIN108" s="165"/>
      <c r="VIO108" s="153"/>
      <c r="VIP108" s="154"/>
      <c r="VIQ108" s="154"/>
      <c r="VIR108" s="153"/>
      <c r="VIS108" s="153"/>
      <c r="VIT108" s="153"/>
      <c r="VIU108" s="153"/>
      <c r="VIV108" s="153"/>
      <c r="VIW108" s="153"/>
      <c r="VIX108" s="153"/>
      <c r="VIY108" s="153"/>
      <c r="VIZ108" s="155"/>
      <c r="VJA108" s="165"/>
      <c r="VJB108" s="153"/>
      <c r="VJC108" s="154"/>
      <c r="VJD108" s="154"/>
      <c r="VJE108" s="153"/>
      <c r="VJF108" s="153"/>
      <c r="VJG108" s="153"/>
      <c r="VJH108" s="153"/>
      <c r="VJI108" s="153"/>
      <c r="VJJ108" s="153"/>
      <c r="VJK108" s="153"/>
      <c r="VJL108" s="153"/>
      <c r="VJM108" s="155"/>
      <c r="VJN108" s="165"/>
      <c r="VJO108" s="153"/>
      <c r="VJP108" s="154"/>
      <c r="VJQ108" s="154"/>
      <c r="VJR108" s="153"/>
      <c r="VJS108" s="153"/>
      <c r="VJT108" s="153"/>
      <c r="VJU108" s="153"/>
      <c r="VJV108" s="153"/>
      <c r="VJW108" s="153"/>
      <c r="VJX108" s="153"/>
      <c r="VJY108" s="153"/>
      <c r="VJZ108" s="155"/>
      <c r="VKA108" s="165"/>
      <c r="VKB108" s="153"/>
      <c r="VKC108" s="154"/>
      <c r="VKD108" s="154"/>
      <c r="VKE108" s="153"/>
      <c r="VKF108" s="153"/>
      <c r="VKG108" s="153"/>
      <c r="VKH108" s="153"/>
      <c r="VKI108" s="153"/>
      <c r="VKJ108" s="153"/>
      <c r="VKK108" s="153"/>
      <c r="VKL108" s="153"/>
      <c r="VKM108" s="155"/>
      <c r="VKN108" s="165"/>
      <c r="VKO108" s="153"/>
      <c r="VKP108" s="154"/>
      <c r="VKQ108" s="154"/>
      <c r="VKR108" s="153"/>
      <c r="VKS108" s="153"/>
      <c r="VKT108" s="153"/>
      <c r="VKU108" s="153"/>
      <c r="VKV108" s="153"/>
      <c r="VKW108" s="153"/>
      <c r="VKX108" s="153"/>
      <c r="VKY108" s="153"/>
      <c r="VKZ108" s="155"/>
      <c r="VLA108" s="165"/>
      <c r="VLB108" s="153"/>
      <c r="VLC108" s="154"/>
      <c r="VLD108" s="154"/>
      <c r="VLE108" s="153"/>
      <c r="VLF108" s="153"/>
      <c r="VLG108" s="153"/>
      <c r="VLH108" s="153"/>
      <c r="VLI108" s="153"/>
      <c r="VLJ108" s="153"/>
      <c r="VLK108" s="153"/>
      <c r="VLL108" s="153"/>
      <c r="VLM108" s="155"/>
      <c r="VLN108" s="165"/>
      <c r="VLO108" s="153"/>
      <c r="VLP108" s="154"/>
      <c r="VLQ108" s="154"/>
      <c r="VLR108" s="153"/>
      <c r="VLS108" s="153"/>
      <c r="VLT108" s="153"/>
      <c r="VLU108" s="153"/>
      <c r="VLV108" s="153"/>
      <c r="VLW108" s="153"/>
      <c r="VLX108" s="153"/>
      <c r="VLY108" s="153"/>
      <c r="VLZ108" s="155"/>
      <c r="VMA108" s="165"/>
      <c r="VMB108" s="153"/>
      <c r="VMC108" s="154"/>
      <c r="VMD108" s="154"/>
      <c r="VME108" s="153"/>
      <c r="VMF108" s="153"/>
      <c r="VMG108" s="153"/>
      <c r="VMH108" s="153"/>
      <c r="VMI108" s="153"/>
      <c r="VMJ108" s="153"/>
      <c r="VMK108" s="153"/>
      <c r="VML108" s="153"/>
      <c r="VMM108" s="155"/>
      <c r="VMN108" s="165"/>
      <c r="VMO108" s="153"/>
      <c r="VMP108" s="154"/>
      <c r="VMQ108" s="154"/>
      <c r="VMR108" s="153"/>
      <c r="VMS108" s="153"/>
      <c r="VMT108" s="153"/>
      <c r="VMU108" s="153"/>
      <c r="VMV108" s="153"/>
      <c r="VMW108" s="153"/>
      <c r="VMX108" s="153"/>
      <c r="VMY108" s="153"/>
      <c r="VMZ108" s="155"/>
      <c r="VNA108" s="165"/>
      <c r="VNB108" s="153"/>
      <c r="VNC108" s="154"/>
      <c r="VND108" s="154"/>
      <c r="VNE108" s="153"/>
      <c r="VNF108" s="153"/>
      <c r="VNG108" s="153"/>
      <c r="VNH108" s="153"/>
      <c r="VNI108" s="153"/>
      <c r="VNJ108" s="153"/>
      <c r="VNK108" s="153"/>
      <c r="VNL108" s="153"/>
      <c r="VNM108" s="155"/>
      <c r="VNN108" s="165"/>
      <c r="VNO108" s="153"/>
      <c r="VNP108" s="154"/>
      <c r="VNQ108" s="154"/>
      <c r="VNR108" s="153"/>
      <c r="VNS108" s="153"/>
      <c r="VNT108" s="153"/>
      <c r="VNU108" s="153"/>
      <c r="VNV108" s="153"/>
      <c r="VNW108" s="153"/>
      <c r="VNX108" s="153"/>
      <c r="VNY108" s="153"/>
      <c r="VNZ108" s="155"/>
      <c r="VOA108" s="165"/>
      <c r="VOB108" s="153"/>
      <c r="VOC108" s="154"/>
      <c r="VOD108" s="154"/>
      <c r="VOE108" s="153"/>
      <c r="VOF108" s="153"/>
      <c r="VOG108" s="153"/>
      <c r="VOH108" s="153"/>
      <c r="VOI108" s="153"/>
      <c r="VOJ108" s="153"/>
      <c r="VOK108" s="153"/>
      <c r="VOL108" s="153"/>
      <c r="VOM108" s="155"/>
      <c r="VON108" s="165"/>
      <c r="VOO108" s="153"/>
      <c r="VOP108" s="154"/>
      <c r="VOQ108" s="154"/>
      <c r="VOR108" s="153"/>
      <c r="VOS108" s="153"/>
      <c r="VOT108" s="153"/>
      <c r="VOU108" s="153"/>
      <c r="VOV108" s="153"/>
      <c r="VOW108" s="153"/>
      <c r="VOX108" s="153"/>
      <c r="VOY108" s="153"/>
      <c r="VOZ108" s="155"/>
      <c r="VPA108" s="165"/>
      <c r="VPB108" s="153"/>
      <c r="VPC108" s="154"/>
      <c r="VPD108" s="154"/>
      <c r="VPE108" s="153"/>
      <c r="VPF108" s="153"/>
      <c r="VPG108" s="153"/>
      <c r="VPH108" s="153"/>
      <c r="VPI108" s="153"/>
      <c r="VPJ108" s="153"/>
      <c r="VPK108" s="153"/>
      <c r="VPL108" s="153"/>
      <c r="VPM108" s="155"/>
      <c r="VPN108" s="165"/>
      <c r="VPO108" s="153"/>
      <c r="VPP108" s="154"/>
      <c r="VPQ108" s="154"/>
      <c r="VPR108" s="153"/>
      <c r="VPS108" s="153"/>
      <c r="VPT108" s="153"/>
      <c r="VPU108" s="153"/>
      <c r="VPV108" s="153"/>
      <c r="VPW108" s="153"/>
      <c r="VPX108" s="153"/>
      <c r="VPY108" s="153"/>
      <c r="VPZ108" s="155"/>
      <c r="VQA108" s="165"/>
      <c r="VQB108" s="153"/>
      <c r="VQC108" s="154"/>
      <c r="VQD108" s="154"/>
      <c r="VQE108" s="153"/>
      <c r="VQF108" s="153"/>
      <c r="VQG108" s="153"/>
      <c r="VQH108" s="153"/>
      <c r="VQI108" s="153"/>
      <c r="VQJ108" s="153"/>
      <c r="VQK108" s="153"/>
      <c r="VQL108" s="153"/>
      <c r="VQM108" s="155"/>
      <c r="VQN108" s="165"/>
      <c r="VQO108" s="153"/>
      <c r="VQP108" s="154"/>
      <c r="VQQ108" s="154"/>
      <c r="VQR108" s="153"/>
      <c r="VQS108" s="153"/>
      <c r="VQT108" s="153"/>
      <c r="VQU108" s="153"/>
      <c r="VQV108" s="153"/>
      <c r="VQW108" s="153"/>
      <c r="VQX108" s="153"/>
      <c r="VQY108" s="153"/>
      <c r="VQZ108" s="155"/>
      <c r="VRA108" s="165"/>
      <c r="VRB108" s="153"/>
      <c r="VRC108" s="154"/>
      <c r="VRD108" s="154"/>
      <c r="VRE108" s="153"/>
      <c r="VRF108" s="153"/>
      <c r="VRG108" s="153"/>
      <c r="VRH108" s="153"/>
      <c r="VRI108" s="153"/>
      <c r="VRJ108" s="153"/>
      <c r="VRK108" s="153"/>
      <c r="VRL108" s="153"/>
      <c r="VRM108" s="155"/>
      <c r="VRN108" s="165"/>
      <c r="VRO108" s="153"/>
      <c r="VRP108" s="154"/>
      <c r="VRQ108" s="154"/>
      <c r="VRR108" s="153"/>
      <c r="VRS108" s="153"/>
      <c r="VRT108" s="153"/>
      <c r="VRU108" s="153"/>
      <c r="VRV108" s="153"/>
      <c r="VRW108" s="153"/>
      <c r="VRX108" s="153"/>
      <c r="VRY108" s="153"/>
      <c r="VRZ108" s="155"/>
      <c r="VSA108" s="165"/>
      <c r="VSB108" s="153"/>
      <c r="VSC108" s="154"/>
      <c r="VSD108" s="154"/>
      <c r="VSE108" s="153"/>
      <c r="VSF108" s="153"/>
      <c r="VSG108" s="153"/>
      <c r="VSH108" s="153"/>
      <c r="VSI108" s="153"/>
      <c r="VSJ108" s="153"/>
      <c r="VSK108" s="153"/>
      <c r="VSL108" s="153"/>
      <c r="VSM108" s="155"/>
      <c r="VSN108" s="165"/>
      <c r="VSO108" s="153"/>
      <c r="VSP108" s="154"/>
      <c r="VSQ108" s="154"/>
      <c r="VSR108" s="153"/>
      <c r="VSS108" s="153"/>
      <c r="VST108" s="153"/>
      <c r="VSU108" s="153"/>
      <c r="VSV108" s="153"/>
      <c r="VSW108" s="153"/>
      <c r="VSX108" s="153"/>
      <c r="VSY108" s="153"/>
      <c r="VSZ108" s="155"/>
      <c r="VTA108" s="165"/>
      <c r="VTB108" s="153"/>
      <c r="VTC108" s="154"/>
      <c r="VTD108" s="154"/>
      <c r="VTE108" s="153"/>
      <c r="VTF108" s="153"/>
      <c r="VTG108" s="153"/>
      <c r="VTH108" s="153"/>
      <c r="VTI108" s="153"/>
      <c r="VTJ108" s="153"/>
      <c r="VTK108" s="153"/>
      <c r="VTL108" s="153"/>
      <c r="VTM108" s="155"/>
      <c r="VTN108" s="165"/>
      <c r="VTO108" s="153"/>
      <c r="VTP108" s="154"/>
      <c r="VTQ108" s="154"/>
      <c r="VTR108" s="153"/>
      <c r="VTS108" s="153"/>
      <c r="VTT108" s="153"/>
      <c r="VTU108" s="153"/>
      <c r="VTV108" s="153"/>
      <c r="VTW108" s="153"/>
      <c r="VTX108" s="153"/>
      <c r="VTY108" s="153"/>
      <c r="VTZ108" s="155"/>
      <c r="VUA108" s="165"/>
      <c r="VUB108" s="153"/>
      <c r="VUC108" s="154"/>
      <c r="VUD108" s="154"/>
      <c r="VUE108" s="153"/>
      <c r="VUF108" s="153"/>
      <c r="VUG108" s="153"/>
      <c r="VUH108" s="153"/>
      <c r="VUI108" s="153"/>
      <c r="VUJ108" s="153"/>
      <c r="VUK108" s="153"/>
      <c r="VUL108" s="153"/>
      <c r="VUM108" s="155"/>
      <c r="VUN108" s="165"/>
      <c r="VUO108" s="153"/>
      <c r="VUP108" s="154"/>
      <c r="VUQ108" s="154"/>
      <c r="VUR108" s="153"/>
      <c r="VUS108" s="153"/>
      <c r="VUT108" s="153"/>
      <c r="VUU108" s="153"/>
      <c r="VUV108" s="153"/>
      <c r="VUW108" s="153"/>
      <c r="VUX108" s="153"/>
      <c r="VUY108" s="153"/>
      <c r="VUZ108" s="155"/>
      <c r="VVA108" s="165"/>
      <c r="VVB108" s="153"/>
      <c r="VVC108" s="154"/>
      <c r="VVD108" s="154"/>
      <c r="VVE108" s="153"/>
      <c r="VVF108" s="153"/>
      <c r="VVG108" s="153"/>
      <c r="VVH108" s="153"/>
      <c r="VVI108" s="153"/>
      <c r="VVJ108" s="153"/>
      <c r="VVK108" s="153"/>
      <c r="VVL108" s="153"/>
      <c r="VVM108" s="155"/>
      <c r="VVN108" s="165"/>
      <c r="VVO108" s="153"/>
      <c r="VVP108" s="154"/>
      <c r="VVQ108" s="154"/>
      <c r="VVR108" s="153"/>
      <c r="VVS108" s="153"/>
      <c r="VVT108" s="153"/>
      <c r="VVU108" s="153"/>
      <c r="VVV108" s="153"/>
      <c r="VVW108" s="153"/>
      <c r="VVX108" s="153"/>
      <c r="VVY108" s="153"/>
      <c r="VVZ108" s="155"/>
      <c r="VWA108" s="165"/>
      <c r="VWB108" s="153"/>
      <c r="VWC108" s="154"/>
      <c r="VWD108" s="154"/>
      <c r="VWE108" s="153"/>
      <c r="VWF108" s="153"/>
      <c r="VWG108" s="153"/>
      <c r="VWH108" s="153"/>
      <c r="VWI108" s="153"/>
      <c r="VWJ108" s="153"/>
      <c r="VWK108" s="153"/>
      <c r="VWL108" s="153"/>
      <c r="VWM108" s="155"/>
      <c r="VWN108" s="165"/>
      <c r="VWO108" s="153"/>
      <c r="VWP108" s="154"/>
      <c r="VWQ108" s="154"/>
      <c r="VWR108" s="153"/>
      <c r="VWS108" s="153"/>
      <c r="VWT108" s="153"/>
      <c r="VWU108" s="153"/>
      <c r="VWV108" s="153"/>
      <c r="VWW108" s="153"/>
      <c r="VWX108" s="153"/>
      <c r="VWY108" s="153"/>
      <c r="VWZ108" s="155"/>
      <c r="VXA108" s="165"/>
      <c r="VXB108" s="153"/>
      <c r="VXC108" s="154"/>
      <c r="VXD108" s="154"/>
      <c r="VXE108" s="153"/>
      <c r="VXF108" s="153"/>
      <c r="VXG108" s="153"/>
      <c r="VXH108" s="153"/>
      <c r="VXI108" s="153"/>
      <c r="VXJ108" s="153"/>
      <c r="VXK108" s="153"/>
      <c r="VXL108" s="153"/>
      <c r="VXM108" s="155"/>
      <c r="VXN108" s="165"/>
      <c r="VXO108" s="153"/>
      <c r="VXP108" s="154"/>
      <c r="VXQ108" s="154"/>
      <c r="VXR108" s="153"/>
      <c r="VXS108" s="153"/>
      <c r="VXT108" s="153"/>
      <c r="VXU108" s="153"/>
      <c r="VXV108" s="153"/>
      <c r="VXW108" s="153"/>
      <c r="VXX108" s="153"/>
      <c r="VXY108" s="153"/>
      <c r="VXZ108" s="155"/>
      <c r="VYA108" s="165"/>
      <c r="VYB108" s="153"/>
      <c r="VYC108" s="154"/>
      <c r="VYD108" s="154"/>
      <c r="VYE108" s="153"/>
      <c r="VYF108" s="153"/>
      <c r="VYG108" s="153"/>
      <c r="VYH108" s="153"/>
      <c r="VYI108" s="153"/>
      <c r="VYJ108" s="153"/>
      <c r="VYK108" s="153"/>
      <c r="VYL108" s="153"/>
      <c r="VYM108" s="155"/>
      <c r="VYN108" s="165"/>
      <c r="VYO108" s="153"/>
      <c r="VYP108" s="154"/>
      <c r="VYQ108" s="154"/>
      <c r="VYR108" s="153"/>
      <c r="VYS108" s="153"/>
      <c r="VYT108" s="153"/>
      <c r="VYU108" s="153"/>
      <c r="VYV108" s="153"/>
      <c r="VYW108" s="153"/>
      <c r="VYX108" s="153"/>
      <c r="VYY108" s="153"/>
      <c r="VYZ108" s="155"/>
      <c r="VZA108" s="165"/>
      <c r="VZB108" s="153"/>
      <c r="VZC108" s="154"/>
      <c r="VZD108" s="154"/>
      <c r="VZE108" s="153"/>
      <c r="VZF108" s="153"/>
      <c r="VZG108" s="153"/>
      <c r="VZH108" s="153"/>
      <c r="VZI108" s="153"/>
      <c r="VZJ108" s="153"/>
      <c r="VZK108" s="153"/>
      <c r="VZL108" s="153"/>
      <c r="VZM108" s="155"/>
      <c r="VZN108" s="165"/>
      <c r="VZO108" s="153"/>
      <c r="VZP108" s="154"/>
      <c r="VZQ108" s="154"/>
      <c r="VZR108" s="153"/>
      <c r="VZS108" s="153"/>
      <c r="VZT108" s="153"/>
      <c r="VZU108" s="153"/>
      <c r="VZV108" s="153"/>
      <c r="VZW108" s="153"/>
      <c r="VZX108" s="153"/>
      <c r="VZY108" s="153"/>
      <c r="VZZ108" s="155"/>
      <c r="WAA108" s="165"/>
      <c r="WAB108" s="153"/>
      <c r="WAC108" s="154"/>
      <c r="WAD108" s="154"/>
      <c r="WAE108" s="153"/>
      <c r="WAF108" s="153"/>
      <c r="WAG108" s="153"/>
      <c r="WAH108" s="153"/>
      <c r="WAI108" s="153"/>
      <c r="WAJ108" s="153"/>
      <c r="WAK108" s="153"/>
      <c r="WAL108" s="153"/>
      <c r="WAM108" s="155"/>
      <c r="WAN108" s="165"/>
      <c r="WAO108" s="153"/>
      <c r="WAP108" s="154"/>
      <c r="WAQ108" s="154"/>
      <c r="WAR108" s="153"/>
      <c r="WAS108" s="153"/>
      <c r="WAT108" s="153"/>
      <c r="WAU108" s="153"/>
      <c r="WAV108" s="153"/>
      <c r="WAW108" s="153"/>
      <c r="WAX108" s="153"/>
      <c r="WAY108" s="153"/>
      <c r="WAZ108" s="155"/>
      <c r="WBA108" s="165"/>
      <c r="WBB108" s="153"/>
      <c r="WBC108" s="154"/>
      <c r="WBD108" s="154"/>
      <c r="WBE108" s="153"/>
      <c r="WBF108" s="153"/>
      <c r="WBG108" s="153"/>
      <c r="WBH108" s="153"/>
      <c r="WBI108" s="153"/>
      <c r="WBJ108" s="153"/>
      <c r="WBK108" s="153"/>
      <c r="WBL108" s="153"/>
      <c r="WBM108" s="155"/>
      <c r="WBN108" s="165"/>
      <c r="WBO108" s="153"/>
      <c r="WBP108" s="154"/>
      <c r="WBQ108" s="154"/>
      <c r="WBR108" s="153"/>
      <c r="WBS108" s="153"/>
      <c r="WBT108" s="153"/>
      <c r="WBU108" s="153"/>
      <c r="WBV108" s="153"/>
      <c r="WBW108" s="153"/>
      <c r="WBX108" s="153"/>
      <c r="WBY108" s="153"/>
      <c r="WBZ108" s="155"/>
      <c r="WCA108" s="165"/>
      <c r="WCB108" s="153"/>
      <c r="WCC108" s="154"/>
      <c r="WCD108" s="154"/>
      <c r="WCE108" s="153"/>
      <c r="WCF108" s="153"/>
      <c r="WCG108" s="153"/>
      <c r="WCH108" s="153"/>
      <c r="WCI108" s="153"/>
      <c r="WCJ108" s="153"/>
      <c r="WCK108" s="153"/>
      <c r="WCL108" s="153"/>
      <c r="WCM108" s="155"/>
      <c r="WCN108" s="165"/>
      <c r="WCO108" s="153"/>
      <c r="WCP108" s="154"/>
      <c r="WCQ108" s="154"/>
      <c r="WCR108" s="153"/>
      <c r="WCS108" s="153"/>
      <c r="WCT108" s="153"/>
      <c r="WCU108" s="153"/>
      <c r="WCV108" s="153"/>
      <c r="WCW108" s="153"/>
      <c r="WCX108" s="153"/>
      <c r="WCY108" s="153"/>
      <c r="WCZ108" s="155"/>
      <c r="WDA108" s="165"/>
      <c r="WDB108" s="153"/>
      <c r="WDC108" s="154"/>
      <c r="WDD108" s="154"/>
      <c r="WDE108" s="153"/>
      <c r="WDF108" s="153"/>
      <c r="WDG108" s="153"/>
      <c r="WDH108" s="153"/>
      <c r="WDI108" s="153"/>
      <c r="WDJ108" s="153"/>
      <c r="WDK108" s="153"/>
      <c r="WDL108" s="153"/>
      <c r="WDM108" s="155"/>
      <c r="WDN108" s="165"/>
      <c r="WDO108" s="153"/>
      <c r="WDP108" s="154"/>
      <c r="WDQ108" s="154"/>
      <c r="WDR108" s="153"/>
      <c r="WDS108" s="153"/>
      <c r="WDT108" s="153"/>
      <c r="WDU108" s="153"/>
      <c r="WDV108" s="153"/>
      <c r="WDW108" s="153"/>
      <c r="WDX108" s="153"/>
      <c r="WDY108" s="153"/>
      <c r="WDZ108" s="155"/>
      <c r="WEA108" s="165"/>
      <c r="WEB108" s="153"/>
      <c r="WEC108" s="154"/>
      <c r="WED108" s="154"/>
      <c r="WEE108" s="153"/>
      <c r="WEF108" s="153"/>
      <c r="WEG108" s="153"/>
      <c r="WEH108" s="153"/>
      <c r="WEI108" s="153"/>
      <c r="WEJ108" s="153"/>
      <c r="WEK108" s="153"/>
      <c r="WEL108" s="153"/>
      <c r="WEM108" s="155"/>
      <c r="WEN108" s="165"/>
      <c r="WEO108" s="153"/>
      <c r="WEP108" s="154"/>
      <c r="WEQ108" s="154"/>
      <c r="WER108" s="153"/>
      <c r="WES108" s="153"/>
      <c r="WET108" s="153"/>
      <c r="WEU108" s="153"/>
      <c r="WEV108" s="153"/>
      <c r="WEW108" s="153"/>
      <c r="WEX108" s="153"/>
      <c r="WEY108" s="153"/>
      <c r="WEZ108" s="155"/>
      <c r="WFA108" s="165"/>
      <c r="WFB108" s="153"/>
      <c r="WFC108" s="154"/>
      <c r="WFD108" s="154"/>
      <c r="WFE108" s="153"/>
      <c r="WFF108" s="153"/>
      <c r="WFG108" s="153"/>
      <c r="WFH108" s="153"/>
      <c r="WFI108" s="153"/>
      <c r="WFJ108" s="153"/>
      <c r="WFK108" s="153"/>
      <c r="WFL108" s="153"/>
      <c r="WFM108" s="155"/>
      <c r="WFN108" s="165"/>
      <c r="WFO108" s="153"/>
      <c r="WFP108" s="154"/>
      <c r="WFQ108" s="154"/>
      <c r="WFR108" s="153"/>
      <c r="WFS108" s="153"/>
      <c r="WFT108" s="153"/>
      <c r="WFU108" s="153"/>
      <c r="WFV108" s="153"/>
      <c r="WFW108" s="153"/>
      <c r="WFX108" s="153"/>
      <c r="WFY108" s="153"/>
      <c r="WFZ108" s="155"/>
      <c r="WGA108" s="165"/>
      <c r="WGB108" s="153"/>
      <c r="WGC108" s="154"/>
      <c r="WGD108" s="154"/>
      <c r="WGE108" s="153"/>
      <c r="WGF108" s="153"/>
      <c r="WGG108" s="153"/>
      <c r="WGH108" s="153"/>
      <c r="WGI108" s="153"/>
      <c r="WGJ108" s="153"/>
      <c r="WGK108" s="153"/>
      <c r="WGL108" s="153"/>
      <c r="WGM108" s="155"/>
      <c r="WGN108" s="165"/>
      <c r="WGO108" s="153"/>
      <c r="WGP108" s="154"/>
      <c r="WGQ108" s="154"/>
      <c r="WGR108" s="153"/>
      <c r="WGS108" s="153"/>
      <c r="WGT108" s="153"/>
      <c r="WGU108" s="153"/>
      <c r="WGV108" s="153"/>
      <c r="WGW108" s="153"/>
      <c r="WGX108" s="153"/>
      <c r="WGY108" s="153"/>
      <c r="WGZ108" s="155"/>
      <c r="WHA108" s="165"/>
      <c r="WHB108" s="153"/>
      <c r="WHC108" s="154"/>
      <c r="WHD108" s="154"/>
      <c r="WHE108" s="153"/>
      <c r="WHF108" s="153"/>
      <c r="WHG108" s="153"/>
      <c r="WHH108" s="153"/>
      <c r="WHI108" s="153"/>
      <c r="WHJ108" s="153"/>
      <c r="WHK108" s="153"/>
      <c r="WHL108" s="153"/>
      <c r="WHM108" s="155"/>
      <c r="WHN108" s="165"/>
      <c r="WHO108" s="153"/>
      <c r="WHP108" s="154"/>
      <c r="WHQ108" s="154"/>
      <c r="WHR108" s="153"/>
      <c r="WHS108" s="153"/>
      <c r="WHT108" s="153"/>
      <c r="WHU108" s="153"/>
      <c r="WHV108" s="153"/>
      <c r="WHW108" s="153"/>
      <c r="WHX108" s="153"/>
      <c r="WHY108" s="153"/>
      <c r="WHZ108" s="155"/>
      <c r="WIA108" s="165"/>
      <c r="WIB108" s="153"/>
      <c r="WIC108" s="154"/>
      <c r="WID108" s="154"/>
      <c r="WIE108" s="153"/>
      <c r="WIF108" s="153"/>
      <c r="WIG108" s="153"/>
      <c r="WIH108" s="153"/>
      <c r="WII108" s="153"/>
      <c r="WIJ108" s="153"/>
      <c r="WIK108" s="153"/>
      <c r="WIL108" s="153"/>
      <c r="WIM108" s="155"/>
      <c r="WIN108" s="165"/>
      <c r="WIO108" s="153"/>
      <c r="WIP108" s="154"/>
      <c r="WIQ108" s="154"/>
      <c r="WIR108" s="153"/>
      <c r="WIS108" s="153"/>
      <c r="WIT108" s="153"/>
      <c r="WIU108" s="153"/>
      <c r="WIV108" s="153"/>
      <c r="WIW108" s="153"/>
      <c r="WIX108" s="153"/>
      <c r="WIY108" s="153"/>
      <c r="WIZ108" s="155"/>
      <c r="WJA108" s="165"/>
      <c r="WJB108" s="153"/>
      <c r="WJC108" s="154"/>
      <c r="WJD108" s="154"/>
      <c r="WJE108" s="153"/>
      <c r="WJF108" s="153"/>
      <c r="WJG108" s="153"/>
      <c r="WJH108" s="153"/>
      <c r="WJI108" s="153"/>
      <c r="WJJ108" s="153"/>
      <c r="WJK108" s="153"/>
      <c r="WJL108" s="153"/>
      <c r="WJM108" s="155"/>
      <c r="WJN108" s="165"/>
      <c r="WJO108" s="153"/>
      <c r="WJP108" s="154"/>
      <c r="WJQ108" s="154"/>
      <c r="WJR108" s="153"/>
      <c r="WJS108" s="153"/>
      <c r="WJT108" s="153"/>
      <c r="WJU108" s="153"/>
      <c r="WJV108" s="153"/>
      <c r="WJW108" s="153"/>
      <c r="WJX108" s="153"/>
      <c r="WJY108" s="153"/>
      <c r="WJZ108" s="155"/>
      <c r="WKA108" s="165"/>
      <c r="WKB108" s="153"/>
      <c r="WKC108" s="154"/>
      <c r="WKD108" s="154"/>
      <c r="WKE108" s="153"/>
      <c r="WKF108" s="153"/>
      <c r="WKG108" s="153"/>
      <c r="WKH108" s="153"/>
      <c r="WKI108" s="153"/>
      <c r="WKJ108" s="153"/>
      <c r="WKK108" s="153"/>
      <c r="WKL108" s="153"/>
      <c r="WKM108" s="155"/>
      <c r="WKN108" s="165"/>
      <c r="WKO108" s="153"/>
      <c r="WKP108" s="154"/>
      <c r="WKQ108" s="154"/>
      <c r="WKR108" s="153"/>
      <c r="WKS108" s="153"/>
      <c r="WKT108" s="153"/>
      <c r="WKU108" s="153"/>
      <c r="WKV108" s="153"/>
      <c r="WKW108" s="153"/>
      <c r="WKX108" s="153"/>
      <c r="WKY108" s="153"/>
      <c r="WKZ108" s="155"/>
      <c r="WLA108" s="165"/>
      <c r="WLB108" s="153"/>
      <c r="WLC108" s="154"/>
      <c r="WLD108" s="154"/>
      <c r="WLE108" s="153"/>
      <c r="WLF108" s="153"/>
      <c r="WLG108" s="153"/>
      <c r="WLH108" s="153"/>
      <c r="WLI108" s="153"/>
      <c r="WLJ108" s="153"/>
      <c r="WLK108" s="153"/>
      <c r="WLL108" s="153"/>
      <c r="WLM108" s="155"/>
      <c r="WLN108" s="165"/>
      <c r="WLO108" s="153"/>
      <c r="WLP108" s="154"/>
      <c r="WLQ108" s="154"/>
      <c r="WLR108" s="153"/>
      <c r="WLS108" s="153"/>
      <c r="WLT108" s="153"/>
      <c r="WLU108" s="153"/>
      <c r="WLV108" s="153"/>
      <c r="WLW108" s="153"/>
      <c r="WLX108" s="153"/>
      <c r="WLY108" s="153"/>
      <c r="WLZ108" s="155"/>
      <c r="WMA108" s="165"/>
      <c r="WMB108" s="153"/>
      <c r="WMC108" s="154"/>
      <c r="WMD108" s="154"/>
      <c r="WME108" s="153"/>
      <c r="WMF108" s="153"/>
      <c r="WMG108" s="153"/>
      <c r="WMH108" s="153"/>
      <c r="WMI108" s="153"/>
      <c r="WMJ108" s="153"/>
      <c r="WMK108" s="153"/>
      <c r="WML108" s="153"/>
      <c r="WMM108" s="155"/>
      <c r="WMN108" s="165"/>
      <c r="WMO108" s="153"/>
      <c r="WMP108" s="154"/>
      <c r="WMQ108" s="154"/>
      <c r="WMR108" s="153"/>
      <c r="WMS108" s="153"/>
      <c r="WMT108" s="153"/>
      <c r="WMU108" s="153"/>
      <c r="WMV108" s="153"/>
      <c r="WMW108" s="153"/>
      <c r="WMX108" s="153"/>
      <c r="WMY108" s="153"/>
      <c r="WMZ108" s="155"/>
      <c r="WNA108" s="165"/>
      <c r="WNB108" s="153"/>
      <c r="WNC108" s="154"/>
      <c r="WND108" s="154"/>
      <c r="WNE108" s="153"/>
      <c r="WNF108" s="153"/>
      <c r="WNG108" s="153"/>
      <c r="WNH108" s="153"/>
      <c r="WNI108" s="153"/>
      <c r="WNJ108" s="153"/>
      <c r="WNK108" s="153"/>
      <c r="WNL108" s="153"/>
      <c r="WNM108" s="155"/>
      <c r="WNN108" s="165"/>
      <c r="WNO108" s="153"/>
      <c r="WNP108" s="154"/>
      <c r="WNQ108" s="154"/>
      <c r="WNR108" s="153"/>
      <c r="WNS108" s="153"/>
      <c r="WNT108" s="153"/>
      <c r="WNU108" s="153"/>
      <c r="WNV108" s="153"/>
      <c r="WNW108" s="153"/>
      <c r="WNX108" s="153"/>
      <c r="WNY108" s="153"/>
      <c r="WNZ108" s="155"/>
      <c r="WOA108" s="165"/>
      <c r="WOB108" s="153"/>
      <c r="WOC108" s="154"/>
      <c r="WOD108" s="154"/>
      <c r="WOE108" s="153"/>
      <c r="WOF108" s="153"/>
      <c r="WOG108" s="153"/>
      <c r="WOH108" s="153"/>
      <c r="WOI108" s="153"/>
      <c r="WOJ108" s="153"/>
      <c r="WOK108" s="153"/>
      <c r="WOL108" s="153"/>
      <c r="WOM108" s="155"/>
      <c r="WON108" s="165"/>
      <c r="WOO108" s="153"/>
      <c r="WOP108" s="154"/>
      <c r="WOQ108" s="154"/>
      <c r="WOR108" s="153"/>
      <c r="WOS108" s="153"/>
      <c r="WOT108" s="153"/>
      <c r="WOU108" s="153"/>
      <c r="WOV108" s="153"/>
      <c r="WOW108" s="153"/>
      <c r="WOX108" s="153"/>
      <c r="WOY108" s="153"/>
      <c r="WOZ108" s="155"/>
      <c r="WPA108" s="165"/>
      <c r="WPB108" s="153"/>
      <c r="WPC108" s="154"/>
      <c r="WPD108" s="154"/>
      <c r="WPE108" s="153"/>
      <c r="WPF108" s="153"/>
      <c r="WPG108" s="153"/>
      <c r="WPH108" s="153"/>
      <c r="WPI108" s="153"/>
      <c r="WPJ108" s="153"/>
      <c r="WPK108" s="153"/>
      <c r="WPL108" s="153"/>
      <c r="WPM108" s="155"/>
      <c r="WPN108" s="165"/>
      <c r="WPO108" s="153"/>
      <c r="WPP108" s="154"/>
      <c r="WPQ108" s="154"/>
      <c r="WPR108" s="153"/>
      <c r="WPS108" s="153"/>
      <c r="WPT108" s="153"/>
      <c r="WPU108" s="153"/>
      <c r="WPV108" s="153"/>
      <c r="WPW108" s="153"/>
      <c r="WPX108" s="153"/>
      <c r="WPY108" s="153"/>
      <c r="WPZ108" s="155"/>
      <c r="WQA108" s="165"/>
      <c r="WQB108" s="153"/>
      <c r="WQC108" s="154"/>
      <c r="WQD108" s="154"/>
      <c r="WQE108" s="153"/>
      <c r="WQF108" s="153"/>
      <c r="WQG108" s="153"/>
      <c r="WQH108" s="153"/>
      <c r="WQI108" s="153"/>
      <c r="WQJ108" s="153"/>
      <c r="WQK108" s="153"/>
      <c r="WQL108" s="153"/>
      <c r="WQM108" s="155"/>
      <c r="WQN108" s="165"/>
      <c r="WQO108" s="153"/>
      <c r="WQP108" s="154"/>
      <c r="WQQ108" s="154"/>
      <c r="WQR108" s="153"/>
      <c r="WQS108" s="153"/>
      <c r="WQT108" s="153"/>
      <c r="WQU108" s="153"/>
      <c r="WQV108" s="153"/>
      <c r="WQW108" s="153"/>
      <c r="WQX108" s="153"/>
      <c r="WQY108" s="153"/>
      <c r="WQZ108" s="155"/>
      <c r="WRA108" s="165"/>
      <c r="WRB108" s="153"/>
      <c r="WRC108" s="154"/>
      <c r="WRD108" s="154"/>
      <c r="WRE108" s="153"/>
      <c r="WRF108" s="153"/>
      <c r="WRG108" s="153"/>
      <c r="WRH108" s="153"/>
      <c r="WRI108" s="153"/>
      <c r="WRJ108" s="153"/>
      <c r="WRK108" s="153"/>
      <c r="WRL108" s="153"/>
      <c r="WRM108" s="155"/>
      <c r="WRN108" s="165"/>
      <c r="WRO108" s="153"/>
      <c r="WRP108" s="154"/>
      <c r="WRQ108" s="154"/>
      <c r="WRR108" s="153"/>
      <c r="WRS108" s="153"/>
      <c r="WRT108" s="153"/>
      <c r="WRU108" s="153"/>
      <c r="WRV108" s="153"/>
      <c r="WRW108" s="153"/>
      <c r="WRX108" s="153"/>
      <c r="WRY108" s="153"/>
      <c r="WRZ108" s="155"/>
      <c r="WSA108" s="165"/>
      <c r="WSB108" s="153"/>
      <c r="WSC108" s="154"/>
      <c r="WSD108" s="154"/>
      <c r="WSE108" s="153"/>
      <c r="WSF108" s="153"/>
      <c r="WSG108" s="153"/>
      <c r="WSH108" s="153"/>
      <c r="WSI108" s="153"/>
      <c r="WSJ108" s="153"/>
      <c r="WSK108" s="153"/>
      <c r="WSL108" s="153"/>
      <c r="WSM108" s="155"/>
      <c r="WSN108" s="165"/>
      <c r="WSO108" s="153"/>
      <c r="WSP108" s="154"/>
      <c r="WSQ108" s="154"/>
      <c r="WSR108" s="153"/>
      <c r="WSS108" s="153"/>
      <c r="WST108" s="153"/>
      <c r="WSU108" s="153"/>
      <c r="WSV108" s="153"/>
      <c r="WSW108" s="153"/>
      <c r="WSX108" s="153"/>
      <c r="WSY108" s="153"/>
      <c r="WSZ108" s="155"/>
      <c r="WTA108" s="165"/>
      <c r="WTB108" s="153"/>
      <c r="WTC108" s="154"/>
      <c r="WTD108" s="154"/>
      <c r="WTE108" s="153"/>
      <c r="WTF108" s="153"/>
      <c r="WTG108" s="153"/>
      <c r="WTH108" s="153"/>
      <c r="WTI108" s="153"/>
      <c r="WTJ108" s="153"/>
      <c r="WTK108" s="153"/>
      <c r="WTL108" s="153"/>
      <c r="WTM108" s="155"/>
      <c r="WTN108" s="165"/>
      <c r="WTO108" s="153"/>
      <c r="WTP108" s="154"/>
      <c r="WTQ108" s="154"/>
      <c r="WTR108" s="153"/>
      <c r="WTS108" s="153"/>
      <c r="WTT108" s="153"/>
      <c r="WTU108" s="153"/>
      <c r="WTV108" s="153"/>
      <c r="WTW108" s="153"/>
      <c r="WTX108" s="153"/>
      <c r="WTY108" s="153"/>
      <c r="WTZ108" s="155"/>
      <c r="WUA108" s="165"/>
      <c r="WUB108" s="153"/>
      <c r="WUC108" s="154"/>
      <c r="WUD108" s="154"/>
      <c r="WUE108" s="153"/>
      <c r="WUF108" s="153"/>
      <c r="WUG108" s="153"/>
      <c r="WUH108" s="153"/>
      <c r="WUI108" s="153"/>
      <c r="WUJ108" s="153"/>
      <c r="WUK108" s="153"/>
      <c r="WUL108" s="153"/>
      <c r="WUM108" s="155"/>
      <c r="WUN108" s="165"/>
      <c r="WUO108" s="153"/>
      <c r="WUP108" s="154"/>
      <c r="WUQ108" s="154"/>
      <c r="WUR108" s="153"/>
      <c r="WUS108" s="153"/>
      <c r="WUT108" s="153"/>
      <c r="WUU108" s="153"/>
      <c r="WUV108" s="153"/>
      <c r="WUW108" s="153"/>
      <c r="WUX108" s="153"/>
      <c r="WUY108" s="153"/>
      <c r="WUZ108" s="155"/>
      <c r="WVA108" s="165"/>
      <c r="WVB108" s="153"/>
      <c r="WVC108" s="154"/>
      <c r="WVD108" s="154"/>
      <c r="WVE108" s="153"/>
      <c r="WVF108" s="153"/>
      <c r="WVG108" s="153"/>
      <c r="WVH108" s="153"/>
      <c r="WVI108" s="153"/>
      <c r="WVJ108" s="153"/>
      <c r="WVK108" s="153"/>
      <c r="WVL108" s="153"/>
      <c r="WVM108" s="155"/>
      <c r="WVN108" s="165"/>
      <c r="WVO108" s="153"/>
      <c r="WVP108" s="154"/>
      <c r="WVQ108" s="154"/>
      <c r="WVR108" s="153"/>
      <c r="WVS108" s="153"/>
      <c r="WVT108" s="153"/>
      <c r="WVU108" s="153"/>
      <c r="WVV108" s="153"/>
      <c r="WVW108" s="153"/>
      <c r="WVX108" s="153"/>
      <c r="WVY108" s="153"/>
      <c r="WVZ108" s="155"/>
      <c r="WWA108" s="165"/>
      <c r="WWB108" s="153"/>
      <c r="WWC108" s="154"/>
      <c r="WWD108" s="154"/>
      <c r="WWE108" s="153"/>
      <c r="WWF108" s="153"/>
      <c r="WWG108" s="153"/>
      <c r="WWH108" s="153"/>
      <c r="WWI108" s="153"/>
      <c r="WWJ108" s="153"/>
      <c r="WWK108" s="153"/>
      <c r="WWL108" s="153"/>
      <c r="WWM108" s="155"/>
      <c r="WWN108" s="165"/>
      <c r="WWO108" s="153"/>
      <c r="WWP108" s="154"/>
      <c r="WWQ108" s="154"/>
      <c r="WWR108" s="153"/>
      <c r="WWS108" s="153"/>
      <c r="WWT108" s="153"/>
      <c r="WWU108" s="153"/>
      <c r="WWV108" s="153"/>
      <c r="WWW108" s="153"/>
      <c r="WWX108" s="153"/>
      <c r="WWY108" s="153"/>
      <c r="WWZ108" s="155"/>
      <c r="WXA108" s="165"/>
      <c r="WXB108" s="153"/>
      <c r="WXC108" s="154"/>
      <c r="WXD108" s="154"/>
      <c r="WXE108" s="153"/>
      <c r="WXF108" s="153"/>
      <c r="WXG108" s="153"/>
      <c r="WXH108" s="153"/>
      <c r="WXI108" s="153"/>
      <c r="WXJ108" s="153"/>
      <c r="WXK108" s="153"/>
      <c r="WXL108" s="153"/>
      <c r="WXM108" s="155"/>
      <c r="WXN108" s="165"/>
      <c r="WXO108" s="153"/>
      <c r="WXP108" s="154"/>
      <c r="WXQ108" s="154"/>
      <c r="WXR108" s="153"/>
      <c r="WXS108" s="153"/>
      <c r="WXT108" s="153"/>
      <c r="WXU108" s="153"/>
      <c r="WXV108" s="153"/>
      <c r="WXW108" s="153"/>
      <c r="WXX108" s="153"/>
      <c r="WXY108" s="153"/>
      <c r="WXZ108" s="155"/>
      <c r="WYA108" s="165"/>
      <c r="WYB108" s="153"/>
      <c r="WYC108" s="154"/>
      <c r="WYD108" s="154"/>
      <c r="WYE108" s="153"/>
      <c r="WYF108" s="153"/>
      <c r="WYG108" s="153"/>
      <c r="WYH108" s="153"/>
      <c r="WYI108" s="153"/>
      <c r="WYJ108" s="153"/>
      <c r="WYK108" s="153"/>
      <c r="WYL108" s="153"/>
      <c r="WYM108" s="155"/>
      <c r="WYN108" s="165"/>
      <c r="WYO108" s="153"/>
      <c r="WYP108" s="154"/>
      <c r="WYQ108" s="154"/>
      <c r="WYR108" s="153"/>
      <c r="WYS108" s="153"/>
      <c r="WYT108" s="153"/>
      <c r="WYU108" s="153"/>
      <c r="WYV108" s="153"/>
      <c r="WYW108" s="153"/>
      <c r="WYX108" s="153"/>
      <c r="WYY108" s="153"/>
      <c r="WYZ108" s="155"/>
      <c r="WZA108" s="165"/>
      <c r="WZB108" s="153"/>
      <c r="WZC108" s="154"/>
      <c r="WZD108" s="154"/>
      <c r="WZE108" s="153"/>
      <c r="WZF108" s="153"/>
      <c r="WZG108" s="153"/>
      <c r="WZH108" s="153"/>
      <c r="WZI108" s="153"/>
      <c r="WZJ108" s="153"/>
      <c r="WZK108" s="153"/>
      <c r="WZL108" s="153"/>
      <c r="WZM108" s="155"/>
      <c r="WZN108" s="165"/>
      <c r="WZO108" s="153"/>
      <c r="WZP108" s="154"/>
      <c r="WZQ108" s="154"/>
      <c r="WZR108" s="153"/>
      <c r="WZS108" s="153"/>
      <c r="WZT108" s="153"/>
      <c r="WZU108" s="153"/>
      <c r="WZV108" s="153"/>
      <c r="WZW108" s="153"/>
      <c r="WZX108" s="153"/>
      <c r="WZY108" s="153"/>
      <c r="WZZ108" s="155"/>
      <c r="XAA108" s="165"/>
      <c r="XAB108" s="153"/>
      <c r="XAC108" s="154"/>
      <c r="XAD108" s="154"/>
      <c r="XAE108" s="153"/>
      <c r="XAF108" s="153"/>
      <c r="XAG108" s="153"/>
      <c r="XAH108" s="153"/>
      <c r="XAI108" s="153"/>
      <c r="XAJ108" s="153"/>
      <c r="XAK108" s="153"/>
      <c r="XAL108" s="153"/>
      <c r="XAM108" s="155"/>
      <c r="XAN108" s="165"/>
      <c r="XAO108" s="153"/>
      <c r="XAP108" s="154"/>
      <c r="XAQ108" s="154"/>
      <c r="XAR108" s="153"/>
      <c r="XAS108" s="153"/>
      <c r="XAT108" s="153"/>
      <c r="XAU108" s="153"/>
      <c r="XAV108" s="153"/>
      <c r="XAW108" s="153"/>
      <c r="XAX108" s="153"/>
      <c r="XAY108" s="153"/>
      <c r="XAZ108" s="155"/>
      <c r="XBA108" s="165"/>
      <c r="XBB108" s="153"/>
      <c r="XBC108" s="154"/>
      <c r="XBD108" s="154"/>
      <c r="XBE108" s="153"/>
      <c r="XBF108" s="153"/>
      <c r="XBG108" s="153"/>
      <c r="XBH108" s="153"/>
      <c r="XBI108" s="153"/>
      <c r="XBJ108" s="153"/>
      <c r="XBK108" s="153"/>
      <c r="XBL108" s="153"/>
      <c r="XBM108" s="155"/>
      <c r="XBN108" s="165"/>
      <c r="XBO108" s="153"/>
      <c r="XBP108" s="154"/>
      <c r="XBQ108" s="154"/>
      <c r="XBR108" s="153"/>
      <c r="XBS108" s="153"/>
      <c r="XBT108" s="153"/>
      <c r="XBU108" s="153"/>
      <c r="XBV108" s="153"/>
      <c r="XBW108" s="153"/>
      <c r="XBX108" s="153"/>
      <c r="XBY108" s="153"/>
      <c r="XBZ108" s="155"/>
      <c r="XCA108" s="165"/>
      <c r="XCB108" s="153"/>
      <c r="XCC108" s="154"/>
      <c r="XCD108" s="154"/>
      <c r="XCE108" s="153"/>
      <c r="XCF108" s="153"/>
      <c r="XCG108" s="153"/>
      <c r="XCH108" s="153"/>
      <c r="XCI108" s="153"/>
      <c r="XCJ108" s="153"/>
      <c r="XCK108" s="153"/>
      <c r="XCL108" s="153"/>
      <c r="XCM108" s="155"/>
      <c r="XCN108" s="165"/>
      <c r="XCO108" s="153"/>
      <c r="XCP108" s="154"/>
      <c r="XCQ108" s="154"/>
      <c r="XCR108" s="153"/>
      <c r="XCS108" s="153"/>
      <c r="XCT108" s="153"/>
      <c r="XCU108" s="153"/>
      <c r="XCV108" s="153"/>
      <c r="XCW108" s="153"/>
      <c r="XCX108" s="153"/>
      <c r="XCY108" s="153"/>
      <c r="XCZ108" s="155"/>
      <c r="XDA108" s="165"/>
      <c r="XDB108" s="153"/>
      <c r="XDC108" s="154"/>
      <c r="XDD108" s="154"/>
      <c r="XDE108" s="153"/>
      <c r="XDF108" s="153"/>
      <c r="XDG108" s="153"/>
      <c r="XDH108" s="153"/>
      <c r="XDI108" s="153"/>
      <c r="XDJ108" s="153"/>
      <c r="XDK108" s="153"/>
      <c r="XDL108" s="153"/>
      <c r="XDM108" s="155"/>
      <c r="XDN108" s="165"/>
      <c r="XDO108" s="153"/>
      <c r="XDP108" s="154"/>
      <c r="XDQ108" s="154"/>
      <c r="XDR108" s="153"/>
      <c r="XDS108" s="153"/>
      <c r="XDT108" s="153"/>
      <c r="XDU108" s="153"/>
      <c r="XDV108" s="153"/>
      <c r="XDW108" s="153"/>
      <c r="XDX108" s="153"/>
      <c r="XDY108" s="153"/>
      <c r="XDZ108" s="155"/>
      <c r="XEA108" s="165"/>
      <c r="XEB108" s="153"/>
      <c r="XEC108" s="154"/>
      <c r="XED108" s="154"/>
      <c r="XEE108" s="153"/>
      <c r="XEF108" s="153"/>
      <c r="XEG108" s="153"/>
      <c r="XEH108" s="153"/>
      <c r="XEI108" s="153"/>
      <c r="XEJ108" s="153"/>
      <c r="XEK108" s="153"/>
      <c r="XEL108" s="153"/>
      <c r="XEM108" s="155"/>
      <c r="XEN108" s="165"/>
      <c r="XEO108" s="153"/>
      <c r="XEP108" s="154"/>
      <c r="XEQ108" s="154"/>
      <c r="XER108" s="153"/>
      <c r="XES108" s="153"/>
      <c r="XET108" s="153"/>
      <c r="XEU108" s="153"/>
      <c r="XEV108" s="153"/>
      <c r="XEW108" s="153"/>
      <c r="XEX108" s="153"/>
      <c r="XEY108" s="153"/>
      <c r="XEZ108" s="155"/>
      <c r="XFA108" s="165"/>
      <c r="XFB108" s="153"/>
      <c r="XFC108" s="154"/>
      <c r="XFD108" s="154"/>
    </row>
    <row r="109" spans="1:16384" x14ac:dyDescent="0.25">
      <c r="A109" s="225" t="s">
        <v>194</v>
      </c>
      <c r="B109" s="238">
        <v>1000000</v>
      </c>
      <c r="C109" s="182" t="s">
        <v>142</v>
      </c>
      <c r="D109" s="259" t="s">
        <v>118</v>
      </c>
      <c r="E109" s="249">
        <v>1000000</v>
      </c>
      <c r="F109" s="248">
        <v>1000000</v>
      </c>
      <c r="H109" s="189" t="s">
        <v>110</v>
      </c>
      <c r="I109" s="147"/>
      <c r="J109" s="148"/>
      <c r="K109" s="171">
        <f>$B$114/4</f>
        <v>2000000</v>
      </c>
      <c r="L109" s="171">
        <f t="shared" ref="L109:N109" si="13">$B$114/4</f>
        <v>2000000</v>
      </c>
      <c r="M109" s="171">
        <f t="shared" si="13"/>
        <v>2000000</v>
      </c>
      <c r="N109" s="171">
        <f t="shared" si="13"/>
        <v>2000000</v>
      </c>
      <c r="O109" s="151">
        <f>SUM(I109:N109)</f>
        <v>8000000</v>
      </c>
      <c r="P109" s="156">
        <f>SUM(I110:N110)</f>
        <v>6000000</v>
      </c>
      <c r="Q109" s="160">
        <f>SUM(I111:N111)</f>
        <v>9000000</v>
      </c>
    </row>
    <row r="110" spans="1:16384" x14ac:dyDescent="0.25">
      <c r="A110" s="225" t="s">
        <v>195</v>
      </c>
      <c r="B110" s="238">
        <v>200000</v>
      </c>
      <c r="C110" s="182" t="s">
        <v>142</v>
      </c>
      <c r="D110" s="259" t="s">
        <v>118</v>
      </c>
      <c r="E110" s="249">
        <v>400000</v>
      </c>
      <c r="F110" s="248">
        <v>100000</v>
      </c>
      <c r="H110" s="189" t="s">
        <v>3</v>
      </c>
      <c r="I110" s="157"/>
      <c r="J110" s="157"/>
      <c r="K110" s="172">
        <f>$E$114/4</f>
        <v>1500000</v>
      </c>
      <c r="L110" s="172">
        <f t="shared" ref="L110:N110" si="14">$E$114/4</f>
        <v>1500000</v>
      </c>
      <c r="M110" s="172">
        <f t="shared" si="14"/>
        <v>1500000</v>
      </c>
      <c r="N110" s="172">
        <f t="shared" si="14"/>
        <v>1500000</v>
      </c>
    </row>
    <row r="111" spans="1:16384" x14ac:dyDescent="0.25">
      <c r="A111" s="225" t="s">
        <v>196</v>
      </c>
      <c r="B111" s="238">
        <f>B109-B110</f>
        <v>800000</v>
      </c>
      <c r="C111" s="182" t="s">
        <v>142</v>
      </c>
      <c r="D111" s="259" t="s">
        <v>118</v>
      </c>
      <c r="E111" s="249">
        <f>E109-E110</f>
        <v>600000</v>
      </c>
      <c r="F111" s="248">
        <f>F109-F110</f>
        <v>900000</v>
      </c>
      <c r="H111" s="189" t="s">
        <v>4</v>
      </c>
      <c r="I111" s="157"/>
      <c r="J111" s="157"/>
      <c r="K111" s="172">
        <f>$F$114/4</f>
        <v>2250000</v>
      </c>
      <c r="L111" s="172">
        <f t="shared" ref="L111:N111" si="15">$F$114/4</f>
        <v>2250000</v>
      </c>
      <c r="M111" s="172">
        <f t="shared" si="15"/>
        <v>2250000</v>
      </c>
      <c r="N111" s="172">
        <f t="shared" si="15"/>
        <v>2250000</v>
      </c>
    </row>
    <row r="112" spans="1:16384" x14ac:dyDescent="0.25">
      <c r="A112" s="225" t="s">
        <v>197</v>
      </c>
      <c r="B112" s="234">
        <v>5</v>
      </c>
      <c r="C112" s="182" t="s">
        <v>142</v>
      </c>
      <c r="D112" s="259" t="s">
        <v>118</v>
      </c>
      <c r="E112" s="251">
        <v>5</v>
      </c>
      <c r="F112" s="254">
        <v>5</v>
      </c>
    </row>
    <row r="113" spans="1:16384" x14ac:dyDescent="0.25">
      <c r="A113" s="225" t="s">
        <v>198</v>
      </c>
      <c r="B113" s="234">
        <v>2</v>
      </c>
      <c r="C113" s="182" t="s">
        <v>142</v>
      </c>
      <c r="D113" s="259" t="s">
        <v>118</v>
      </c>
      <c r="E113" s="251">
        <v>2</v>
      </c>
      <c r="F113" s="254">
        <v>2</v>
      </c>
    </row>
    <row r="114" spans="1:16384" x14ac:dyDescent="0.25">
      <c r="A114" s="232" t="s">
        <v>199</v>
      </c>
      <c r="B114" s="146">
        <f>B113*B112*B111</f>
        <v>8000000</v>
      </c>
      <c r="E114" s="252">
        <f>E113*E112*E111</f>
        <v>6000000</v>
      </c>
      <c r="F114" s="255">
        <f>F113*F112*F111</f>
        <v>9000000</v>
      </c>
      <c r="H114" s="181"/>
      <c r="K114" s="188"/>
      <c r="L114" s="188"/>
      <c r="M114" s="188"/>
      <c r="N114" s="188"/>
    </row>
    <row r="115" spans="1:16384" x14ac:dyDescent="0.25">
      <c r="H115" s="174"/>
      <c r="I115" s="174"/>
      <c r="J115" s="174"/>
      <c r="K115" s="174"/>
      <c r="L115" s="174"/>
      <c r="M115" s="174"/>
      <c r="N115" s="174"/>
    </row>
    <row r="116" spans="1:16384" s="174" customFormat="1" x14ac:dyDescent="0.25">
      <c r="C116" s="175"/>
      <c r="R116" s="240"/>
      <c r="S116" s="240"/>
      <c r="T116" s="240"/>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row>
    <row r="117" spans="1:16384" x14ac:dyDescent="0.25">
      <c r="H117" s="181"/>
    </row>
    <row r="120" spans="1:16384" x14ac:dyDescent="0.25">
      <c r="A120" s="165" t="s">
        <v>200</v>
      </c>
      <c r="B120" s="153" t="s">
        <v>110</v>
      </c>
      <c r="C120" s="154" t="s">
        <v>106</v>
      </c>
      <c r="D120" s="153" t="s">
        <v>107</v>
      </c>
      <c r="E120" s="153" t="s">
        <v>3</v>
      </c>
      <c r="F120" s="153" t="s">
        <v>4</v>
      </c>
      <c r="H120" s="159"/>
      <c r="I120" s="257">
        <v>2021</v>
      </c>
      <c r="J120" s="257">
        <v>2022</v>
      </c>
      <c r="K120" s="257">
        <v>2023</v>
      </c>
      <c r="L120" s="257">
        <v>2024</v>
      </c>
      <c r="M120" s="257">
        <v>2025</v>
      </c>
      <c r="N120" s="257">
        <v>2026</v>
      </c>
      <c r="O120" s="159" t="s">
        <v>111</v>
      </c>
      <c r="P120" s="159" t="s">
        <v>108</v>
      </c>
      <c r="Q120" s="159" t="s">
        <v>109</v>
      </c>
      <c r="R120" s="162"/>
      <c r="S120" s="162"/>
      <c r="T120" s="162"/>
      <c r="U120" s="162"/>
      <c r="V120" s="162"/>
      <c r="W120" s="162"/>
      <c r="X120" s="162"/>
      <c r="Y120" s="162"/>
      <c r="Z120" s="162"/>
      <c r="AA120" s="162"/>
      <c r="AB120" s="162"/>
      <c r="AC120" s="161"/>
      <c r="AD120" s="161"/>
      <c r="AE120" s="162"/>
      <c r="AF120" s="162"/>
      <c r="AG120" s="162"/>
      <c r="AH120" s="162"/>
      <c r="AI120" s="162"/>
      <c r="AJ120" s="162"/>
      <c r="AK120" s="162"/>
      <c r="AL120" s="162"/>
      <c r="AM120" s="162"/>
      <c r="AN120" s="162"/>
      <c r="AO120" s="162"/>
      <c r="AP120" s="161"/>
      <c r="AQ120" s="161"/>
      <c r="AR120" s="162"/>
      <c r="AS120" s="162"/>
      <c r="AT120" s="152"/>
      <c r="AU120" s="153"/>
      <c r="AV120" s="153"/>
      <c r="AW120" s="153"/>
      <c r="AX120" s="153"/>
      <c r="AY120" s="153"/>
      <c r="AZ120" s="155"/>
      <c r="BA120" s="165"/>
      <c r="BB120" s="153"/>
      <c r="BC120" s="154"/>
      <c r="BD120" s="154"/>
      <c r="BE120" s="153"/>
      <c r="BF120" s="153"/>
      <c r="BG120" s="153"/>
      <c r="BH120" s="153"/>
      <c r="BI120" s="153"/>
      <c r="BJ120" s="153"/>
      <c r="BK120" s="153"/>
      <c r="BL120" s="153"/>
      <c r="BM120" s="155"/>
      <c r="BN120" s="165"/>
      <c r="BO120" s="153"/>
      <c r="BP120" s="154"/>
      <c r="BQ120" s="154"/>
      <c r="BR120" s="153"/>
      <c r="BS120" s="153"/>
      <c r="BT120" s="153"/>
      <c r="BU120" s="153"/>
      <c r="BV120" s="153"/>
      <c r="BW120" s="153"/>
      <c r="BX120" s="153"/>
      <c r="BY120" s="153"/>
      <c r="BZ120" s="155"/>
      <c r="CA120" s="165"/>
      <c r="CB120" s="153"/>
      <c r="CC120" s="154"/>
      <c r="CD120" s="154"/>
      <c r="CE120" s="153"/>
      <c r="CF120" s="153"/>
      <c r="CG120" s="153"/>
      <c r="CH120" s="153"/>
      <c r="CI120" s="153"/>
      <c r="CJ120" s="153"/>
      <c r="CK120" s="153"/>
      <c r="CL120" s="153"/>
      <c r="CM120" s="155"/>
      <c r="CN120" s="165"/>
      <c r="CO120" s="153"/>
      <c r="CP120" s="154"/>
      <c r="CQ120" s="154"/>
      <c r="CR120" s="153"/>
      <c r="CS120" s="153"/>
      <c r="CT120" s="153"/>
      <c r="CU120" s="153"/>
      <c r="CV120" s="153"/>
      <c r="CW120" s="153"/>
      <c r="CX120" s="153"/>
      <c r="CY120" s="153"/>
      <c r="CZ120" s="155"/>
      <c r="DA120" s="165"/>
      <c r="DB120" s="153"/>
      <c r="DC120" s="154"/>
      <c r="DD120" s="154"/>
      <c r="DE120" s="153"/>
      <c r="DF120" s="153"/>
      <c r="DG120" s="153"/>
      <c r="DH120" s="153"/>
      <c r="DI120" s="153"/>
      <c r="DJ120" s="153"/>
      <c r="DK120" s="153"/>
      <c r="DL120" s="153"/>
      <c r="DM120" s="155"/>
      <c r="DN120" s="165"/>
      <c r="DO120" s="153"/>
      <c r="DP120" s="154"/>
      <c r="DQ120" s="154"/>
      <c r="DR120" s="153"/>
      <c r="DS120" s="153"/>
      <c r="DT120" s="153"/>
      <c r="DU120" s="153"/>
      <c r="DV120" s="153"/>
      <c r="DW120" s="153"/>
      <c r="DX120" s="153"/>
      <c r="DY120" s="153"/>
      <c r="DZ120" s="155"/>
      <c r="EA120" s="165"/>
      <c r="EB120" s="153"/>
      <c r="EC120" s="154"/>
      <c r="ED120" s="154"/>
      <c r="EE120" s="153"/>
      <c r="EF120" s="153"/>
      <c r="EG120" s="153"/>
      <c r="EH120" s="153"/>
      <c r="EI120" s="153"/>
      <c r="EJ120" s="153"/>
      <c r="EK120" s="153"/>
      <c r="EL120" s="153"/>
      <c r="EM120" s="155"/>
      <c r="EN120" s="165"/>
      <c r="EO120" s="153"/>
      <c r="EP120" s="154"/>
      <c r="EQ120" s="154"/>
      <c r="ER120" s="153"/>
      <c r="ES120" s="153"/>
      <c r="ET120" s="153"/>
      <c r="EU120" s="153"/>
      <c r="EV120" s="153"/>
      <c r="EW120" s="153"/>
      <c r="EX120" s="153"/>
      <c r="EY120" s="153"/>
      <c r="EZ120" s="155"/>
      <c r="FA120" s="165"/>
      <c r="FB120" s="153"/>
      <c r="FC120" s="154"/>
      <c r="FD120" s="154"/>
      <c r="FE120" s="153"/>
      <c r="FF120" s="153"/>
      <c r="FG120" s="153"/>
      <c r="FH120" s="153"/>
      <c r="FI120" s="153"/>
      <c r="FJ120" s="153"/>
      <c r="FK120" s="153"/>
      <c r="FL120" s="153"/>
      <c r="FM120" s="155"/>
      <c r="FN120" s="165"/>
      <c r="FO120" s="153"/>
      <c r="FP120" s="154"/>
      <c r="FQ120" s="154"/>
      <c r="FR120" s="153"/>
      <c r="FS120" s="153"/>
      <c r="FT120" s="153"/>
      <c r="FU120" s="153"/>
      <c r="FV120" s="153"/>
      <c r="FW120" s="153"/>
      <c r="FX120" s="153"/>
      <c r="FY120" s="153"/>
      <c r="FZ120" s="155"/>
      <c r="GA120" s="165"/>
      <c r="GB120" s="153"/>
      <c r="GC120" s="154"/>
      <c r="GD120" s="154"/>
      <c r="GE120" s="153"/>
      <c r="GF120" s="153"/>
      <c r="GG120" s="153"/>
      <c r="GH120" s="153"/>
      <c r="GI120" s="153"/>
      <c r="GJ120" s="153"/>
      <c r="GK120" s="153"/>
      <c r="GL120" s="153"/>
      <c r="GM120" s="155"/>
      <c r="GN120" s="165"/>
      <c r="GO120" s="153"/>
      <c r="GP120" s="154"/>
      <c r="GQ120" s="154"/>
      <c r="GR120" s="153"/>
      <c r="GS120" s="153"/>
      <c r="GT120" s="153"/>
      <c r="GU120" s="153"/>
      <c r="GV120" s="153"/>
      <c r="GW120" s="153"/>
      <c r="GX120" s="153"/>
      <c r="GY120" s="153"/>
      <c r="GZ120" s="155"/>
      <c r="HA120" s="165"/>
      <c r="HB120" s="153"/>
      <c r="HC120" s="154"/>
      <c r="HD120" s="154"/>
      <c r="HE120" s="153"/>
      <c r="HF120" s="153"/>
      <c r="HG120" s="153"/>
      <c r="HH120" s="153"/>
      <c r="HI120" s="153"/>
      <c r="HJ120" s="153"/>
      <c r="HK120" s="153"/>
      <c r="HL120" s="153"/>
      <c r="HM120" s="155"/>
      <c r="HN120" s="165"/>
      <c r="HO120" s="153"/>
      <c r="HP120" s="154"/>
      <c r="HQ120" s="154"/>
      <c r="HR120" s="153"/>
      <c r="HS120" s="153"/>
      <c r="HT120" s="153"/>
      <c r="HU120" s="153"/>
      <c r="HV120" s="153"/>
      <c r="HW120" s="153"/>
      <c r="HX120" s="153"/>
      <c r="HY120" s="153"/>
      <c r="HZ120" s="155"/>
      <c r="IA120" s="165"/>
      <c r="IB120" s="153"/>
      <c r="IC120" s="154"/>
      <c r="ID120" s="154"/>
      <c r="IE120" s="153"/>
      <c r="IF120" s="153"/>
      <c r="IG120" s="153"/>
      <c r="IH120" s="153"/>
      <c r="II120" s="153"/>
      <c r="IJ120" s="153"/>
      <c r="IK120" s="153"/>
      <c r="IL120" s="153"/>
      <c r="IM120" s="155"/>
      <c r="IN120" s="165"/>
      <c r="IO120" s="153"/>
      <c r="IP120" s="154"/>
      <c r="IQ120" s="154"/>
      <c r="IR120" s="153"/>
      <c r="IS120" s="153"/>
      <c r="IT120" s="153"/>
      <c r="IU120" s="153"/>
      <c r="IV120" s="153"/>
      <c r="IW120" s="153"/>
      <c r="IX120" s="153"/>
      <c r="IY120" s="153"/>
      <c r="IZ120" s="155"/>
      <c r="JA120" s="165"/>
      <c r="JB120" s="153"/>
      <c r="JC120" s="154"/>
      <c r="JD120" s="154"/>
      <c r="JE120" s="153"/>
      <c r="JF120" s="153"/>
      <c r="JG120" s="153"/>
      <c r="JH120" s="153"/>
      <c r="JI120" s="153"/>
      <c r="JJ120" s="153"/>
      <c r="JK120" s="153"/>
      <c r="JL120" s="153"/>
      <c r="JM120" s="155"/>
      <c r="JN120" s="165"/>
      <c r="JO120" s="153"/>
      <c r="JP120" s="154"/>
      <c r="JQ120" s="154"/>
      <c r="JR120" s="153"/>
      <c r="JS120" s="153"/>
      <c r="JT120" s="153"/>
      <c r="JU120" s="153"/>
      <c r="JV120" s="153"/>
      <c r="JW120" s="153"/>
      <c r="JX120" s="153"/>
      <c r="JY120" s="153"/>
      <c r="JZ120" s="155"/>
      <c r="KA120" s="165"/>
      <c r="KB120" s="153"/>
      <c r="KC120" s="154"/>
      <c r="KD120" s="154"/>
      <c r="KE120" s="153"/>
      <c r="KF120" s="153"/>
      <c r="KG120" s="153"/>
      <c r="KH120" s="153"/>
      <c r="KI120" s="153"/>
      <c r="KJ120" s="153"/>
      <c r="KK120" s="153"/>
      <c r="KL120" s="153"/>
      <c r="KM120" s="155"/>
      <c r="KN120" s="165"/>
      <c r="KO120" s="153"/>
      <c r="KP120" s="154"/>
      <c r="KQ120" s="154"/>
      <c r="KR120" s="153"/>
      <c r="KS120" s="153"/>
      <c r="KT120" s="153"/>
      <c r="KU120" s="153"/>
      <c r="KV120" s="153"/>
      <c r="KW120" s="153"/>
      <c r="KX120" s="153"/>
      <c r="KY120" s="153"/>
      <c r="KZ120" s="155"/>
      <c r="LA120" s="165"/>
      <c r="LB120" s="153"/>
      <c r="LC120" s="154"/>
      <c r="LD120" s="154"/>
      <c r="LE120" s="153"/>
      <c r="LF120" s="153"/>
      <c r="LG120" s="153"/>
      <c r="LH120" s="153"/>
      <c r="LI120" s="153"/>
      <c r="LJ120" s="153"/>
      <c r="LK120" s="153"/>
      <c r="LL120" s="153"/>
      <c r="LM120" s="155"/>
      <c r="LN120" s="165"/>
      <c r="LO120" s="153"/>
      <c r="LP120" s="154"/>
      <c r="LQ120" s="154"/>
      <c r="LR120" s="153"/>
      <c r="LS120" s="153"/>
      <c r="LT120" s="153"/>
      <c r="LU120" s="153"/>
      <c r="LV120" s="153"/>
      <c r="LW120" s="153"/>
      <c r="LX120" s="153"/>
      <c r="LY120" s="153"/>
      <c r="LZ120" s="155"/>
      <c r="MA120" s="165"/>
      <c r="MB120" s="153"/>
      <c r="MC120" s="154"/>
      <c r="MD120" s="154"/>
      <c r="ME120" s="153"/>
      <c r="MF120" s="153"/>
      <c r="MG120" s="153"/>
      <c r="MH120" s="153"/>
      <c r="MI120" s="153"/>
      <c r="MJ120" s="153"/>
      <c r="MK120" s="153"/>
      <c r="ML120" s="153"/>
      <c r="MM120" s="155"/>
      <c r="MN120" s="165"/>
      <c r="MO120" s="153"/>
      <c r="MP120" s="154"/>
      <c r="MQ120" s="154"/>
      <c r="MR120" s="153"/>
      <c r="MS120" s="153"/>
      <c r="MT120" s="153"/>
      <c r="MU120" s="153"/>
      <c r="MV120" s="153"/>
      <c r="MW120" s="153"/>
      <c r="MX120" s="153"/>
      <c r="MY120" s="153"/>
      <c r="MZ120" s="155"/>
      <c r="NA120" s="165"/>
      <c r="NB120" s="153"/>
      <c r="NC120" s="154"/>
      <c r="ND120" s="154"/>
      <c r="NE120" s="153"/>
      <c r="NF120" s="153"/>
      <c r="NG120" s="153"/>
      <c r="NH120" s="153"/>
      <c r="NI120" s="153"/>
      <c r="NJ120" s="153"/>
      <c r="NK120" s="153"/>
      <c r="NL120" s="153"/>
      <c r="NM120" s="155"/>
      <c r="NN120" s="165"/>
      <c r="NO120" s="153"/>
      <c r="NP120" s="154"/>
      <c r="NQ120" s="154"/>
      <c r="NR120" s="153"/>
      <c r="NS120" s="153"/>
      <c r="NT120" s="153"/>
      <c r="NU120" s="153"/>
      <c r="NV120" s="153"/>
      <c r="NW120" s="153"/>
      <c r="NX120" s="153"/>
      <c r="NY120" s="153"/>
      <c r="NZ120" s="155"/>
      <c r="OA120" s="165"/>
      <c r="OB120" s="153"/>
      <c r="OC120" s="154"/>
      <c r="OD120" s="154"/>
      <c r="OE120" s="153"/>
      <c r="OF120" s="153"/>
      <c r="OG120" s="153"/>
      <c r="OH120" s="153"/>
      <c r="OI120" s="153"/>
      <c r="OJ120" s="153"/>
      <c r="OK120" s="153"/>
      <c r="OL120" s="153"/>
      <c r="OM120" s="155"/>
      <c r="ON120" s="165"/>
      <c r="OO120" s="153"/>
      <c r="OP120" s="154"/>
      <c r="OQ120" s="154"/>
      <c r="OR120" s="153"/>
      <c r="OS120" s="153"/>
      <c r="OT120" s="153"/>
      <c r="OU120" s="153"/>
      <c r="OV120" s="153"/>
      <c r="OW120" s="153"/>
      <c r="OX120" s="153"/>
      <c r="OY120" s="153"/>
      <c r="OZ120" s="155"/>
      <c r="PA120" s="165"/>
      <c r="PB120" s="153"/>
      <c r="PC120" s="154"/>
      <c r="PD120" s="154"/>
      <c r="PE120" s="153"/>
      <c r="PF120" s="153"/>
      <c r="PG120" s="153"/>
      <c r="PH120" s="153"/>
      <c r="PI120" s="153"/>
      <c r="PJ120" s="153"/>
      <c r="PK120" s="153"/>
      <c r="PL120" s="153"/>
      <c r="PM120" s="155"/>
      <c r="PN120" s="165"/>
      <c r="PO120" s="153"/>
      <c r="PP120" s="154"/>
      <c r="PQ120" s="154"/>
      <c r="PR120" s="153"/>
      <c r="PS120" s="153"/>
      <c r="PT120" s="153"/>
      <c r="PU120" s="153"/>
      <c r="PV120" s="153"/>
      <c r="PW120" s="153"/>
      <c r="PX120" s="153"/>
      <c r="PY120" s="153"/>
      <c r="PZ120" s="155"/>
      <c r="QA120" s="165"/>
      <c r="QB120" s="153"/>
      <c r="QC120" s="154"/>
      <c r="QD120" s="154"/>
      <c r="QE120" s="153"/>
      <c r="QF120" s="153"/>
      <c r="QG120" s="153"/>
      <c r="QH120" s="153"/>
      <c r="QI120" s="153"/>
      <c r="QJ120" s="153"/>
      <c r="QK120" s="153"/>
      <c r="QL120" s="153"/>
      <c r="QM120" s="155"/>
      <c r="QN120" s="165"/>
      <c r="QO120" s="153"/>
      <c r="QP120" s="154"/>
      <c r="QQ120" s="154"/>
      <c r="QR120" s="153"/>
      <c r="QS120" s="153"/>
      <c r="QT120" s="153"/>
      <c r="QU120" s="153"/>
      <c r="QV120" s="153"/>
      <c r="QW120" s="153"/>
      <c r="QX120" s="153"/>
      <c r="QY120" s="153"/>
      <c r="QZ120" s="155"/>
      <c r="RA120" s="165"/>
      <c r="RB120" s="153"/>
      <c r="RC120" s="154"/>
      <c r="RD120" s="154"/>
      <c r="RE120" s="153"/>
      <c r="RF120" s="153"/>
      <c r="RG120" s="153"/>
      <c r="RH120" s="153"/>
      <c r="RI120" s="153"/>
      <c r="RJ120" s="153"/>
      <c r="RK120" s="153"/>
      <c r="RL120" s="153"/>
      <c r="RM120" s="155"/>
      <c r="RN120" s="165"/>
      <c r="RO120" s="153"/>
      <c r="RP120" s="154"/>
      <c r="RQ120" s="154"/>
      <c r="RR120" s="153"/>
      <c r="RS120" s="153"/>
      <c r="RT120" s="153"/>
      <c r="RU120" s="153"/>
      <c r="RV120" s="153"/>
      <c r="RW120" s="153"/>
      <c r="RX120" s="153"/>
      <c r="RY120" s="153"/>
      <c r="RZ120" s="155"/>
      <c r="SA120" s="165"/>
      <c r="SB120" s="153"/>
      <c r="SC120" s="154"/>
      <c r="SD120" s="154"/>
      <c r="SE120" s="153"/>
      <c r="SF120" s="153"/>
      <c r="SG120" s="153"/>
      <c r="SH120" s="153"/>
      <c r="SI120" s="153"/>
      <c r="SJ120" s="153"/>
      <c r="SK120" s="153"/>
      <c r="SL120" s="153"/>
      <c r="SM120" s="155"/>
      <c r="SN120" s="165"/>
      <c r="SO120" s="153"/>
      <c r="SP120" s="154"/>
      <c r="SQ120" s="154"/>
      <c r="SR120" s="153"/>
      <c r="SS120" s="153"/>
      <c r="ST120" s="153"/>
      <c r="SU120" s="153"/>
      <c r="SV120" s="153"/>
      <c r="SW120" s="153"/>
      <c r="SX120" s="153"/>
      <c r="SY120" s="153"/>
      <c r="SZ120" s="155"/>
      <c r="TA120" s="165"/>
      <c r="TB120" s="153"/>
      <c r="TC120" s="154"/>
      <c r="TD120" s="154"/>
      <c r="TE120" s="153"/>
      <c r="TF120" s="153"/>
      <c r="TG120" s="153"/>
      <c r="TH120" s="153"/>
      <c r="TI120" s="153"/>
      <c r="TJ120" s="153"/>
      <c r="TK120" s="153"/>
      <c r="TL120" s="153"/>
      <c r="TM120" s="155"/>
      <c r="TN120" s="165"/>
      <c r="TO120" s="153"/>
      <c r="TP120" s="154"/>
      <c r="TQ120" s="154"/>
      <c r="TR120" s="153"/>
      <c r="TS120" s="153"/>
      <c r="TT120" s="153"/>
      <c r="TU120" s="153"/>
      <c r="TV120" s="153"/>
      <c r="TW120" s="153"/>
      <c r="TX120" s="153"/>
      <c r="TY120" s="153"/>
      <c r="TZ120" s="155"/>
      <c r="UA120" s="165"/>
      <c r="UB120" s="153"/>
      <c r="UC120" s="154"/>
      <c r="UD120" s="154"/>
      <c r="UE120" s="153"/>
      <c r="UF120" s="153"/>
      <c r="UG120" s="153"/>
      <c r="UH120" s="153"/>
      <c r="UI120" s="153"/>
      <c r="UJ120" s="153"/>
      <c r="UK120" s="153"/>
      <c r="UL120" s="153"/>
      <c r="UM120" s="155"/>
      <c r="UN120" s="165"/>
      <c r="UO120" s="153"/>
      <c r="UP120" s="154"/>
      <c r="UQ120" s="154"/>
      <c r="UR120" s="153"/>
      <c r="US120" s="153"/>
      <c r="UT120" s="153"/>
      <c r="UU120" s="153"/>
      <c r="UV120" s="153"/>
      <c r="UW120" s="153"/>
      <c r="UX120" s="153"/>
      <c r="UY120" s="153"/>
      <c r="UZ120" s="155"/>
      <c r="VA120" s="165"/>
      <c r="VB120" s="153"/>
      <c r="VC120" s="154"/>
      <c r="VD120" s="154"/>
      <c r="VE120" s="153"/>
      <c r="VF120" s="153"/>
      <c r="VG120" s="153"/>
      <c r="VH120" s="153"/>
      <c r="VI120" s="153"/>
      <c r="VJ120" s="153"/>
      <c r="VK120" s="153"/>
      <c r="VL120" s="153"/>
      <c r="VM120" s="155"/>
      <c r="VN120" s="165"/>
      <c r="VO120" s="153"/>
      <c r="VP120" s="154"/>
      <c r="VQ120" s="154"/>
      <c r="VR120" s="153"/>
      <c r="VS120" s="153"/>
      <c r="VT120" s="153"/>
      <c r="VU120" s="153"/>
      <c r="VV120" s="153"/>
      <c r="VW120" s="153"/>
      <c r="VX120" s="153"/>
      <c r="VY120" s="153"/>
      <c r="VZ120" s="155"/>
      <c r="WA120" s="165"/>
      <c r="WB120" s="153"/>
      <c r="WC120" s="154"/>
      <c r="WD120" s="154"/>
      <c r="WE120" s="153"/>
      <c r="WF120" s="153"/>
      <c r="WG120" s="153"/>
      <c r="WH120" s="153"/>
      <c r="WI120" s="153"/>
      <c r="WJ120" s="153"/>
      <c r="WK120" s="153"/>
      <c r="WL120" s="153"/>
      <c r="WM120" s="155"/>
      <c r="WN120" s="165"/>
      <c r="WO120" s="153"/>
      <c r="WP120" s="154"/>
      <c r="WQ120" s="154"/>
      <c r="WR120" s="153"/>
      <c r="WS120" s="153"/>
      <c r="WT120" s="153"/>
      <c r="WU120" s="153"/>
      <c r="WV120" s="153"/>
      <c r="WW120" s="153"/>
      <c r="WX120" s="153"/>
      <c r="WY120" s="153"/>
      <c r="WZ120" s="155"/>
      <c r="XA120" s="165"/>
      <c r="XB120" s="153"/>
      <c r="XC120" s="154"/>
      <c r="XD120" s="154"/>
      <c r="XE120" s="153"/>
      <c r="XF120" s="153"/>
      <c r="XG120" s="153"/>
      <c r="XH120" s="153"/>
      <c r="XI120" s="153"/>
      <c r="XJ120" s="153"/>
      <c r="XK120" s="153"/>
      <c r="XL120" s="153"/>
      <c r="XM120" s="155"/>
      <c r="XN120" s="165"/>
      <c r="XO120" s="153"/>
      <c r="XP120" s="154"/>
      <c r="XQ120" s="154"/>
      <c r="XR120" s="153"/>
      <c r="XS120" s="153"/>
      <c r="XT120" s="153"/>
      <c r="XU120" s="153"/>
      <c r="XV120" s="153"/>
      <c r="XW120" s="153"/>
      <c r="XX120" s="153"/>
      <c r="XY120" s="153"/>
      <c r="XZ120" s="155"/>
      <c r="YA120" s="165"/>
      <c r="YB120" s="153"/>
      <c r="YC120" s="154"/>
      <c r="YD120" s="154"/>
      <c r="YE120" s="153"/>
      <c r="YF120" s="153"/>
      <c r="YG120" s="153"/>
      <c r="YH120" s="153"/>
      <c r="YI120" s="153"/>
      <c r="YJ120" s="153"/>
      <c r="YK120" s="153"/>
      <c r="YL120" s="153"/>
      <c r="YM120" s="155"/>
      <c r="YN120" s="165"/>
      <c r="YO120" s="153"/>
      <c r="YP120" s="154"/>
      <c r="YQ120" s="154"/>
      <c r="YR120" s="153"/>
      <c r="YS120" s="153"/>
      <c r="YT120" s="153"/>
      <c r="YU120" s="153"/>
      <c r="YV120" s="153"/>
      <c r="YW120" s="153"/>
      <c r="YX120" s="153"/>
      <c r="YY120" s="153"/>
      <c r="YZ120" s="155"/>
      <c r="ZA120" s="165"/>
      <c r="ZB120" s="153"/>
      <c r="ZC120" s="154"/>
      <c r="ZD120" s="154"/>
      <c r="ZE120" s="153"/>
      <c r="ZF120" s="153"/>
      <c r="ZG120" s="153"/>
      <c r="ZH120" s="153"/>
      <c r="ZI120" s="153"/>
      <c r="ZJ120" s="153"/>
      <c r="ZK120" s="153"/>
      <c r="ZL120" s="153"/>
      <c r="ZM120" s="155"/>
      <c r="ZN120" s="165"/>
      <c r="ZO120" s="153"/>
      <c r="ZP120" s="154"/>
      <c r="ZQ120" s="154"/>
      <c r="ZR120" s="153"/>
      <c r="ZS120" s="153"/>
      <c r="ZT120" s="153"/>
      <c r="ZU120" s="153"/>
      <c r="ZV120" s="153"/>
      <c r="ZW120" s="153"/>
      <c r="ZX120" s="153"/>
      <c r="ZY120" s="153"/>
      <c r="ZZ120" s="155"/>
      <c r="AAA120" s="165"/>
      <c r="AAB120" s="153"/>
      <c r="AAC120" s="154"/>
      <c r="AAD120" s="154"/>
      <c r="AAE120" s="153"/>
      <c r="AAF120" s="153"/>
      <c r="AAG120" s="153"/>
      <c r="AAH120" s="153"/>
      <c r="AAI120" s="153"/>
      <c r="AAJ120" s="153"/>
      <c r="AAK120" s="153"/>
      <c r="AAL120" s="153"/>
      <c r="AAM120" s="155"/>
      <c r="AAN120" s="165"/>
      <c r="AAO120" s="153"/>
      <c r="AAP120" s="154"/>
      <c r="AAQ120" s="154"/>
      <c r="AAR120" s="153"/>
      <c r="AAS120" s="153"/>
      <c r="AAT120" s="153"/>
      <c r="AAU120" s="153"/>
      <c r="AAV120" s="153"/>
      <c r="AAW120" s="153"/>
      <c r="AAX120" s="153"/>
      <c r="AAY120" s="153"/>
      <c r="AAZ120" s="155"/>
      <c r="ABA120" s="165"/>
      <c r="ABB120" s="153"/>
      <c r="ABC120" s="154"/>
      <c r="ABD120" s="154"/>
      <c r="ABE120" s="153"/>
      <c r="ABF120" s="153"/>
      <c r="ABG120" s="153"/>
      <c r="ABH120" s="153"/>
      <c r="ABI120" s="153"/>
      <c r="ABJ120" s="153"/>
      <c r="ABK120" s="153"/>
      <c r="ABL120" s="153"/>
      <c r="ABM120" s="155"/>
      <c r="ABN120" s="165"/>
      <c r="ABO120" s="153"/>
      <c r="ABP120" s="154"/>
      <c r="ABQ120" s="154"/>
      <c r="ABR120" s="153"/>
      <c r="ABS120" s="153"/>
      <c r="ABT120" s="153"/>
      <c r="ABU120" s="153"/>
      <c r="ABV120" s="153"/>
      <c r="ABW120" s="153"/>
      <c r="ABX120" s="153"/>
      <c r="ABY120" s="153"/>
      <c r="ABZ120" s="155"/>
      <c r="ACA120" s="165"/>
      <c r="ACB120" s="153"/>
      <c r="ACC120" s="154"/>
      <c r="ACD120" s="154"/>
      <c r="ACE120" s="153"/>
      <c r="ACF120" s="153"/>
      <c r="ACG120" s="153"/>
      <c r="ACH120" s="153"/>
      <c r="ACI120" s="153"/>
      <c r="ACJ120" s="153"/>
      <c r="ACK120" s="153"/>
      <c r="ACL120" s="153"/>
      <c r="ACM120" s="155"/>
      <c r="ACN120" s="165"/>
      <c r="ACO120" s="153"/>
      <c r="ACP120" s="154"/>
      <c r="ACQ120" s="154"/>
      <c r="ACR120" s="153"/>
      <c r="ACS120" s="153"/>
      <c r="ACT120" s="153"/>
      <c r="ACU120" s="153"/>
      <c r="ACV120" s="153"/>
      <c r="ACW120" s="153"/>
      <c r="ACX120" s="153"/>
      <c r="ACY120" s="153"/>
      <c r="ACZ120" s="155"/>
      <c r="ADA120" s="165"/>
      <c r="ADB120" s="153"/>
      <c r="ADC120" s="154"/>
      <c r="ADD120" s="154"/>
      <c r="ADE120" s="153"/>
      <c r="ADF120" s="153"/>
      <c r="ADG120" s="153"/>
      <c r="ADH120" s="153"/>
      <c r="ADI120" s="153"/>
      <c r="ADJ120" s="153"/>
      <c r="ADK120" s="153"/>
      <c r="ADL120" s="153"/>
      <c r="ADM120" s="155"/>
      <c r="ADN120" s="165"/>
      <c r="ADO120" s="153"/>
      <c r="ADP120" s="154"/>
      <c r="ADQ120" s="154"/>
      <c r="ADR120" s="153"/>
      <c r="ADS120" s="153"/>
      <c r="ADT120" s="153"/>
      <c r="ADU120" s="153"/>
      <c r="ADV120" s="153"/>
      <c r="ADW120" s="153"/>
      <c r="ADX120" s="153"/>
      <c r="ADY120" s="153"/>
      <c r="ADZ120" s="155"/>
      <c r="AEA120" s="165"/>
      <c r="AEB120" s="153"/>
      <c r="AEC120" s="154"/>
      <c r="AED120" s="154"/>
      <c r="AEE120" s="153"/>
      <c r="AEF120" s="153"/>
      <c r="AEG120" s="153"/>
      <c r="AEH120" s="153"/>
      <c r="AEI120" s="153"/>
      <c r="AEJ120" s="153"/>
      <c r="AEK120" s="153"/>
      <c r="AEL120" s="153"/>
      <c r="AEM120" s="155"/>
      <c r="AEN120" s="165"/>
      <c r="AEO120" s="153"/>
      <c r="AEP120" s="154"/>
      <c r="AEQ120" s="154"/>
      <c r="AER120" s="153"/>
      <c r="AES120" s="153"/>
      <c r="AET120" s="153"/>
      <c r="AEU120" s="153"/>
      <c r="AEV120" s="153"/>
      <c r="AEW120" s="153"/>
      <c r="AEX120" s="153"/>
      <c r="AEY120" s="153"/>
      <c r="AEZ120" s="155"/>
      <c r="AFA120" s="165"/>
      <c r="AFB120" s="153"/>
      <c r="AFC120" s="154"/>
      <c r="AFD120" s="154"/>
      <c r="AFE120" s="153"/>
      <c r="AFF120" s="153"/>
      <c r="AFG120" s="153"/>
      <c r="AFH120" s="153"/>
      <c r="AFI120" s="153"/>
      <c r="AFJ120" s="153"/>
      <c r="AFK120" s="153"/>
      <c r="AFL120" s="153"/>
      <c r="AFM120" s="155"/>
      <c r="AFN120" s="165"/>
      <c r="AFO120" s="153"/>
      <c r="AFP120" s="154"/>
      <c r="AFQ120" s="154"/>
      <c r="AFR120" s="153"/>
      <c r="AFS120" s="153"/>
      <c r="AFT120" s="153"/>
      <c r="AFU120" s="153"/>
      <c r="AFV120" s="153"/>
      <c r="AFW120" s="153"/>
      <c r="AFX120" s="153"/>
      <c r="AFY120" s="153"/>
      <c r="AFZ120" s="155"/>
      <c r="AGA120" s="165"/>
      <c r="AGB120" s="153"/>
      <c r="AGC120" s="154"/>
      <c r="AGD120" s="154"/>
      <c r="AGE120" s="153"/>
      <c r="AGF120" s="153"/>
      <c r="AGG120" s="153"/>
      <c r="AGH120" s="153"/>
      <c r="AGI120" s="153"/>
      <c r="AGJ120" s="153"/>
      <c r="AGK120" s="153"/>
      <c r="AGL120" s="153"/>
      <c r="AGM120" s="155"/>
      <c r="AGN120" s="165"/>
      <c r="AGO120" s="153"/>
      <c r="AGP120" s="154"/>
      <c r="AGQ120" s="154"/>
      <c r="AGR120" s="153"/>
      <c r="AGS120" s="153"/>
      <c r="AGT120" s="153"/>
      <c r="AGU120" s="153"/>
      <c r="AGV120" s="153"/>
      <c r="AGW120" s="153"/>
      <c r="AGX120" s="153"/>
      <c r="AGY120" s="153"/>
      <c r="AGZ120" s="155"/>
      <c r="AHA120" s="165"/>
      <c r="AHB120" s="153"/>
      <c r="AHC120" s="154"/>
      <c r="AHD120" s="154"/>
      <c r="AHE120" s="153"/>
      <c r="AHF120" s="153"/>
      <c r="AHG120" s="153"/>
      <c r="AHH120" s="153"/>
      <c r="AHI120" s="153"/>
      <c r="AHJ120" s="153"/>
      <c r="AHK120" s="153"/>
      <c r="AHL120" s="153"/>
      <c r="AHM120" s="155"/>
      <c r="AHN120" s="165"/>
      <c r="AHO120" s="153"/>
      <c r="AHP120" s="154"/>
      <c r="AHQ120" s="154"/>
      <c r="AHR120" s="153"/>
      <c r="AHS120" s="153"/>
      <c r="AHT120" s="153"/>
      <c r="AHU120" s="153"/>
      <c r="AHV120" s="153"/>
      <c r="AHW120" s="153"/>
      <c r="AHX120" s="153"/>
      <c r="AHY120" s="153"/>
      <c r="AHZ120" s="155"/>
      <c r="AIA120" s="165"/>
      <c r="AIB120" s="153"/>
      <c r="AIC120" s="154"/>
      <c r="AID120" s="154"/>
      <c r="AIE120" s="153"/>
      <c r="AIF120" s="153"/>
      <c r="AIG120" s="153"/>
      <c r="AIH120" s="153"/>
      <c r="AII120" s="153"/>
      <c r="AIJ120" s="153"/>
      <c r="AIK120" s="153"/>
      <c r="AIL120" s="153"/>
      <c r="AIM120" s="155"/>
      <c r="AIN120" s="165"/>
      <c r="AIO120" s="153"/>
      <c r="AIP120" s="154"/>
      <c r="AIQ120" s="154"/>
      <c r="AIR120" s="153"/>
      <c r="AIS120" s="153"/>
      <c r="AIT120" s="153"/>
      <c r="AIU120" s="153"/>
      <c r="AIV120" s="153"/>
      <c r="AIW120" s="153"/>
      <c r="AIX120" s="153"/>
      <c r="AIY120" s="153"/>
      <c r="AIZ120" s="155"/>
      <c r="AJA120" s="165"/>
      <c r="AJB120" s="153"/>
      <c r="AJC120" s="154"/>
      <c r="AJD120" s="154"/>
      <c r="AJE120" s="153"/>
      <c r="AJF120" s="153"/>
      <c r="AJG120" s="153"/>
      <c r="AJH120" s="153"/>
      <c r="AJI120" s="153"/>
      <c r="AJJ120" s="153"/>
      <c r="AJK120" s="153"/>
      <c r="AJL120" s="153"/>
      <c r="AJM120" s="155"/>
      <c r="AJN120" s="165"/>
      <c r="AJO120" s="153"/>
      <c r="AJP120" s="154"/>
      <c r="AJQ120" s="154"/>
      <c r="AJR120" s="153"/>
      <c r="AJS120" s="153"/>
      <c r="AJT120" s="153"/>
      <c r="AJU120" s="153"/>
      <c r="AJV120" s="153"/>
      <c r="AJW120" s="153"/>
      <c r="AJX120" s="153"/>
      <c r="AJY120" s="153"/>
      <c r="AJZ120" s="155"/>
      <c r="AKA120" s="165"/>
      <c r="AKB120" s="153"/>
      <c r="AKC120" s="154"/>
      <c r="AKD120" s="154"/>
      <c r="AKE120" s="153"/>
      <c r="AKF120" s="153"/>
      <c r="AKG120" s="153"/>
      <c r="AKH120" s="153"/>
      <c r="AKI120" s="153"/>
      <c r="AKJ120" s="153"/>
      <c r="AKK120" s="153"/>
      <c r="AKL120" s="153"/>
      <c r="AKM120" s="155"/>
      <c r="AKN120" s="165"/>
      <c r="AKO120" s="153"/>
      <c r="AKP120" s="154"/>
      <c r="AKQ120" s="154"/>
      <c r="AKR120" s="153"/>
      <c r="AKS120" s="153"/>
      <c r="AKT120" s="153"/>
      <c r="AKU120" s="153"/>
      <c r="AKV120" s="153"/>
      <c r="AKW120" s="153"/>
      <c r="AKX120" s="153"/>
      <c r="AKY120" s="153"/>
      <c r="AKZ120" s="155"/>
      <c r="ALA120" s="165"/>
      <c r="ALB120" s="153"/>
      <c r="ALC120" s="154"/>
      <c r="ALD120" s="154"/>
      <c r="ALE120" s="153"/>
      <c r="ALF120" s="153"/>
      <c r="ALG120" s="153"/>
      <c r="ALH120" s="153"/>
      <c r="ALI120" s="153"/>
      <c r="ALJ120" s="153"/>
      <c r="ALK120" s="153"/>
      <c r="ALL120" s="153"/>
      <c r="ALM120" s="155"/>
      <c r="ALN120" s="165"/>
      <c r="ALO120" s="153"/>
      <c r="ALP120" s="154"/>
      <c r="ALQ120" s="154"/>
      <c r="ALR120" s="153"/>
      <c r="ALS120" s="153"/>
      <c r="ALT120" s="153"/>
      <c r="ALU120" s="153"/>
      <c r="ALV120" s="153"/>
      <c r="ALW120" s="153"/>
      <c r="ALX120" s="153"/>
      <c r="ALY120" s="153"/>
      <c r="ALZ120" s="155"/>
      <c r="AMA120" s="165"/>
      <c r="AMB120" s="153"/>
      <c r="AMC120" s="154"/>
      <c r="AMD120" s="154"/>
      <c r="AME120" s="153"/>
      <c r="AMF120" s="153"/>
      <c r="AMG120" s="153"/>
      <c r="AMH120" s="153"/>
      <c r="AMI120" s="153"/>
      <c r="AMJ120" s="153"/>
      <c r="AMK120" s="153"/>
      <c r="AML120" s="153"/>
      <c r="AMM120" s="155"/>
      <c r="AMN120" s="165"/>
      <c r="AMO120" s="153"/>
      <c r="AMP120" s="154"/>
      <c r="AMQ120" s="154"/>
      <c r="AMR120" s="153"/>
      <c r="AMS120" s="153"/>
      <c r="AMT120" s="153"/>
      <c r="AMU120" s="153"/>
      <c r="AMV120" s="153"/>
      <c r="AMW120" s="153"/>
      <c r="AMX120" s="153"/>
      <c r="AMY120" s="153"/>
      <c r="AMZ120" s="155"/>
      <c r="ANA120" s="165"/>
      <c r="ANB120" s="153"/>
      <c r="ANC120" s="154"/>
      <c r="AND120" s="154"/>
      <c r="ANE120" s="153"/>
      <c r="ANF120" s="153"/>
      <c r="ANG120" s="153"/>
      <c r="ANH120" s="153"/>
      <c r="ANI120" s="153"/>
      <c r="ANJ120" s="153"/>
      <c r="ANK120" s="153"/>
      <c r="ANL120" s="153"/>
      <c r="ANM120" s="155"/>
      <c r="ANN120" s="165"/>
      <c r="ANO120" s="153"/>
      <c r="ANP120" s="154"/>
      <c r="ANQ120" s="154"/>
      <c r="ANR120" s="153"/>
      <c r="ANS120" s="153"/>
      <c r="ANT120" s="153"/>
      <c r="ANU120" s="153"/>
      <c r="ANV120" s="153"/>
      <c r="ANW120" s="153"/>
      <c r="ANX120" s="153"/>
      <c r="ANY120" s="153"/>
      <c r="ANZ120" s="155"/>
      <c r="AOA120" s="165"/>
      <c r="AOB120" s="153"/>
      <c r="AOC120" s="154"/>
      <c r="AOD120" s="154"/>
      <c r="AOE120" s="153"/>
      <c r="AOF120" s="153"/>
      <c r="AOG120" s="153"/>
      <c r="AOH120" s="153"/>
      <c r="AOI120" s="153"/>
      <c r="AOJ120" s="153"/>
      <c r="AOK120" s="153"/>
      <c r="AOL120" s="153"/>
      <c r="AOM120" s="155"/>
      <c r="AON120" s="165"/>
      <c r="AOO120" s="153"/>
      <c r="AOP120" s="154"/>
      <c r="AOQ120" s="154"/>
      <c r="AOR120" s="153"/>
      <c r="AOS120" s="153"/>
      <c r="AOT120" s="153"/>
      <c r="AOU120" s="153"/>
      <c r="AOV120" s="153"/>
      <c r="AOW120" s="153"/>
      <c r="AOX120" s="153"/>
      <c r="AOY120" s="153"/>
      <c r="AOZ120" s="155"/>
      <c r="APA120" s="165"/>
      <c r="APB120" s="153"/>
      <c r="APC120" s="154"/>
      <c r="APD120" s="154"/>
      <c r="APE120" s="153"/>
      <c r="APF120" s="153"/>
      <c r="APG120" s="153"/>
      <c r="APH120" s="153"/>
      <c r="API120" s="153"/>
      <c r="APJ120" s="153"/>
      <c r="APK120" s="153"/>
      <c r="APL120" s="153"/>
      <c r="APM120" s="155"/>
      <c r="APN120" s="165"/>
      <c r="APO120" s="153"/>
      <c r="APP120" s="154"/>
      <c r="APQ120" s="154"/>
      <c r="APR120" s="153"/>
      <c r="APS120" s="153"/>
      <c r="APT120" s="153"/>
      <c r="APU120" s="153"/>
      <c r="APV120" s="153"/>
      <c r="APW120" s="153"/>
      <c r="APX120" s="153"/>
      <c r="APY120" s="153"/>
      <c r="APZ120" s="155"/>
      <c r="AQA120" s="165"/>
      <c r="AQB120" s="153"/>
      <c r="AQC120" s="154"/>
      <c r="AQD120" s="154"/>
      <c r="AQE120" s="153"/>
      <c r="AQF120" s="153"/>
      <c r="AQG120" s="153"/>
      <c r="AQH120" s="153"/>
      <c r="AQI120" s="153"/>
      <c r="AQJ120" s="153"/>
      <c r="AQK120" s="153"/>
      <c r="AQL120" s="153"/>
      <c r="AQM120" s="155"/>
      <c r="AQN120" s="165"/>
      <c r="AQO120" s="153"/>
      <c r="AQP120" s="154"/>
      <c r="AQQ120" s="154"/>
      <c r="AQR120" s="153"/>
      <c r="AQS120" s="153"/>
      <c r="AQT120" s="153"/>
      <c r="AQU120" s="153"/>
      <c r="AQV120" s="153"/>
      <c r="AQW120" s="153"/>
      <c r="AQX120" s="153"/>
      <c r="AQY120" s="153"/>
      <c r="AQZ120" s="155"/>
      <c r="ARA120" s="165"/>
      <c r="ARB120" s="153"/>
      <c r="ARC120" s="154"/>
      <c r="ARD120" s="154"/>
      <c r="ARE120" s="153"/>
      <c r="ARF120" s="153"/>
      <c r="ARG120" s="153"/>
      <c r="ARH120" s="153"/>
      <c r="ARI120" s="153"/>
      <c r="ARJ120" s="153"/>
      <c r="ARK120" s="153"/>
      <c r="ARL120" s="153"/>
      <c r="ARM120" s="155"/>
      <c r="ARN120" s="165"/>
      <c r="ARO120" s="153"/>
      <c r="ARP120" s="154"/>
      <c r="ARQ120" s="154"/>
      <c r="ARR120" s="153"/>
      <c r="ARS120" s="153"/>
      <c r="ART120" s="153"/>
      <c r="ARU120" s="153"/>
      <c r="ARV120" s="153"/>
      <c r="ARW120" s="153"/>
      <c r="ARX120" s="153"/>
      <c r="ARY120" s="153"/>
      <c r="ARZ120" s="155"/>
      <c r="ASA120" s="165"/>
      <c r="ASB120" s="153"/>
      <c r="ASC120" s="154"/>
      <c r="ASD120" s="154"/>
      <c r="ASE120" s="153"/>
      <c r="ASF120" s="153"/>
      <c r="ASG120" s="153"/>
      <c r="ASH120" s="153"/>
      <c r="ASI120" s="153"/>
      <c r="ASJ120" s="153"/>
      <c r="ASK120" s="153"/>
      <c r="ASL120" s="153"/>
      <c r="ASM120" s="155"/>
      <c r="ASN120" s="165"/>
      <c r="ASO120" s="153"/>
      <c r="ASP120" s="154"/>
      <c r="ASQ120" s="154"/>
      <c r="ASR120" s="153"/>
      <c r="ASS120" s="153"/>
      <c r="AST120" s="153"/>
      <c r="ASU120" s="153"/>
      <c r="ASV120" s="153"/>
      <c r="ASW120" s="153"/>
      <c r="ASX120" s="153"/>
      <c r="ASY120" s="153"/>
      <c r="ASZ120" s="155"/>
      <c r="ATA120" s="165"/>
      <c r="ATB120" s="153"/>
      <c r="ATC120" s="154"/>
      <c r="ATD120" s="154"/>
      <c r="ATE120" s="153"/>
      <c r="ATF120" s="153"/>
      <c r="ATG120" s="153"/>
      <c r="ATH120" s="153"/>
      <c r="ATI120" s="153"/>
      <c r="ATJ120" s="153"/>
      <c r="ATK120" s="153"/>
      <c r="ATL120" s="153"/>
      <c r="ATM120" s="155"/>
      <c r="ATN120" s="165"/>
      <c r="ATO120" s="153"/>
      <c r="ATP120" s="154"/>
      <c r="ATQ120" s="154"/>
      <c r="ATR120" s="153"/>
      <c r="ATS120" s="153"/>
      <c r="ATT120" s="153"/>
      <c r="ATU120" s="153"/>
      <c r="ATV120" s="153"/>
      <c r="ATW120" s="153"/>
      <c r="ATX120" s="153"/>
      <c r="ATY120" s="153"/>
      <c r="ATZ120" s="155"/>
      <c r="AUA120" s="165"/>
      <c r="AUB120" s="153"/>
      <c r="AUC120" s="154"/>
      <c r="AUD120" s="154"/>
      <c r="AUE120" s="153"/>
      <c r="AUF120" s="153"/>
      <c r="AUG120" s="153"/>
      <c r="AUH120" s="153"/>
      <c r="AUI120" s="153"/>
      <c r="AUJ120" s="153"/>
      <c r="AUK120" s="153"/>
      <c r="AUL120" s="153"/>
      <c r="AUM120" s="155"/>
      <c r="AUN120" s="165"/>
      <c r="AUO120" s="153"/>
      <c r="AUP120" s="154"/>
      <c r="AUQ120" s="154"/>
      <c r="AUR120" s="153"/>
      <c r="AUS120" s="153"/>
      <c r="AUT120" s="153"/>
      <c r="AUU120" s="153"/>
      <c r="AUV120" s="153"/>
      <c r="AUW120" s="153"/>
      <c r="AUX120" s="153"/>
      <c r="AUY120" s="153"/>
      <c r="AUZ120" s="155"/>
      <c r="AVA120" s="165"/>
      <c r="AVB120" s="153"/>
      <c r="AVC120" s="154"/>
      <c r="AVD120" s="154"/>
      <c r="AVE120" s="153"/>
      <c r="AVF120" s="153"/>
      <c r="AVG120" s="153"/>
      <c r="AVH120" s="153"/>
      <c r="AVI120" s="153"/>
      <c r="AVJ120" s="153"/>
      <c r="AVK120" s="153"/>
      <c r="AVL120" s="153"/>
      <c r="AVM120" s="155"/>
      <c r="AVN120" s="165"/>
      <c r="AVO120" s="153"/>
      <c r="AVP120" s="154"/>
      <c r="AVQ120" s="154"/>
      <c r="AVR120" s="153"/>
      <c r="AVS120" s="153"/>
      <c r="AVT120" s="153"/>
      <c r="AVU120" s="153"/>
      <c r="AVV120" s="153"/>
      <c r="AVW120" s="153"/>
      <c r="AVX120" s="153"/>
      <c r="AVY120" s="153"/>
      <c r="AVZ120" s="155"/>
      <c r="AWA120" s="165"/>
      <c r="AWB120" s="153"/>
      <c r="AWC120" s="154"/>
      <c r="AWD120" s="154"/>
      <c r="AWE120" s="153"/>
      <c r="AWF120" s="153"/>
      <c r="AWG120" s="153"/>
      <c r="AWH120" s="153"/>
      <c r="AWI120" s="153"/>
      <c r="AWJ120" s="153"/>
      <c r="AWK120" s="153"/>
      <c r="AWL120" s="153"/>
      <c r="AWM120" s="155"/>
      <c r="AWN120" s="165"/>
      <c r="AWO120" s="153"/>
      <c r="AWP120" s="154"/>
      <c r="AWQ120" s="154"/>
      <c r="AWR120" s="153"/>
      <c r="AWS120" s="153"/>
      <c r="AWT120" s="153"/>
      <c r="AWU120" s="153"/>
      <c r="AWV120" s="153"/>
      <c r="AWW120" s="153"/>
      <c r="AWX120" s="153"/>
      <c r="AWY120" s="153"/>
      <c r="AWZ120" s="155"/>
      <c r="AXA120" s="165"/>
      <c r="AXB120" s="153"/>
      <c r="AXC120" s="154"/>
      <c r="AXD120" s="154"/>
      <c r="AXE120" s="153"/>
      <c r="AXF120" s="153"/>
      <c r="AXG120" s="153"/>
      <c r="AXH120" s="153"/>
      <c r="AXI120" s="153"/>
      <c r="AXJ120" s="153"/>
      <c r="AXK120" s="153"/>
      <c r="AXL120" s="153"/>
      <c r="AXM120" s="155"/>
      <c r="AXN120" s="165"/>
      <c r="AXO120" s="153"/>
      <c r="AXP120" s="154"/>
      <c r="AXQ120" s="154"/>
      <c r="AXR120" s="153"/>
      <c r="AXS120" s="153"/>
      <c r="AXT120" s="153"/>
      <c r="AXU120" s="153"/>
      <c r="AXV120" s="153"/>
      <c r="AXW120" s="153"/>
      <c r="AXX120" s="153"/>
      <c r="AXY120" s="153"/>
      <c r="AXZ120" s="155"/>
      <c r="AYA120" s="165"/>
      <c r="AYB120" s="153"/>
      <c r="AYC120" s="154"/>
      <c r="AYD120" s="154"/>
      <c r="AYE120" s="153"/>
      <c r="AYF120" s="153"/>
      <c r="AYG120" s="153"/>
      <c r="AYH120" s="153"/>
      <c r="AYI120" s="153"/>
      <c r="AYJ120" s="153"/>
      <c r="AYK120" s="153"/>
      <c r="AYL120" s="153"/>
      <c r="AYM120" s="155"/>
      <c r="AYN120" s="165"/>
      <c r="AYO120" s="153"/>
      <c r="AYP120" s="154"/>
      <c r="AYQ120" s="154"/>
      <c r="AYR120" s="153"/>
      <c r="AYS120" s="153"/>
      <c r="AYT120" s="153"/>
      <c r="AYU120" s="153"/>
      <c r="AYV120" s="153"/>
      <c r="AYW120" s="153"/>
      <c r="AYX120" s="153"/>
      <c r="AYY120" s="153"/>
      <c r="AYZ120" s="155"/>
      <c r="AZA120" s="165"/>
      <c r="AZB120" s="153"/>
      <c r="AZC120" s="154"/>
      <c r="AZD120" s="154"/>
      <c r="AZE120" s="153"/>
      <c r="AZF120" s="153"/>
      <c r="AZG120" s="153"/>
      <c r="AZH120" s="153"/>
      <c r="AZI120" s="153"/>
      <c r="AZJ120" s="153"/>
      <c r="AZK120" s="153"/>
      <c r="AZL120" s="153"/>
      <c r="AZM120" s="155"/>
      <c r="AZN120" s="165"/>
      <c r="AZO120" s="153"/>
      <c r="AZP120" s="154"/>
      <c r="AZQ120" s="154"/>
      <c r="AZR120" s="153"/>
      <c r="AZS120" s="153"/>
      <c r="AZT120" s="153"/>
      <c r="AZU120" s="153"/>
      <c r="AZV120" s="153"/>
      <c r="AZW120" s="153"/>
      <c r="AZX120" s="153"/>
      <c r="AZY120" s="153"/>
      <c r="AZZ120" s="155"/>
      <c r="BAA120" s="165"/>
      <c r="BAB120" s="153"/>
      <c r="BAC120" s="154"/>
      <c r="BAD120" s="154"/>
      <c r="BAE120" s="153"/>
      <c r="BAF120" s="153"/>
      <c r="BAG120" s="153"/>
      <c r="BAH120" s="153"/>
      <c r="BAI120" s="153"/>
      <c r="BAJ120" s="153"/>
      <c r="BAK120" s="153"/>
      <c r="BAL120" s="153"/>
      <c r="BAM120" s="155"/>
      <c r="BAN120" s="165"/>
      <c r="BAO120" s="153"/>
      <c r="BAP120" s="154"/>
      <c r="BAQ120" s="154"/>
      <c r="BAR120" s="153"/>
      <c r="BAS120" s="153"/>
      <c r="BAT120" s="153"/>
      <c r="BAU120" s="153"/>
      <c r="BAV120" s="153"/>
      <c r="BAW120" s="153"/>
      <c r="BAX120" s="153"/>
      <c r="BAY120" s="153"/>
      <c r="BAZ120" s="155"/>
      <c r="BBA120" s="165"/>
      <c r="BBB120" s="153"/>
      <c r="BBC120" s="154"/>
      <c r="BBD120" s="154"/>
      <c r="BBE120" s="153"/>
      <c r="BBF120" s="153"/>
      <c r="BBG120" s="153"/>
      <c r="BBH120" s="153"/>
      <c r="BBI120" s="153"/>
      <c r="BBJ120" s="153"/>
      <c r="BBK120" s="153"/>
      <c r="BBL120" s="153"/>
      <c r="BBM120" s="155"/>
      <c r="BBN120" s="165"/>
      <c r="BBO120" s="153"/>
      <c r="BBP120" s="154"/>
      <c r="BBQ120" s="154"/>
      <c r="BBR120" s="153"/>
      <c r="BBS120" s="153"/>
      <c r="BBT120" s="153"/>
      <c r="BBU120" s="153"/>
      <c r="BBV120" s="153"/>
      <c r="BBW120" s="153"/>
      <c r="BBX120" s="153"/>
      <c r="BBY120" s="153"/>
      <c r="BBZ120" s="155"/>
      <c r="BCA120" s="165"/>
      <c r="BCB120" s="153"/>
      <c r="BCC120" s="154"/>
      <c r="BCD120" s="154"/>
      <c r="BCE120" s="153"/>
      <c r="BCF120" s="153"/>
      <c r="BCG120" s="153"/>
      <c r="BCH120" s="153"/>
      <c r="BCI120" s="153"/>
      <c r="BCJ120" s="153"/>
      <c r="BCK120" s="153"/>
      <c r="BCL120" s="153"/>
      <c r="BCM120" s="155"/>
      <c r="BCN120" s="165"/>
      <c r="BCO120" s="153"/>
      <c r="BCP120" s="154"/>
      <c r="BCQ120" s="154"/>
      <c r="BCR120" s="153"/>
      <c r="BCS120" s="153"/>
      <c r="BCT120" s="153"/>
      <c r="BCU120" s="153"/>
      <c r="BCV120" s="153"/>
      <c r="BCW120" s="153"/>
      <c r="BCX120" s="153"/>
      <c r="BCY120" s="153"/>
      <c r="BCZ120" s="155"/>
      <c r="BDA120" s="165"/>
      <c r="BDB120" s="153"/>
      <c r="BDC120" s="154"/>
      <c r="BDD120" s="154"/>
      <c r="BDE120" s="153"/>
      <c r="BDF120" s="153"/>
      <c r="BDG120" s="153"/>
      <c r="BDH120" s="153"/>
      <c r="BDI120" s="153"/>
      <c r="BDJ120" s="153"/>
      <c r="BDK120" s="153"/>
      <c r="BDL120" s="153"/>
      <c r="BDM120" s="155"/>
      <c r="BDN120" s="165"/>
      <c r="BDO120" s="153"/>
      <c r="BDP120" s="154"/>
      <c r="BDQ120" s="154"/>
      <c r="BDR120" s="153"/>
      <c r="BDS120" s="153"/>
      <c r="BDT120" s="153"/>
      <c r="BDU120" s="153"/>
      <c r="BDV120" s="153"/>
      <c r="BDW120" s="153"/>
      <c r="BDX120" s="153"/>
      <c r="BDY120" s="153"/>
      <c r="BDZ120" s="155"/>
      <c r="BEA120" s="165"/>
      <c r="BEB120" s="153"/>
      <c r="BEC120" s="154"/>
      <c r="BED120" s="154"/>
      <c r="BEE120" s="153"/>
      <c r="BEF120" s="153"/>
      <c r="BEG120" s="153"/>
      <c r="BEH120" s="153"/>
      <c r="BEI120" s="153"/>
      <c r="BEJ120" s="153"/>
      <c r="BEK120" s="153"/>
      <c r="BEL120" s="153"/>
      <c r="BEM120" s="155"/>
      <c r="BEN120" s="165"/>
      <c r="BEO120" s="153"/>
      <c r="BEP120" s="154"/>
      <c r="BEQ120" s="154"/>
      <c r="BER120" s="153"/>
      <c r="BES120" s="153"/>
      <c r="BET120" s="153"/>
      <c r="BEU120" s="153"/>
      <c r="BEV120" s="153"/>
      <c r="BEW120" s="153"/>
      <c r="BEX120" s="153"/>
      <c r="BEY120" s="153"/>
      <c r="BEZ120" s="155"/>
      <c r="BFA120" s="165"/>
      <c r="BFB120" s="153"/>
      <c r="BFC120" s="154"/>
      <c r="BFD120" s="154"/>
      <c r="BFE120" s="153"/>
      <c r="BFF120" s="153"/>
      <c r="BFG120" s="153"/>
      <c r="BFH120" s="153"/>
      <c r="BFI120" s="153"/>
      <c r="BFJ120" s="153"/>
      <c r="BFK120" s="153"/>
      <c r="BFL120" s="153"/>
      <c r="BFM120" s="155"/>
      <c r="BFN120" s="165"/>
      <c r="BFO120" s="153"/>
      <c r="BFP120" s="154"/>
      <c r="BFQ120" s="154"/>
      <c r="BFR120" s="153"/>
      <c r="BFS120" s="153"/>
      <c r="BFT120" s="153"/>
      <c r="BFU120" s="153"/>
      <c r="BFV120" s="153"/>
      <c r="BFW120" s="153"/>
      <c r="BFX120" s="153"/>
      <c r="BFY120" s="153"/>
      <c r="BFZ120" s="155"/>
      <c r="BGA120" s="165"/>
      <c r="BGB120" s="153"/>
      <c r="BGC120" s="154"/>
      <c r="BGD120" s="154"/>
      <c r="BGE120" s="153"/>
      <c r="BGF120" s="153"/>
      <c r="BGG120" s="153"/>
      <c r="BGH120" s="153"/>
      <c r="BGI120" s="153"/>
      <c r="BGJ120" s="153"/>
      <c r="BGK120" s="153"/>
      <c r="BGL120" s="153"/>
      <c r="BGM120" s="155"/>
      <c r="BGN120" s="165"/>
      <c r="BGO120" s="153"/>
      <c r="BGP120" s="154"/>
      <c r="BGQ120" s="154"/>
      <c r="BGR120" s="153"/>
      <c r="BGS120" s="153"/>
      <c r="BGT120" s="153"/>
      <c r="BGU120" s="153"/>
      <c r="BGV120" s="153"/>
      <c r="BGW120" s="153"/>
      <c r="BGX120" s="153"/>
      <c r="BGY120" s="153"/>
      <c r="BGZ120" s="155"/>
      <c r="BHA120" s="165"/>
      <c r="BHB120" s="153"/>
      <c r="BHC120" s="154"/>
      <c r="BHD120" s="154"/>
      <c r="BHE120" s="153"/>
      <c r="BHF120" s="153"/>
      <c r="BHG120" s="153"/>
      <c r="BHH120" s="153"/>
      <c r="BHI120" s="153"/>
      <c r="BHJ120" s="153"/>
      <c r="BHK120" s="153"/>
      <c r="BHL120" s="153"/>
      <c r="BHM120" s="155"/>
      <c r="BHN120" s="165"/>
      <c r="BHO120" s="153"/>
      <c r="BHP120" s="154"/>
      <c r="BHQ120" s="154"/>
      <c r="BHR120" s="153"/>
      <c r="BHS120" s="153"/>
      <c r="BHT120" s="153"/>
      <c r="BHU120" s="153"/>
      <c r="BHV120" s="153"/>
      <c r="BHW120" s="153"/>
      <c r="BHX120" s="153"/>
      <c r="BHY120" s="153"/>
      <c r="BHZ120" s="155"/>
      <c r="BIA120" s="165"/>
      <c r="BIB120" s="153"/>
      <c r="BIC120" s="154"/>
      <c r="BID120" s="154"/>
      <c r="BIE120" s="153"/>
      <c r="BIF120" s="153"/>
      <c r="BIG120" s="153"/>
      <c r="BIH120" s="153"/>
      <c r="BII120" s="153"/>
      <c r="BIJ120" s="153"/>
      <c r="BIK120" s="153"/>
      <c r="BIL120" s="153"/>
      <c r="BIM120" s="155"/>
      <c r="BIN120" s="165"/>
      <c r="BIO120" s="153"/>
      <c r="BIP120" s="154"/>
      <c r="BIQ120" s="154"/>
      <c r="BIR120" s="153"/>
      <c r="BIS120" s="153"/>
      <c r="BIT120" s="153"/>
      <c r="BIU120" s="153"/>
      <c r="BIV120" s="153"/>
      <c r="BIW120" s="153"/>
      <c r="BIX120" s="153"/>
      <c r="BIY120" s="153"/>
      <c r="BIZ120" s="155"/>
      <c r="BJA120" s="165"/>
      <c r="BJB120" s="153"/>
      <c r="BJC120" s="154"/>
      <c r="BJD120" s="154"/>
      <c r="BJE120" s="153"/>
      <c r="BJF120" s="153"/>
      <c r="BJG120" s="153"/>
      <c r="BJH120" s="153"/>
      <c r="BJI120" s="153"/>
      <c r="BJJ120" s="153"/>
      <c r="BJK120" s="153"/>
      <c r="BJL120" s="153"/>
      <c r="BJM120" s="155"/>
      <c r="BJN120" s="165"/>
      <c r="BJO120" s="153"/>
      <c r="BJP120" s="154"/>
      <c r="BJQ120" s="154"/>
      <c r="BJR120" s="153"/>
      <c r="BJS120" s="153"/>
      <c r="BJT120" s="153"/>
      <c r="BJU120" s="153"/>
      <c r="BJV120" s="153"/>
      <c r="BJW120" s="153"/>
      <c r="BJX120" s="153"/>
      <c r="BJY120" s="153"/>
      <c r="BJZ120" s="155"/>
      <c r="BKA120" s="165"/>
      <c r="BKB120" s="153"/>
      <c r="BKC120" s="154"/>
      <c r="BKD120" s="154"/>
      <c r="BKE120" s="153"/>
      <c r="BKF120" s="153"/>
      <c r="BKG120" s="153"/>
      <c r="BKH120" s="153"/>
      <c r="BKI120" s="153"/>
      <c r="BKJ120" s="153"/>
      <c r="BKK120" s="153"/>
      <c r="BKL120" s="153"/>
      <c r="BKM120" s="155"/>
      <c r="BKN120" s="165"/>
      <c r="BKO120" s="153"/>
      <c r="BKP120" s="154"/>
      <c r="BKQ120" s="154"/>
      <c r="BKR120" s="153"/>
      <c r="BKS120" s="153"/>
      <c r="BKT120" s="153"/>
      <c r="BKU120" s="153"/>
      <c r="BKV120" s="153"/>
      <c r="BKW120" s="153"/>
      <c r="BKX120" s="153"/>
      <c r="BKY120" s="153"/>
      <c r="BKZ120" s="155"/>
      <c r="BLA120" s="165"/>
      <c r="BLB120" s="153"/>
      <c r="BLC120" s="154"/>
      <c r="BLD120" s="154"/>
      <c r="BLE120" s="153"/>
      <c r="BLF120" s="153"/>
      <c r="BLG120" s="153"/>
      <c r="BLH120" s="153"/>
      <c r="BLI120" s="153"/>
      <c r="BLJ120" s="153"/>
      <c r="BLK120" s="153"/>
      <c r="BLL120" s="153"/>
      <c r="BLM120" s="155"/>
      <c r="BLN120" s="165"/>
      <c r="BLO120" s="153"/>
      <c r="BLP120" s="154"/>
      <c r="BLQ120" s="154"/>
      <c r="BLR120" s="153"/>
      <c r="BLS120" s="153"/>
      <c r="BLT120" s="153"/>
      <c r="BLU120" s="153"/>
      <c r="BLV120" s="153"/>
      <c r="BLW120" s="153"/>
      <c r="BLX120" s="153"/>
      <c r="BLY120" s="153"/>
      <c r="BLZ120" s="155"/>
      <c r="BMA120" s="165"/>
      <c r="BMB120" s="153"/>
      <c r="BMC120" s="154"/>
      <c r="BMD120" s="154"/>
      <c r="BME120" s="153"/>
      <c r="BMF120" s="153"/>
      <c r="BMG120" s="153"/>
      <c r="BMH120" s="153"/>
      <c r="BMI120" s="153"/>
      <c r="BMJ120" s="153"/>
      <c r="BMK120" s="153"/>
      <c r="BML120" s="153"/>
      <c r="BMM120" s="155"/>
      <c r="BMN120" s="165"/>
      <c r="BMO120" s="153"/>
      <c r="BMP120" s="154"/>
      <c r="BMQ120" s="154"/>
      <c r="BMR120" s="153"/>
      <c r="BMS120" s="153"/>
      <c r="BMT120" s="153"/>
      <c r="BMU120" s="153"/>
      <c r="BMV120" s="153"/>
      <c r="BMW120" s="153"/>
      <c r="BMX120" s="153"/>
      <c r="BMY120" s="153"/>
      <c r="BMZ120" s="155"/>
      <c r="BNA120" s="165"/>
      <c r="BNB120" s="153"/>
      <c r="BNC120" s="154"/>
      <c r="BND120" s="154"/>
      <c r="BNE120" s="153"/>
      <c r="BNF120" s="153"/>
      <c r="BNG120" s="153"/>
      <c r="BNH120" s="153"/>
      <c r="BNI120" s="153"/>
      <c r="BNJ120" s="153"/>
      <c r="BNK120" s="153"/>
      <c r="BNL120" s="153"/>
      <c r="BNM120" s="155"/>
      <c r="BNN120" s="165"/>
      <c r="BNO120" s="153"/>
      <c r="BNP120" s="154"/>
      <c r="BNQ120" s="154"/>
      <c r="BNR120" s="153"/>
      <c r="BNS120" s="153"/>
      <c r="BNT120" s="153"/>
      <c r="BNU120" s="153"/>
      <c r="BNV120" s="153"/>
      <c r="BNW120" s="153"/>
      <c r="BNX120" s="153"/>
      <c r="BNY120" s="153"/>
      <c r="BNZ120" s="155"/>
      <c r="BOA120" s="165"/>
      <c r="BOB120" s="153"/>
      <c r="BOC120" s="154"/>
      <c r="BOD120" s="154"/>
      <c r="BOE120" s="153"/>
      <c r="BOF120" s="153"/>
      <c r="BOG120" s="153"/>
      <c r="BOH120" s="153"/>
      <c r="BOI120" s="153"/>
      <c r="BOJ120" s="153"/>
      <c r="BOK120" s="153"/>
      <c r="BOL120" s="153"/>
      <c r="BOM120" s="155"/>
      <c r="BON120" s="165"/>
      <c r="BOO120" s="153"/>
      <c r="BOP120" s="154"/>
      <c r="BOQ120" s="154"/>
      <c r="BOR120" s="153"/>
      <c r="BOS120" s="153"/>
      <c r="BOT120" s="153"/>
      <c r="BOU120" s="153"/>
      <c r="BOV120" s="153"/>
      <c r="BOW120" s="153"/>
      <c r="BOX120" s="153"/>
      <c r="BOY120" s="153"/>
      <c r="BOZ120" s="155"/>
      <c r="BPA120" s="165"/>
      <c r="BPB120" s="153"/>
      <c r="BPC120" s="154"/>
      <c r="BPD120" s="154"/>
      <c r="BPE120" s="153"/>
      <c r="BPF120" s="153"/>
      <c r="BPG120" s="153"/>
      <c r="BPH120" s="153"/>
      <c r="BPI120" s="153"/>
      <c r="BPJ120" s="153"/>
      <c r="BPK120" s="153"/>
      <c r="BPL120" s="153"/>
      <c r="BPM120" s="155"/>
      <c r="BPN120" s="165"/>
      <c r="BPO120" s="153"/>
      <c r="BPP120" s="154"/>
      <c r="BPQ120" s="154"/>
      <c r="BPR120" s="153"/>
      <c r="BPS120" s="153"/>
      <c r="BPT120" s="153"/>
      <c r="BPU120" s="153"/>
      <c r="BPV120" s="153"/>
      <c r="BPW120" s="153"/>
      <c r="BPX120" s="153"/>
      <c r="BPY120" s="153"/>
      <c r="BPZ120" s="155"/>
      <c r="BQA120" s="165"/>
      <c r="BQB120" s="153"/>
      <c r="BQC120" s="154"/>
      <c r="BQD120" s="154"/>
      <c r="BQE120" s="153"/>
      <c r="BQF120" s="153"/>
      <c r="BQG120" s="153"/>
      <c r="BQH120" s="153"/>
      <c r="BQI120" s="153"/>
      <c r="BQJ120" s="153"/>
      <c r="BQK120" s="153"/>
      <c r="BQL120" s="153"/>
      <c r="BQM120" s="155"/>
      <c r="BQN120" s="165"/>
      <c r="BQO120" s="153"/>
      <c r="BQP120" s="154"/>
      <c r="BQQ120" s="154"/>
      <c r="BQR120" s="153"/>
      <c r="BQS120" s="153"/>
      <c r="BQT120" s="153"/>
      <c r="BQU120" s="153"/>
      <c r="BQV120" s="153"/>
      <c r="BQW120" s="153"/>
      <c r="BQX120" s="153"/>
      <c r="BQY120" s="153"/>
      <c r="BQZ120" s="155"/>
      <c r="BRA120" s="165"/>
      <c r="BRB120" s="153"/>
      <c r="BRC120" s="154"/>
      <c r="BRD120" s="154"/>
      <c r="BRE120" s="153"/>
      <c r="BRF120" s="153"/>
      <c r="BRG120" s="153"/>
      <c r="BRH120" s="153"/>
      <c r="BRI120" s="153"/>
      <c r="BRJ120" s="153"/>
      <c r="BRK120" s="153"/>
      <c r="BRL120" s="153"/>
      <c r="BRM120" s="155"/>
      <c r="BRN120" s="165"/>
      <c r="BRO120" s="153"/>
      <c r="BRP120" s="154"/>
      <c r="BRQ120" s="154"/>
      <c r="BRR120" s="153"/>
      <c r="BRS120" s="153"/>
      <c r="BRT120" s="153"/>
      <c r="BRU120" s="153"/>
      <c r="BRV120" s="153"/>
      <c r="BRW120" s="153"/>
      <c r="BRX120" s="153"/>
      <c r="BRY120" s="153"/>
      <c r="BRZ120" s="155"/>
      <c r="BSA120" s="165"/>
      <c r="BSB120" s="153"/>
      <c r="BSC120" s="154"/>
      <c r="BSD120" s="154"/>
      <c r="BSE120" s="153"/>
      <c r="BSF120" s="153"/>
      <c r="BSG120" s="153"/>
      <c r="BSH120" s="153"/>
      <c r="BSI120" s="153"/>
      <c r="BSJ120" s="153"/>
      <c r="BSK120" s="153"/>
      <c r="BSL120" s="153"/>
      <c r="BSM120" s="155"/>
      <c r="BSN120" s="165"/>
      <c r="BSO120" s="153"/>
      <c r="BSP120" s="154"/>
      <c r="BSQ120" s="154"/>
      <c r="BSR120" s="153"/>
      <c r="BSS120" s="153"/>
      <c r="BST120" s="153"/>
      <c r="BSU120" s="153"/>
      <c r="BSV120" s="153"/>
      <c r="BSW120" s="153"/>
      <c r="BSX120" s="153"/>
      <c r="BSY120" s="153"/>
      <c r="BSZ120" s="155"/>
      <c r="BTA120" s="165"/>
      <c r="BTB120" s="153"/>
      <c r="BTC120" s="154"/>
      <c r="BTD120" s="154"/>
      <c r="BTE120" s="153"/>
      <c r="BTF120" s="153"/>
      <c r="BTG120" s="153"/>
      <c r="BTH120" s="153"/>
      <c r="BTI120" s="153"/>
      <c r="BTJ120" s="153"/>
      <c r="BTK120" s="153"/>
      <c r="BTL120" s="153"/>
      <c r="BTM120" s="155"/>
      <c r="BTN120" s="165"/>
      <c r="BTO120" s="153"/>
      <c r="BTP120" s="154"/>
      <c r="BTQ120" s="154"/>
      <c r="BTR120" s="153"/>
      <c r="BTS120" s="153"/>
      <c r="BTT120" s="153"/>
      <c r="BTU120" s="153"/>
      <c r="BTV120" s="153"/>
      <c r="BTW120" s="153"/>
      <c r="BTX120" s="153"/>
      <c r="BTY120" s="153"/>
      <c r="BTZ120" s="155"/>
      <c r="BUA120" s="165"/>
      <c r="BUB120" s="153"/>
      <c r="BUC120" s="154"/>
      <c r="BUD120" s="154"/>
      <c r="BUE120" s="153"/>
      <c r="BUF120" s="153"/>
      <c r="BUG120" s="153"/>
      <c r="BUH120" s="153"/>
      <c r="BUI120" s="153"/>
      <c r="BUJ120" s="153"/>
      <c r="BUK120" s="153"/>
      <c r="BUL120" s="153"/>
      <c r="BUM120" s="155"/>
      <c r="BUN120" s="165"/>
      <c r="BUO120" s="153"/>
      <c r="BUP120" s="154"/>
      <c r="BUQ120" s="154"/>
      <c r="BUR120" s="153"/>
      <c r="BUS120" s="153"/>
      <c r="BUT120" s="153"/>
      <c r="BUU120" s="153"/>
      <c r="BUV120" s="153"/>
      <c r="BUW120" s="153"/>
      <c r="BUX120" s="153"/>
      <c r="BUY120" s="153"/>
      <c r="BUZ120" s="155"/>
      <c r="BVA120" s="165"/>
      <c r="BVB120" s="153"/>
      <c r="BVC120" s="154"/>
      <c r="BVD120" s="154"/>
      <c r="BVE120" s="153"/>
      <c r="BVF120" s="153"/>
      <c r="BVG120" s="153"/>
      <c r="BVH120" s="153"/>
      <c r="BVI120" s="153"/>
      <c r="BVJ120" s="153"/>
      <c r="BVK120" s="153"/>
      <c r="BVL120" s="153"/>
      <c r="BVM120" s="155"/>
      <c r="BVN120" s="165"/>
      <c r="BVO120" s="153"/>
      <c r="BVP120" s="154"/>
      <c r="BVQ120" s="154"/>
      <c r="BVR120" s="153"/>
      <c r="BVS120" s="153"/>
      <c r="BVT120" s="153"/>
      <c r="BVU120" s="153"/>
      <c r="BVV120" s="153"/>
      <c r="BVW120" s="153"/>
      <c r="BVX120" s="153"/>
      <c r="BVY120" s="153"/>
      <c r="BVZ120" s="155"/>
      <c r="BWA120" s="165"/>
      <c r="BWB120" s="153"/>
      <c r="BWC120" s="154"/>
      <c r="BWD120" s="154"/>
      <c r="BWE120" s="153"/>
      <c r="BWF120" s="153"/>
      <c r="BWG120" s="153"/>
      <c r="BWH120" s="153"/>
      <c r="BWI120" s="153"/>
      <c r="BWJ120" s="153"/>
      <c r="BWK120" s="153"/>
      <c r="BWL120" s="153"/>
      <c r="BWM120" s="155"/>
      <c r="BWN120" s="165"/>
      <c r="BWO120" s="153"/>
      <c r="BWP120" s="154"/>
      <c r="BWQ120" s="154"/>
      <c r="BWR120" s="153"/>
      <c r="BWS120" s="153"/>
      <c r="BWT120" s="153"/>
      <c r="BWU120" s="153"/>
      <c r="BWV120" s="153"/>
      <c r="BWW120" s="153"/>
      <c r="BWX120" s="153"/>
      <c r="BWY120" s="153"/>
      <c r="BWZ120" s="155"/>
      <c r="BXA120" s="165"/>
      <c r="BXB120" s="153"/>
      <c r="BXC120" s="154"/>
      <c r="BXD120" s="154"/>
      <c r="BXE120" s="153"/>
      <c r="BXF120" s="153"/>
      <c r="BXG120" s="153"/>
      <c r="BXH120" s="153"/>
      <c r="BXI120" s="153"/>
      <c r="BXJ120" s="153"/>
      <c r="BXK120" s="153"/>
      <c r="BXL120" s="153"/>
      <c r="BXM120" s="155"/>
      <c r="BXN120" s="165"/>
      <c r="BXO120" s="153"/>
      <c r="BXP120" s="154"/>
      <c r="BXQ120" s="154"/>
      <c r="BXR120" s="153"/>
      <c r="BXS120" s="153"/>
      <c r="BXT120" s="153"/>
      <c r="BXU120" s="153"/>
      <c r="BXV120" s="153"/>
      <c r="BXW120" s="153"/>
      <c r="BXX120" s="153"/>
      <c r="BXY120" s="153"/>
      <c r="BXZ120" s="155"/>
      <c r="BYA120" s="165"/>
      <c r="BYB120" s="153"/>
      <c r="BYC120" s="154"/>
      <c r="BYD120" s="154"/>
      <c r="BYE120" s="153"/>
      <c r="BYF120" s="153"/>
      <c r="BYG120" s="153"/>
      <c r="BYH120" s="153"/>
      <c r="BYI120" s="153"/>
      <c r="BYJ120" s="153"/>
      <c r="BYK120" s="153"/>
      <c r="BYL120" s="153"/>
      <c r="BYM120" s="155"/>
      <c r="BYN120" s="165"/>
      <c r="BYO120" s="153"/>
      <c r="BYP120" s="154"/>
      <c r="BYQ120" s="154"/>
      <c r="BYR120" s="153"/>
      <c r="BYS120" s="153"/>
      <c r="BYT120" s="153"/>
      <c r="BYU120" s="153"/>
      <c r="BYV120" s="153"/>
      <c r="BYW120" s="153"/>
      <c r="BYX120" s="153"/>
      <c r="BYY120" s="153"/>
      <c r="BYZ120" s="155"/>
      <c r="BZA120" s="165"/>
      <c r="BZB120" s="153"/>
      <c r="BZC120" s="154"/>
      <c r="BZD120" s="154"/>
      <c r="BZE120" s="153"/>
      <c r="BZF120" s="153"/>
      <c r="BZG120" s="153"/>
      <c r="BZH120" s="153"/>
      <c r="BZI120" s="153"/>
      <c r="BZJ120" s="153"/>
      <c r="BZK120" s="153"/>
      <c r="BZL120" s="153"/>
      <c r="BZM120" s="155"/>
      <c r="BZN120" s="165"/>
      <c r="BZO120" s="153"/>
      <c r="BZP120" s="154"/>
      <c r="BZQ120" s="154"/>
      <c r="BZR120" s="153"/>
      <c r="BZS120" s="153"/>
      <c r="BZT120" s="153"/>
      <c r="BZU120" s="153"/>
      <c r="BZV120" s="153"/>
      <c r="BZW120" s="153"/>
      <c r="BZX120" s="153"/>
      <c r="BZY120" s="153"/>
      <c r="BZZ120" s="155"/>
      <c r="CAA120" s="165"/>
      <c r="CAB120" s="153"/>
      <c r="CAC120" s="154"/>
      <c r="CAD120" s="154"/>
      <c r="CAE120" s="153"/>
      <c r="CAF120" s="153"/>
      <c r="CAG120" s="153"/>
      <c r="CAH120" s="153"/>
      <c r="CAI120" s="153"/>
      <c r="CAJ120" s="153"/>
      <c r="CAK120" s="153"/>
      <c r="CAL120" s="153"/>
      <c r="CAM120" s="155"/>
      <c r="CAN120" s="165"/>
      <c r="CAO120" s="153"/>
      <c r="CAP120" s="154"/>
      <c r="CAQ120" s="154"/>
      <c r="CAR120" s="153"/>
      <c r="CAS120" s="153"/>
      <c r="CAT120" s="153"/>
      <c r="CAU120" s="153"/>
      <c r="CAV120" s="153"/>
      <c r="CAW120" s="153"/>
      <c r="CAX120" s="153"/>
      <c r="CAY120" s="153"/>
      <c r="CAZ120" s="155"/>
      <c r="CBA120" s="165"/>
      <c r="CBB120" s="153"/>
      <c r="CBC120" s="154"/>
      <c r="CBD120" s="154"/>
      <c r="CBE120" s="153"/>
      <c r="CBF120" s="153"/>
      <c r="CBG120" s="153"/>
      <c r="CBH120" s="153"/>
      <c r="CBI120" s="153"/>
      <c r="CBJ120" s="153"/>
      <c r="CBK120" s="153"/>
      <c r="CBL120" s="153"/>
      <c r="CBM120" s="155"/>
      <c r="CBN120" s="165"/>
      <c r="CBO120" s="153"/>
      <c r="CBP120" s="154"/>
      <c r="CBQ120" s="154"/>
      <c r="CBR120" s="153"/>
      <c r="CBS120" s="153"/>
      <c r="CBT120" s="153"/>
      <c r="CBU120" s="153"/>
      <c r="CBV120" s="153"/>
      <c r="CBW120" s="153"/>
      <c r="CBX120" s="153"/>
      <c r="CBY120" s="153"/>
      <c r="CBZ120" s="155"/>
      <c r="CCA120" s="165"/>
      <c r="CCB120" s="153"/>
      <c r="CCC120" s="154"/>
      <c r="CCD120" s="154"/>
      <c r="CCE120" s="153"/>
      <c r="CCF120" s="153"/>
      <c r="CCG120" s="153"/>
      <c r="CCH120" s="153"/>
      <c r="CCI120" s="153"/>
      <c r="CCJ120" s="153"/>
      <c r="CCK120" s="153"/>
      <c r="CCL120" s="153"/>
      <c r="CCM120" s="155"/>
      <c r="CCN120" s="165"/>
      <c r="CCO120" s="153"/>
      <c r="CCP120" s="154"/>
      <c r="CCQ120" s="154"/>
      <c r="CCR120" s="153"/>
      <c r="CCS120" s="153"/>
      <c r="CCT120" s="153"/>
      <c r="CCU120" s="153"/>
      <c r="CCV120" s="153"/>
      <c r="CCW120" s="153"/>
      <c r="CCX120" s="153"/>
      <c r="CCY120" s="153"/>
      <c r="CCZ120" s="155"/>
      <c r="CDA120" s="165"/>
      <c r="CDB120" s="153"/>
      <c r="CDC120" s="154"/>
      <c r="CDD120" s="154"/>
      <c r="CDE120" s="153"/>
      <c r="CDF120" s="153"/>
      <c r="CDG120" s="153"/>
      <c r="CDH120" s="153"/>
      <c r="CDI120" s="153"/>
      <c r="CDJ120" s="153"/>
      <c r="CDK120" s="153"/>
      <c r="CDL120" s="153"/>
      <c r="CDM120" s="155"/>
      <c r="CDN120" s="165"/>
      <c r="CDO120" s="153"/>
      <c r="CDP120" s="154"/>
      <c r="CDQ120" s="154"/>
      <c r="CDR120" s="153"/>
      <c r="CDS120" s="153"/>
      <c r="CDT120" s="153"/>
      <c r="CDU120" s="153"/>
      <c r="CDV120" s="153"/>
      <c r="CDW120" s="153"/>
      <c r="CDX120" s="153"/>
      <c r="CDY120" s="153"/>
      <c r="CDZ120" s="155"/>
      <c r="CEA120" s="165"/>
      <c r="CEB120" s="153"/>
      <c r="CEC120" s="154"/>
      <c r="CED120" s="154"/>
      <c r="CEE120" s="153"/>
      <c r="CEF120" s="153"/>
      <c r="CEG120" s="153"/>
      <c r="CEH120" s="153"/>
      <c r="CEI120" s="153"/>
      <c r="CEJ120" s="153"/>
      <c r="CEK120" s="153"/>
      <c r="CEL120" s="153"/>
      <c r="CEM120" s="155"/>
      <c r="CEN120" s="165"/>
      <c r="CEO120" s="153"/>
      <c r="CEP120" s="154"/>
      <c r="CEQ120" s="154"/>
      <c r="CER120" s="153"/>
      <c r="CES120" s="153"/>
      <c r="CET120" s="153"/>
      <c r="CEU120" s="153"/>
      <c r="CEV120" s="153"/>
      <c r="CEW120" s="153"/>
      <c r="CEX120" s="153"/>
      <c r="CEY120" s="153"/>
      <c r="CEZ120" s="155"/>
      <c r="CFA120" s="165"/>
      <c r="CFB120" s="153"/>
      <c r="CFC120" s="154"/>
      <c r="CFD120" s="154"/>
      <c r="CFE120" s="153"/>
      <c r="CFF120" s="153"/>
      <c r="CFG120" s="153"/>
      <c r="CFH120" s="153"/>
      <c r="CFI120" s="153"/>
      <c r="CFJ120" s="153"/>
      <c r="CFK120" s="153"/>
      <c r="CFL120" s="153"/>
      <c r="CFM120" s="155"/>
      <c r="CFN120" s="165"/>
      <c r="CFO120" s="153"/>
      <c r="CFP120" s="154"/>
      <c r="CFQ120" s="154"/>
      <c r="CFR120" s="153"/>
      <c r="CFS120" s="153"/>
      <c r="CFT120" s="153"/>
      <c r="CFU120" s="153"/>
      <c r="CFV120" s="153"/>
      <c r="CFW120" s="153"/>
      <c r="CFX120" s="153"/>
      <c r="CFY120" s="153"/>
      <c r="CFZ120" s="155"/>
      <c r="CGA120" s="165"/>
      <c r="CGB120" s="153"/>
      <c r="CGC120" s="154"/>
      <c r="CGD120" s="154"/>
      <c r="CGE120" s="153"/>
      <c r="CGF120" s="153"/>
      <c r="CGG120" s="153"/>
      <c r="CGH120" s="153"/>
      <c r="CGI120" s="153"/>
      <c r="CGJ120" s="153"/>
      <c r="CGK120" s="153"/>
      <c r="CGL120" s="153"/>
      <c r="CGM120" s="155"/>
      <c r="CGN120" s="165"/>
      <c r="CGO120" s="153"/>
      <c r="CGP120" s="154"/>
      <c r="CGQ120" s="154"/>
      <c r="CGR120" s="153"/>
      <c r="CGS120" s="153"/>
      <c r="CGT120" s="153"/>
      <c r="CGU120" s="153"/>
      <c r="CGV120" s="153"/>
      <c r="CGW120" s="153"/>
      <c r="CGX120" s="153"/>
      <c r="CGY120" s="153"/>
      <c r="CGZ120" s="155"/>
      <c r="CHA120" s="165"/>
      <c r="CHB120" s="153"/>
      <c r="CHC120" s="154"/>
      <c r="CHD120" s="154"/>
      <c r="CHE120" s="153"/>
      <c r="CHF120" s="153"/>
      <c r="CHG120" s="153"/>
      <c r="CHH120" s="153"/>
      <c r="CHI120" s="153"/>
      <c r="CHJ120" s="153"/>
      <c r="CHK120" s="153"/>
      <c r="CHL120" s="153"/>
      <c r="CHM120" s="155"/>
      <c r="CHN120" s="165"/>
      <c r="CHO120" s="153"/>
      <c r="CHP120" s="154"/>
      <c r="CHQ120" s="154"/>
      <c r="CHR120" s="153"/>
      <c r="CHS120" s="153"/>
      <c r="CHT120" s="153"/>
      <c r="CHU120" s="153"/>
      <c r="CHV120" s="153"/>
      <c r="CHW120" s="153"/>
      <c r="CHX120" s="153"/>
      <c r="CHY120" s="153"/>
      <c r="CHZ120" s="155"/>
      <c r="CIA120" s="165"/>
      <c r="CIB120" s="153"/>
      <c r="CIC120" s="154"/>
      <c r="CID120" s="154"/>
      <c r="CIE120" s="153"/>
      <c r="CIF120" s="153"/>
      <c r="CIG120" s="153"/>
      <c r="CIH120" s="153"/>
      <c r="CII120" s="153"/>
      <c r="CIJ120" s="153"/>
      <c r="CIK120" s="153"/>
      <c r="CIL120" s="153"/>
      <c r="CIM120" s="155"/>
      <c r="CIN120" s="165"/>
      <c r="CIO120" s="153"/>
      <c r="CIP120" s="154"/>
      <c r="CIQ120" s="154"/>
      <c r="CIR120" s="153"/>
      <c r="CIS120" s="153"/>
      <c r="CIT120" s="153"/>
      <c r="CIU120" s="153"/>
      <c r="CIV120" s="153"/>
      <c r="CIW120" s="153"/>
      <c r="CIX120" s="153"/>
      <c r="CIY120" s="153"/>
      <c r="CIZ120" s="155"/>
      <c r="CJA120" s="165"/>
      <c r="CJB120" s="153"/>
      <c r="CJC120" s="154"/>
      <c r="CJD120" s="154"/>
      <c r="CJE120" s="153"/>
      <c r="CJF120" s="153"/>
      <c r="CJG120" s="153"/>
      <c r="CJH120" s="153"/>
      <c r="CJI120" s="153"/>
      <c r="CJJ120" s="153"/>
      <c r="CJK120" s="153"/>
      <c r="CJL120" s="153"/>
      <c r="CJM120" s="155"/>
      <c r="CJN120" s="165"/>
      <c r="CJO120" s="153"/>
      <c r="CJP120" s="154"/>
      <c r="CJQ120" s="154"/>
      <c r="CJR120" s="153"/>
      <c r="CJS120" s="153"/>
      <c r="CJT120" s="153"/>
      <c r="CJU120" s="153"/>
      <c r="CJV120" s="153"/>
      <c r="CJW120" s="153"/>
      <c r="CJX120" s="153"/>
      <c r="CJY120" s="153"/>
      <c r="CJZ120" s="155"/>
      <c r="CKA120" s="165"/>
      <c r="CKB120" s="153"/>
      <c r="CKC120" s="154"/>
      <c r="CKD120" s="154"/>
      <c r="CKE120" s="153"/>
      <c r="CKF120" s="153"/>
      <c r="CKG120" s="153"/>
      <c r="CKH120" s="153"/>
      <c r="CKI120" s="153"/>
      <c r="CKJ120" s="153"/>
      <c r="CKK120" s="153"/>
      <c r="CKL120" s="153"/>
      <c r="CKM120" s="155"/>
      <c r="CKN120" s="165"/>
      <c r="CKO120" s="153"/>
      <c r="CKP120" s="154"/>
      <c r="CKQ120" s="154"/>
      <c r="CKR120" s="153"/>
      <c r="CKS120" s="153"/>
      <c r="CKT120" s="153"/>
      <c r="CKU120" s="153"/>
      <c r="CKV120" s="153"/>
      <c r="CKW120" s="153"/>
      <c r="CKX120" s="153"/>
      <c r="CKY120" s="153"/>
      <c r="CKZ120" s="155"/>
      <c r="CLA120" s="165"/>
      <c r="CLB120" s="153"/>
      <c r="CLC120" s="154"/>
      <c r="CLD120" s="154"/>
      <c r="CLE120" s="153"/>
      <c r="CLF120" s="153"/>
      <c r="CLG120" s="153"/>
      <c r="CLH120" s="153"/>
      <c r="CLI120" s="153"/>
      <c r="CLJ120" s="153"/>
      <c r="CLK120" s="153"/>
      <c r="CLL120" s="153"/>
      <c r="CLM120" s="155"/>
      <c r="CLN120" s="165"/>
      <c r="CLO120" s="153"/>
      <c r="CLP120" s="154"/>
      <c r="CLQ120" s="154"/>
      <c r="CLR120" s="153"/>
      <c r="CLS120" s="153"/>
      <c r="CLT120" s="153"/>
      <c r="CLU120" s="153"/>
      <c r="CLV120" s="153"/>
      <c r="CLW120" s="153"/>
      <c r="CLX120" s="153"/>
      <c r="CLY120" s="153"/>
      <c r="CLZ120" s="155"/>
      <c r="CMA120" s="165"/>
      <c r="CMB120" s="153"/>
      <c r="CMC120" s="154"/>
      <c r="CMD120" s="154"/>
      <c r="CME120" s="153"/>
      <c r="CMF120" s="153"/>
      <c r="CMG120" s="153"/>
      <c r="CMH120" s="153"/>
      <c r="CMI120" s="153"/>
      <c r="CMJ120" s="153"/>
      <c r="CMK120" s="153"/>
      <c r="CML120" s="153"/>
      <c r="CMM120" s="155"/>
      <c r="CMN120" s="165"/>
      <c r="CMO120" s="153"/>
      <c r="CMP120" s="154"/>
      <c r="CMQ120" s="154"/>
      <c r="CMR120" s="153"/>
      <c r="CMS120" s="153"/>
      <c r="CMT120" s="153"/>
      <c r="CMU120" s="153"/>
      <c r="CMV120" s="153"/>
      <c r="CMW120" s="153"/>
      <c r="CMX120" s="153"/>
      <c r="CMY120" s="153"/>
      <c r="CMZ120" s="155"/>
      <c r="CNA120" s="165"/>
      <c r="CNB120" s="153"/>
      <c r="CNC120" s="154"/>
      <c r="CND120" s="154"/>
      <c r="CNE120" s="153"/>
      <c r="CNF120" s="153"/>
      <c r="CNG120" s="153"/>
      <c r="CNH120" s="153"/>
      <c r="CNI120" s="153"/>
      <c r="CNJ120" s="153"/>
      <c r="CNK120" s="153"/>
      <c r="CNL120" s="153"/>
      <c r="CNM120" s="155"/>
      <c r="CNN120" s="165"/>
      <c r="CNO120" s="153"/>
      <c r="CNP120" s="154"/>
      <c r="CNQ120" s="154"/>
      <c r="CNR120" s="153"/>
      <c r="CNS120" s="153"/>
      <c r="CNT120" s="153"/>
      <c r="CNU120" s="153"/>
      <c r="CNV120" s="153"/>
      <c r="CNW120" s="153"/>
      <c r="CNX120" s="153"/>
      <c r="CNY120" s="153"/>
      <c r="CNZ120" s="155"/>
      <c r="COA120" s="165"/>
      <c r="COB120" s="153"/>
      <c r="COC120" s="154"/>
      <c r="COD120" s="154"/>
      <c r="COE120" s="153"/>
      <c r="COF120" s="153"/>
      <c r="COG120" s="153"/>
      <c r="COH120" s="153"/>
      <c r="COI120" s="153"/>
      <c r="COJ120" s="153"/>
      <c r="COK120" s="153"/>
      <c r="COL120" s="153"/>
      <c r="COM120" s="155"/>
      <c r="CON120" s="165"/>
      <c r="COO120" s="153"/>
      <c r="COP120" s="154"/>
      <c r="COQ120" s="154"/>
      <c r="COR120" s="153"/>
      <c r="COS120" s="153"/>
      <c r="COT120" s="153"/>
      <c r="COU120" s="153"/>
      <c r="COV120" s="153"/>
      <c r="COW120" s="153"/>
      <c r="COX120" s="153"/>
      <c r="COY120" s="153"/>
      <c r="COZ120" s="155"/>
      <c r="CPA120" s="165"/>
      <c r="CPB120" s="153"/>
      <c r="CPC120" s="154"/>
      <c r="CPD120" s="154"/>
      <c r="CPE120" s="153"/>
      <c r="CPF120" s="153"/>
      <c r="CPG120" s="153"/>
      <c r="CPH120" s="153"/>
      <c r="CPI120" s="153"/>
      <c r="CPJ120" s="153"/>
      <c r="CPK120" s="153"/>
      <c r="CPL120" s="153"/>
      <c r="CPM120" s="155"/>
      <c r="CPN120" s="165"/>
      <c r="CPO120" s="153"/>
      <c r="CPP120" s="154"/>
      <c r="CPQ120" s="154"/>
      <c r="CPR120" s="153"/>
      <c r="CPS120" s="153"/>
      <c r="CPT120" s="153"/>
      <c r="CPU120" s="153"/>
      <c r="CPV120" s="153"/>
      <c r="CPW120" s="153"/>
      <c r="CPX120" s="153"/>
      <c r="CPY120" s="153"/>
      <c r="CPZ120" s="155"/>
      <c r="CQA120" s="165"/>
      <c r="CQB120" s="153"/>
      <c r="CQC120" s="154"/>
      <c r="CQD120" s="154"/>
      <c r="CQE120" s="153"/>
      <c r="CQF120" s="153"/>
      <c r="CQG120" s="153"/>
      <c r="CQH120" s="153"/>
      <c r="CQI120" s="153"/>
      <c r="CQJ120" s="153"/>
      <c r="CQK120" s="153"/>
      <c r="CQL120" s="153"/>
      <c r="CQM120" s="155"/>
      <c r="CQN120" s="165"/>
      <c r="CQO120" s="153"/>
      <c r="CQP120" s="154"/>
      <c r="CQQ120" s="154"/>
      <c r="CQR120" s="153"/>
      <c r="CQS120" s="153"/>
      <c r="CQT120" s="153"/>
      <c r="CQU120" s="153"/>
      <c r="CQV120" s="153"/>
      <c r="CQW120" s="153"/>
      <c r="CQX120" s="153"/>
      <c r="CQY120" s="153"/>
      <c r="CQZ120" s="155"/>
      <c r="CRA120" s="165"/>
      <c r="CRB120" s="153"/>
      <c r="CRC120" s="154"/>
      <c r="CRD120" s="154"/>
      <c r="CRE120" s="153"/>
      <c r="CRF120" s="153"/>
      <c r="CRG120" s="153"/>
      <c r="CRH120" s="153"/>
      <c r="CRI120" s="153"/>
      <c r="CRJ120" s="153"/>
      <c r="CRK120" s="153"/>
      <c r="CRL120" s="153"/>
      <c r="CRM120" s="155"/>
      <c r="CRN120" s="165"/>
      <c r="CRO120" s="153"/>
      <c r="CRP120" s="154"/>
      <c r="CRQ120" s="154"/>
      <c r="CRR120" s="153"/>
      <c r="CRS120" s="153"/>
      <c r="CRT120" s="153"/>
      <c r="CRU120" s="153"/>
      <c r="CRV120" s="153"/>
      <c r="CRW120" s="153"/>
      <c r="CRX120" s="153"/>
      <c r="CRY120" s="153"/>
      <c r="CRZ120" s="155"/>
      <c r="CSA120" s="165"/>
      <c r="CSB120" s="153"/>
      <c r="CSC120" s="154"/>
      <c r="CSD120" s="154"/>
      <c r="CSE120" s="153"/>
      <c r="CSF120" s="153"/>
      <c r="CSG120" s="153"/>
      <c r="CSH120" s="153"/>
      <c r="CSI120" s="153"/>
      <c r="CSJ120" s="153"/>
      <c r="CSK120" s="153"/>
      <c r="CSL120" s="153"/>
      <c r="CSM120" s="155"/>
      <c r="CSN120" s="165"/>
      <c r="CSO120" s="153"/>
      <c r="CSP120" s="154"/>
      <c r="CSQ120" s="154"/>
      <c r="CSR120" s="153"/>
      <c r="CSS120" s="153"/>
      <c r="CST120" s="153"/>
      <c r="CSU120" s="153"/>
      <c r="CSV120" s="153"/>
      <c r="CSW120" s="153"/>
      <c r="CSX120" s="153"/>
      <c r="CSY120" s="153"/>
      <c r="CSZ120" s="155"/>
      <c r="CTA120" s="165"/>
      <c r="CTB120" s="153"/>
      <c r="CTC120" s="154"/>
      <c r="CTD120" s="154"/>
      <c r="CTE120" s="153"/>
      <c r="CTF120" s="153"/>
      <c r="CTG120" s="153"/>
      <c r="CTH120" s="153"/>
      <c r="CTI120" s="153"/>
      <c r="CTJ120" s="153"/>
      <c r="CTK120" s="153"/>
      <c r="CTL120" s="153"/>
      <c r="CTM120" s="155"/>
      <c r="CTN120" s="165"/>
      <c r="CTO120" s="153"/>
      <c r="CTP120" s="154"/>
      <c r="CTQ120" s="154"/>
      <c r="CTR120" s="153"/>
      <c r="CTS120" s="153"/>
      <c r="CTT120" s="153"/>
      <c r="CTU120" s="153"/>
      <c r="CTV120" s="153"/>
      <c r="CTW120" s="153"/>
      <c r="CTX120" s="153"/>
      <c r="CTY120" s="153"/>
      <c r="CTZ120" s="155"/>
      <c r="CUA120" s="165"/>
      <c r="CUB120" s="153"/>
      <c r="CUC120" s="154"/>
      <c r="CUD120" s="154"/>
      <c r="CUE120" s="153"/>
      <c r="CUF120" s="153"/>
      <c r="CUG120" s="153"/>
      <c r="CUH120" s="153"/>
      <c r="CUI120" s="153"/>
      <c r="CUJ120" s="153"/>
      <c r="CUK120" s="153"/>
      <c r="CUL120" s="153"/>
      <c r="CUM120" s="155"/>
      <c r="CUN120" s="165"/>
      <c r="CUO120" s="153"/>
      <c r="CUP120" s="154"/>
      <c r="CUQ120" s="154"/>
      <c r="CUR120" s="153"/>
      <c r="CUS120" s="153"/>
      <c r="CUT120" s="153"/>
      <c r="CUU120" s="153"/>
      <c r="CUV120" s="153"/>
      <c r="CUW120" s="153"/>
      <c r="CUX120" s="153"/>
      <c r="CUY120" s="153"/>
      <c r="CUZ120" s="155"/>
      <c r="CVA120" s="165"/>
      <c r="CVB120" s="153"/>
      <c r="CVC120" s="154"/>
      <c r="CVD120" s="154"/>
      <c r="CVE120" s="153"/>
      <c r="CVF120" s="153"/>
      <c r="CVG120" s="153"/>
      <c r="CVH120" s="153"/>
      <c r="CVI120" s="153"/>
      <c r="CVJ120" s="153"/>
      <c r="CVK120" s="153"/>
      <c r="CVL120" s="153"/>
      <c r="CVM120" s="155"/>
      <c r="CVN120" s="165"/>
      <c r="CVO120" s="153"/>
      <c r="CVP120" s="154"/>
      <c r="CVQ120" s="154"/>
      <c r="CVR120" s="153"/>
      <c r="CVS120" s="153"/>
      <c r="CVT120" s="153"/>
      <c r="CVU120" s="153"/>
      <c r="CVV120" s="153"/>
      <c r="CVW120" s="153"/>
      <c r="CVX120" s="153"/>
      <c r="CVY120" s="153"/>
      <c r="CVZ120" s="155"/>
      <c r="CWA120" s="165"/>
      <c r="CWB120" s="153"/>
      <c r="CWC120" s="154"/>
      <c r="CWD120" s="154"/>
      <c r="CWE120" s="153"/>
      <c r="CWF120" s="153"/>
      <c r="CWG120" s="153"/>
      <c r="CWH120" s="153"/>
      <c r="CWI120" s="153"/>
      <c r="CWJ120" s="153"/>
      <c r="CWK120" s="153"/>
      <c r="CWL120" s="153"/>
      <c r="CWM120" s="155"/>
      <c r="CWN120" s="165"/>
      <c r="CWO120" s="153"/>
      <c r="CWP120" s="154"/>
      <c r="CWQ120" s="154"/>
      <c r="CWR120" s="153"/>
      <c r="CWS120" s="153"/>
      <c r="CWT120" s="153"/>
      <c r="CWU120" s="153"/>
      <c r="CWV120" s="153"/>
      <c r="CWW120" s="153"/>
      <c r="CWX120" s="153"/>
      <c r="CWY120" s="153"/>
      <c r="CWZ120" s="155"/>
      <c r="CXA120" s="165"/>
      <c r="CXB120" s="153"/>
      <c r="CXC120" s="154"/>
      <c r="CXD120" s="154"/>
      <c r="CXE120" s="153"/>
      <c r="CXF120" s="153"/>
      <c r="CXG120" s="153"/>
      <c r="CXH120" s="153"/>
      <c r="CXI120" s="153"/>
      <c r="CXJ120" s="153"/>
      <c r="CXK120" s="153"/>
      <c r="CXL120" s="153"/>
      <c r="CXM120" s="155"/>
      <c r="CXN120" s="165"/>
      <c r="CXO120" s="153"/>
      <c r="CXP120" s="154"/>
      <c r="CXQ120" s="154"/>
      <c r="CXR120" s="153"/>
      <c r="CXS120" s="153"/>
      <c r="CXT120" s="153"/>
      <c r="CXU120" s="153"/>
      <c r="CXV120" s="153"/>
      <c r="CXW120" s="153"/>
      <c r="CXX120" s="153"/>
      <c r="CXY120" s="153"/>
      <c r="CXZ120" s="155"/>
      <c r="CYA120" s="165"/>
      <c r="CYB120" s="153"/>
      <c r="CYC120" s="154"/>
      <c r="CYD120" s="154"/>
      <c r="CYE120" s="153"/>
      <c r="CYF120" s="153"/>
      <c r="CYG120" s="153"/>
      <c r="CYH120" s="153"/>
      <c r="CYI120" s="153"/>
      <c r="CYJ120" s="153"/>
      <c r="CYK120" s="153"/>
      <c r="CYL120" s="153"/>
      <c r="CYM120" s="155"/>
      <c r="CYN120" s="165"/>
      <c r="CYO120" s="153"/>
      <c r="CYP120" s="154"/>
      <c r="CYQ120" s="154"/>
      <c r="CYR120" s="153"/>
      <c r="CYS120" s="153"/>
      <c r="CYT120" s="153"/>
      <c r="CYU120" s="153"/>
      <c r="CYV120" s="153"/>
      <c r="CYW120" s="153"/>
      <c r="CYX120" s="153"/>
      <c r="CYY120" s="153"/>
      <c r="CYZ120" s="155"/>
      <c r="CZA120" s="165"/>
      <c r="CZB120" s="153"/>
      <c r="CZC120" s="154"/>
      <c r="CZD120" s="154"/>
      <c r="CZE120" s="153"/>
      <c r="CZF120" s="153"/>
      <c r="CZG120" s="153"/>
      <c r="CZH120" s="153"/>
      <c r="CZI120" s="153"/>
      <c r="CZJ120" s="153"/>
      <c r="CZK120" s="153"/>
      <c r="CZL120" s="153"/>
      <c r="CZM120" s="155"/>
      <c r="CZN120" s="165"/>
      <c r="CZO120" s="153"/>
      <c r="CZP120" s="154"/>
      <c r="CZQ120" s="154"/>
      <c r="CZR120" s="153"/>
      <c r="CZS120" s="153"/>
      <c r="CZT120" s="153"/>
      <c r="CZU120" s="153"/>
      <c r="CZV120" s="153"/>
      <c r="CZW120" s="153"/>
      <c r="CZX120" s="153"/>
      <c r="CZY120" s="153"/>
      <c r="CZZ120" s="155"/>
      <c r="DAA120" s="165"/>
      <c r="DAB120" s="153"/>
      <c r="DAC120" s="154"/>
      <c r="DAD120" s="154"/>
      <c r="DAE120" s="153"/>
      <c r="DAF120" s="153"/>
      <c r="DAG120" s="153"/>
      <c r="DAH120" s="153"/>
      <c r="DAI120" s="153"/>
      <c r="DAJ120" s="153"/>
      <c r="DAK120" s="153"/>
      <c r="DAL120" s="153"/>
      <c r="DAM120" s="155"/>
      <c r="DAN120" s="165"/>
      <c r="DAO120" s="153"/>
      <c r="DAP120" s="154"/>
      <c r="DAQ120" s="154"/>
      <c r="DAR120" s="153"/>
      <c r="DAS120" s="153"/>
      <c r="DAT120" s="153"/>
      <c r="DAU120" s="153"/>
      <c r="DAV120" s="153"/>
      <c r="DAW120" s="153"/>
      <c r="DAX120" s="153"/>
      <c r="DAY120" s="153"/>
      <c r="DAZ120" s="155"/>
      <c r="DBA120" s="165"/>
      <c r="DBB120" s="153"/>
      <c r="DBC120" s="154"/>
      <c r="DBD120" s="154"/>
      <c r="DBE120" s="153"/>
      <c r="DBF120" s="153"/>
      <c r="DBG120" s="153"/>
      <c r="DBH120" s="153"/>
      <c r="DBI120" s="153"/>
      <c r="DBJ120" s="153"/>
      <c r="DBK120" s="153"/>
      <c r="DBL120" s="153"/>
      <c r="DBM120" s="155"/>
      <c r="DBN120" s="165"/>
      <c r="DBO120" s="153"/>
      <c r="DBP120" s="154"/>
      <c r="DBQ120" s="154"/>
      <c r="DBR120" s="153"/>
      <c r="DBS120" s="153"/>
      <c r="DBT120" s="153"/>
      <c r="DBU120" s="153"/>
      <c r="DBV120" s="153"/>
      <c r="DBW120" s="153"/>
      <c r="DBX120" s="153"/>
      <c r="DBY120" s="153"/>
      <c r="DBZ120" s="155"/>
      <c r="DCA120" s="165"/>
      <c r="DCB120" s="153"/>
      <c r="DCC120" s="154"/>
      <c r="DCD120" s="154"/>
      <c r="DCE120" s="153"/>
      <c r="DCF120" s="153"/>
      <c r="DCG120" s="153"/>
      <c r="DCH120" s="153"/>
      <c r="DCI120" s="153"/>
      <c r="DCJ120" s="153"/>
      <c r="DCK120" s="153"/>
      <c r="DCL120" s="153"/>
      <c r="DCM120" s="155"/>
      <c r="DCN120" s="165"/>
      <c r="DCO120" s="153"/>
      <c r="DCP120" s="154"/>
      <c r="DCQ120" s="154"/>
      <c r="DCR120" s="153"/>
      <c r="DCS120" s="153"/>
      <c r="DCT120" s="153"/>
      <c r="DCU120" s="153"/>
      <c r="DCV120" s="153"/>
      <c r="DCW120" s="153"/>
      <c r="DCX120" s="153"/>
      <c r="DCY120" s="153"/>
      <c r="DCZ120" s="155"/>
      <c r="DDA120" s="165"/>
      <c r="DDB120" s="153"/>
      <c r="DDC120" s="154"/>
      <c r="DDD120" s="154"/>
      <c r="DDE120" s="153"/>
      <c r="DDF120" s="153"/>
      <c r="DDG120" s="153"/>
      <c r="DDH120" s="153"/>
      <c r="DDI120" s="153"/>
      <c r="DDJ120" s="153"/>
      <c r="DDK120" s="153"/>
      <c r="DDL120" s="153"/>
      <c r="DDM120" s="155"/>
      <c r="DDN120" s="165"/>
      <c r="DDO120" s="153"/>
      <c r="DDP120" s="154"/>
      <c r="DDQ120" s="154"/>
      <c r="DDR120" s="153"/>
      <c r="DDS120" s="153"/>
      <c r="DDT120" s="153"/>
      <c r="DDU120" s="153"/>
      <c r="DDV120" s="153"/>
      <c r="DDW120" s="153"/>
      <c r="DDX120" s="153"/>
      <c r="DDY120" s="153"/>
      <c r="DDZ120" s="155"/>
      <c r="DEA120" s="165"/>
      <c r="DEB120" s="153"/>
      <c r="DEC120" s="154"/>
      <c r="DED120" s="154"/>
      <c r="DEE120" s="153"/>
      <c r="DEF120" s="153"/>
      <c r="DEG120" s="153"/>
      <c r="DEH120" s="153"/>
      <c r="DEI120" s="153"/>
      <c r="DEJ120" s="153"/>
      <c r="DEK120" s="153"/>
      <c r="DEL120" s="153"/>
      <c r="DEM120" s="155"/>
      <c r="DEN120" s="165"/>
      <c r="DEO120" s="153"/>
      <c r="DEP120" s="154"/>
      <c r="DEQ120" s="154"/>
      <c r="DER120" s="153"/>
      <c r="DES120" s="153"/>
      <c r="DET120" s="153"/>
      <c r="DEU120" s="153"/>
      <c r="DEV120" s="153"/>
      <c r="DEW120" s="153"/>
      <c r="DEX120" s="153"/>
      <c r="DEY120" s="153"/>
      <c r="DEZ120" s="155"/>
      <c r="DFA120" s="165"/>
      <c r="DFB120" s="153"/>
      <c r="DFC120" s="154"/>
      <c r="DFD120" s="154"/>
      <c r="DFE120" s="153"/>
      <c r="DFF120" s="153"/>
      <c r="DFG120" s="153"/>
      <c r="DFH120" s="153"/>
      <c r="DFI120" s="153"/>
      <c r="DFJ120" s="153"/>
      <c r="DFK120" s="153"/>
      <c r="DFL120" s="153"/>
      <c r="DFM120" s="155"/>
      <c r="DFN120" s="165"/>
      <c r="DFO120" s="153"/>
      <c r="DFP120" s="154"/>
      <c r="DFQ120" s="154"/>
      <c r="DFR120" s="153"/>
      <c r="DFS120" s="153"/>
      <c r="DFT120" s="153"/>
      <c r="DFU120" s="153"/>
      <c r="DFV120" s="153"/>
      <c r="DFW120" s="153"/>
      <c r="DFX120" s="153"/>
      <c r="DFY120" s="153"/>
      <c r="DFZ120" s="155"/>
      <c r="DGA120" s="165"/>
      <c r="DGB120" s="153"/>
      <c r="DGC120" s="154"/>
      <c r="DGD120" s="154"/>
      <c r="DGE120" s="153"/>
      <c r="DGF120" s="153"/>
      <c r="DGG120" s="153"/>
      <c r="DGH120" s="153"/>
      <c r="DGI120" s="153"/>
      <c r="DGJ120" s="153"/>
      <c r="DGK120" s="153"/>
      <c r="DGL120" s="153"/>
      <c r="DGM120" s="155"/>
      <c r="DGN120" s="165"/>
      <c r="DGO120" s="153"/>
      <c r="DGP120" s="154"/>
      <c r="DGQ120" s="154"/>
      <c r="DGR120" s="153"/>
      <c r="DGS120" s="153"/>
      <c r="DGT120" s="153"/>
      <c r="DGU120" s="153"/>
      <c r="DGV120" s="153"/>
      <c r="DGW120" s="153"/>
      <c r="DGX120" s="153"/>
      <c r="DGY120" s="153"/>
      <c r="DGZ120" s="155"/>
      <c r="DHA120" s="165"/>
      <c r="DHB120" s="153"/>
      <c r="DHC120" s="154"/>
      <c r="DHD120" s="154"/>
      <c r="DHE120" s="153"/>
      <c r="DHF120" s="153"/>
      <c r="DHG120" s="153"/>
      <c r="DHH120" s="153"/>
      <c r="DHI120" s="153"/>
      <c r="DHJ120" s="153"/>
      <c r="DHK120" s="153"/>
      <c r="DHL120" s="153"/>
      <c r="DHM120" s="155"/>
      <c r="DHN120" s="165"/>
      <c r="DHO120" s="153"/>
      <c r="DHP120" s="154"/>
      <c r="DHQ120" s="154"/>
      <c r="DHR120" s="153"/>
      <c r="DHS120" s="153"/>
      <c r="DHT120" s="153"/>
      <c r="DHU120" s="153"/>
      <c r="DHV120" s="153"/>
      <c r="DHW120" s="153"/>
      <c r="DHX120" s="153"/>
      <c r="DHY120" s="153"/>
      <c r="DHZ120" s="155"/>
      <c r="DIA120" s="165"/>
      <c r="DIB120" s="153"/>
      <c r="DIC120" s="154"/>
      <c r="DID120" s="154"/>
      <c r="DIE120" s="153"/>
      <c r="DIF120" s="153"/>
      <c r="DIG120" s="153"/>
      <c r="DIH120" s="153"/>
      <c r="DII120" s="153"/>
      <c r="DIJ120" s="153"/>
      <c r="DIK120" s="153"/>
      <c r="DIL120" s="153"/>
      <c r="DIM120" s="155"/>
      <c r="DIN120" s="165"/>
      <c r="DIO120" s="153"/>
      <c r="DIP120" s="154"/>
      <c r="DIQ120" s="154"/>
      <c r="DIR120" s="153"/>
      <c r="DIS120" s="153"/>
      <c r="DIT120" s="153"/>
      <c r="DIU120" s="153"/>
      <c r="DIV120" s="153"/>
      <c r="DIW120" s="153"/>
      <c r="DIX120" s="153"/>
      <c r="DIY120" s="153"/>
      <c r="DIZ120" s="155"/>
      <c r="DJA120" s="165"/>
      <c r="DJB120" s="153"/>
      <c r="DJC120" s="154"/>
      <c r="DJD120" s="154"/>
      <c r="DJE120" s="153"/>
      <c r="DJF120" s="153"/>
      <c r="DJG120" s="153"/>
      <c r="DJH120" s="153"/>
      <c r="DJI120" s="153"/>
      <c r="DJJ120" s="153"/>
      <c r="DJK120" s="153"/>
      <c r="DJL120" s="153"/>
      <c r="DJM120" s="155"/>
      <c r="DJN120" s="165"/>
      <c r="DJO120" s="153"/>
      <c r="DJP120" s="154"/>
      <c r="DJQ120" s="154"/>
      <c r="DJR120" s="153"/>
      <c r="DJS120" s="153"/>
      <c r="DJT120" s="153"/>
      <c r="DJU120" s="153"/>
      <c r="DJV120" s="153"/>
      <c r="DJW120" s="153"/>
      <c r="DJX120" s="153"/>
      <c r="DJY120" s="153"/>
      <c r="DJZ120" s="155"/>
      <c r="DKA120" s="165"/>
      <c r="DKB120" s="153"/>
      <c r="DKC120" s="154"/>
      <c r="DKD120" s="154"/>
      <c r="DKE120" s="153"/>
      <c r="DKF120" s="153"/>
      <c r="DKG120" s="153"/>
      <c r="DKH120" s="153"/>
      <c r="DKI120" s="153"/>
      <c r="DKJ120" s="153"/>
      <c r="DKK120" s="153"/>
      <c r="DKL120" s="153"/>
      <c r="DKM120" s="155"/>
      <c r="DKN120" s="165"/>
      <c r="DKO120" s="153"/>
      <c r="DKP120" s="154"/>
      <c r="DKQ120" s="154"/>
      <c r="DKR120" s="153"/>
      <c r="DKS120" s="153"/>
      <c r="DKT120" s="153"/>
      <c r="DKU120" s="153"/>
      <c r="DKV120" s="153"/>
      <c r="DKW120" s="153"/>
      <c r="DKX120" s="153"/>
      <c r="DKY120" s="153"/>
      <c r="DKZ120" s="155"/>
      <c r="DLA120" s="165"/>
      <c r="DLB120" s="153"/>
      <c r="DLC120" s="154"/>
      <c r="DLD120" s="154"/>
      <c r="DLE120" s="153"/>
      <c r="DLF120" s="153"/>
      <c r="DLG120" s="153"/>
      <c r="DLH120" s="153"/>
      <c r="DLI120" s="153"/>
      <c r="DLJ120" s="153"/>
      <c r="DLK120" s="153"/>
      <c r="DLL120" s="153"/>
      <c r="DLM120" s="155"/>
      <c r="DLN120" s="165"/>
      <c r="DLO120" s="153"/>
      <c r="DLP120" s="154"/>
      <c r="DLQ120" s="154"/>
      <c r="DLR120" s="153"/>
      <c r="DLS120" s="153"/>
      <c r="DLT120" s="153"/>
      <c r="DLU120" s="153"/>
      <c r="DLV120" s="153"/>
      <c r="DLW120" s="153"/>
      <c r="DLX120" s="153"/>
      <c r="DLY120" s="153"/>
      <c r="DLZ120" s="155"/>
      <c r="DMA120" s="165"/>
      <c r="DMB120" s="153"/>
      <c r="DMC120" s="154"/>
      <c r="DMD120" s="154"/>
      <c r="DME120" s="153"/>
      <c r="DMF120" s="153"/>
      <c r="DMG120" s="153"/>
      <c r="DMH120" s="153"/>
      <c r="DMI120" s="153"/>
      <c r="DMJ120" s="153"/>
      <c r="DMK120" s="153"/>
      <c r="DML120" s="153"/>
      <c r="DMM120" s="155"/>
      <c r="DMN120" s="165"/>
      <c r="DMO120" s="153"/>
      <c r="DMP120" s="154"/>
      <c r="DMQ120" s="154"/>
      <c r="DMR120" s="153"/>
      <c r="DMS120" s="153"/>
      <c r="DMT120" s="153"/>
      <c r="DMU120" s="153"/>
      <c r="DMV120" s="153"/>
      <c r="DMW120" s="153"/>
      <c r="DMX120" s="153"/>
      <c r="DMY120" s="153"/>
      <c r="DMZ120" s="155"/>
      <c r="DNA120" s="165"/>
      <c r="DNB120" s="153"/>
      <c r="DNC120" s="154"/>
      <c r="DND120" s="154"/>
      <c r="DNE120" s="153"/>
      <c r="DNF120" s="153"/>
      <c r="DNG120" s="153"/>
      <c r="DNH120" s="153"/>
      <c r="DNI120" s="153"/>
      <c r="DNJ120" s="153"/>
      <c r="DNK120" s="153"/>
      <c r="DNL120" s="153"/>
      <c r="DNM120" s="155"/>
      <c r="DNN120" s="165"/>
      <c r="DNO120" s="153"/>
      <c r="DNP120" s="154"/>
      <c r="DNQ120" s="154"/>
      <c r="DNR120" s="153"/>
      <c r="DNS120" s="153"/>
      <c r="DNT120" s="153"/>
      <c r="DNU120" s="153"/>
      <c r="DNV120" s="153"/>
      <c r="DNW120" s="153"/>
      <c r="DNX120" s="153"/>
      <c r="DNY120" s="153"/>
      <c r="DNZ120" s="155"/>
      <c r="DOA120" s="165"/>
      <c r="DOB120" s="153"/>
      <c r="DOC120" s="154"/>
      <c r="DOD120" s="154"/>
      <c r="DOE120" s="153"/>
      <c r="DOF120" s="153"/>
      <c r="DOG120" s="153"/>
      <c r="DOH120" s="153"/>
      <c r="DOI120" s="153"/>
      <c r="DOJ120" s="153"/>
      <c r="DOK120" s="153"/>
      <c r="DOL120" s="153"/>
      <c r="DOM120" s="155"/>
      <c r="DON120" s="165"/>
      <c r="DOO120" s="153"/>
      <c r="DOP120" s="154"/>
      <c r="DOQ120" s="154"/>
      <c r="DOR120" s="153"/>
      <c r="DOS120" s="153"/>
      <c r="DOT120" s="153"/>
      <c r="DOU120" s="153"/>
      <c r="DOV120" s="153"/>
      <c r="DOW120" s="153"/>
      <c r="DOX120" s="153"/>
      <c r="DOY120" s="153"/>
      <c r="DOZ120" s="155"/>
      <c r="DPA120" s="165"/>
      <c r="DPB120" s="153"/>
      <c r="DPC120" s="154"/>
      <c r="DPD120" s="154"/>
      <c r="DPE120" s="153"/>
      <c r="DPF120" s="153"/>
      <c r="DPG120" s="153"/>
      <c r="DPH120" s="153"/>
      <c r="DPI120" s="153"/>
      <c r="DPJ120" s="153"/>
      <c r="DPK120" s="153"/>
      <c r="DPL120" s="153"/>
      <c r="DPM120" s="155"/>
      <c r="DPN120" s="165"/>
      <c r="DPO120" s="153"/>
      <c r="DPP120" s="154"/>
      <c r="DPQ120" s="154"/>
      <c r="DPR120" s="153"/>
      <c r="DPS120" s="153"/>
      <c r="DPT120" s="153"/>
      <c r="DPU120" s="153"/>
      <c r="DPV120" s="153"/>
      <c r="DPW120" s="153"/>
      <c r="DPX120" s="153"/>
      <c r="DPY120" s="153"/>
      <c r="DPZ120" s="155"/>
      <c r="DQA120" s="165"/>
      <c r="DQB120" s="153"/>
      <c r="DQC120" s="154"/>
      <c r="DQD120" s="154"/>
      <c r="DQE120" s="153"/>
      <c r="DQF120" s="153"/>
      <c r="DQG120" s="153"/>
      <c r="DQH120" s="153"/>
      <c r="DQI120" s="153"/>
      <c r="DQJ120" s="153"/>
      <c r="DQK120" s="153"/>
      <c r="DQL120" s="153"/>
      <c r="DQM120" s="155"/>
      <c r="DQN120" s="165"/>
      <c r="DQO120" s="153"/>
      <c r="DQP120" s="154"/>
      <c r="DQQ120" s="154"/>
      <c r="DQR120" s="153"/>
      <c r="DQS120" s="153"/>
      <c r="DQT120" s="153"/>
      <c r="DQU120" s="153"/>
      <c r="DQV120" s="153"/>
      <c r="DQW120" s="153"/>
      <c r="DQX120" s="153"/>
      <c r="DQY120" s="153"/>
      <c r="DQZ120" s="155"/>
      <c r="DRA120" s="165"/>
      <c r="DRB120" s="153"/>
      <c r="DRC120" s="154"/>
      <c r="DRD120" s="154"/>
      <c r="DRE120" s="153"/>
      <c r="DRF120" s="153"/>
      <c r="DRG120" s="153"/>
      <c r="DRH120" s="153"/>
      <c r="DRI120" s="153"/>
      <c r="DRJ120" s="153"/>
      <c r="DRK120" s="153"/>
      <c r="DRL120" s="153"/>
      <c r="DRM120" s="155"/>
      <c r="DRN120" s="165"/>
      <c r="DRO120" s="153"/>
      <c r="DRP120" s="154"/>
      <c r="DRQ120" s="154"/>
      <c r="DRR120" s="153"/>
      <c r="DRS120" s="153"/>
      <c r="DRT120" s="153"/>
      <c r="DRU120" s="153"/>
      <c r="DRV120" s="153"/>
      <c r="DRW120" s="153"/>
      <c r="DRX120" s="153"/>
      <c r="DRY120" s="153"/>
      <c r="DRZ120" s="155"/>
      <c r="DSA120" s="165"/>
      <c r="DSB120" s="153"/>
      <c r="DSC120" s="154"/>
      <c r="DSD120" s="154"/>
      <c r="DSE120" s="153"/>
      <c r="DSF120" s="153"/>
      <c r="DSG120" s="153"/>
      <c r="DSH120" s="153"/>
      <c r="DSI120" s="153"/>
      <c r="DSJ120" s="153"/>
      <c r="DSK120" s="153"/>
      <c r="DSL120" s="153"/>
      <c r="DSM120" s="155"/>
      <c r="DSN120" s="165"/>
      <c r="DSO120" s="153"/>
      <c r="DSP120" s="154"/>
      <c r="DSQ120" s="154"/>
      <c r="DSR120" s="153"/>
      <c r="DSS120" s="153"/>
      <c r="DST120" s="153"/>
      <c r="DSU120" s="153"/>
      <c r="DSV120" s="153"/>
      <c r="DSW120" s="153"/>
      <c r="DSX120" s="153"/>
      <c r="DSY120" s="153"/>
      <c r="DSZ120" s="155"/>
      <c r="DTA120" s="165"/>
      <c r="DTB120" s="153"/>
      <c r="DTC120" s="154"/>
      <c r="DTD120" s="154"/>
      <c r="DTE120" s="153"/>
      <c r="DTF120" s="153"/>
      <c r="DTG120" s="153"/>
      <c r="DTH120" s="153"/>
      <c r="DTI120" s="153"/>
      <c r="DTJ120" s="153"/>
      <c r="DTK120" s="153"/>
      <c r="DTL120" s="153"/>
      <c r="DTM120" s="155"/>
      <c r="DTN120" s="165"/>
      <c r="DTO120" s="153"/>
      <c r="DTP120" s="154"/>
      <c r="DTQ120" s="154"/>
      <c r="DTR120" s="153"/>
      <c r="DTS120" s="153"/>
      <c r="DTT120" s="153"/>
      <c r="DTU120" s="153"/>
      <c r="DTV120" s="153"/>
      <c r="DTW120" s="153"/>
      <c r="DTX120" s="153"/>
      <c r="DTY120" s="153"/>
      <c r="DTZ120" s="155"/>
      <c r="DUA120" s="165"/>
      <c r="DUB120" s="153"/>
      <c r="DUC120" s="154"/>
      <c r="DUD120" s="154"/>
      <c r="DUE120" s="153"/>
      <c r="DUF120" s="153"/>
      <c r="DUG120" s="153"/>
      <c r="DUH120" s="153"/>
      <c r="DUI120" s="153"/>
      <c r="DUJ120" s="153"/>
      <c r="DUK120" s="153"/>
      <c r="DUL120" s="153"/>
      <c r="DUM120" s="155"/>
      <c r="DUN120" s="165"/>
      <c r="DUO120" s="153"/>
      <c r="DUP120" s="154"/>
      <c r="DUQ120" s="154"/>
      <c r="DUR120" s="153"/>
      <c r="DUS120" s="153"/>
      <c r="DUT120" s="153"/>
      <c r="DUU120" s="153"/>
      <c r="DUV120" s="153"/>
      <c r="DUW120" s="153"/>
      <c r="DUX120" s="153"/>
      <c r="DUY120" s="153"/>
      <c r="DUZ120" s="155"/>
      <c r="DVA120" s="165"/>
      <c r="DVB120" s="153"/>
      <c r="DVC120" s="154"/>
      <c r="DVD120" s="154"/>
      <c r="DVE120" s="153"/>
      <c r="DVF120" s="153"/>
      <c r="DVG120" s="153"/>
      <c r="DVH120" s="153"/>
      <c r="DVI120" s="153"/>
      <c r="DVJ120" s="153"/>
      <c r="DVK120" s="153"/>
      <c r="DVL120" s="153"/>
      <c r="DVM120" s="155"/>
      <c r="DVN120" s="165"/>
      <c r="DVO120" s="153"/>
      <c r="DVP120" s="154"/>
      <c r="DVQ120" s="154"/>
      <c r="DVR120" s="153"/>
      <c r="DVS120" s="153"/>
      <c r="DVT120" s="153"/>
      <c r="DVU120" s="153"/>
      <c r="DVV120" s="153"/>
      <c r="DVW120" s="153"/>
      <c r="DVX120" s="153"/>
      <c r="DVY120" s="153"/>
      <c r="DVZ120" s="155"/>
      <c r="DWA120" s="165"/>
      <c r="DWB120" s="153"/>
      <c r="DWC120" s="154"/>
      <c r="DWD120" s="154"/>
      <c r="DWE120" s="153"/>
      <c r="DWF120" s="153"/>
      <c r="DWG120" s="153"/>
      <c r="DWH120" s="153"/>
      <c r="DWI120" s="153"/>
      <c r="DWJ120" s="153"/>
      <c r="DWK120" s="153"/>
      <c r="DWL120" s="153"/>
      <c r="DWM120" s="155"/>
      <c r="DWN120" s="165"/>
      <c r="DWO120" s="153"/>
      <c r="DWP120" s="154"/>
      <c r="DWQ120" s="154"/>
      <c r="DWR120" s="153"/>
      <c r="DWS120" s="153"/>
      <c r="DWT120" s="153"/>
      <c r="DWU120" s="153"/>
      <c r="DWV120" s="153"/>
      <c r="DWW120" s="153"/>
      <c r="DWX120" s="153"/>
      <c r="DWY120" s="153"/>
      <c r="DWZ120" s="155"/>
      <c r="DXA120" s="165"/>
      <c r="DXB120" s="153"/>
      <c r="DXC120" s="154"/>
      <c r="DXD120" s="154"/>
      <c r="DXE120" s="153"/>
      <c r="DXF120" s="153"/>
      <c r="DXG120" s="153"/>
      <c r="DXH120" s="153"/>
      <c r="DXI120" s="153"/>
      <c r="DXJ120" s="153"/>
      <c r="DXK120" s="153"/>
      <c r="DXL120" s="153"/>
      <c r="DXM120" s="155"/>
      <c r="DXN120" s="165"/>
      <c r="DXO120" s="153"/>
      <c r="DXP120" s="154"/>
      <c r="DXQ120" s="154"/>
      <c r="DXR120" s="153"/>
      <c r="DXS120" s="153"/>
      <c r="DXT120" s="153"/>
      <c r="DXU120" s="153"/>
      <c r="DXV120" s="153"/>
      <c r="DXW120" s="153"/>
      <c r="DXX120" s="153"/>
      <c r="DXY120" s="153"/>
      <c r="DXZ120" s="155"/>
      <c r="DYA120" s="165"/>
      <c r="DYB120" s="153"/>
      <c r="DYC120" s="154"/>
      <c r="DYD120" s="154"/>
      <c r="DYE120" s="153"/>
      <c r="DYF120" s="153"/>
      <c r="DYG120" s="153"/>
      <c r="DYH120" s="153"/>
      <c r="DYI120" s="153"/>
      <c r="DYJ120" s="153"/>
      <c r="DYK120" s="153"/>
      <c r="DYL120" s="153"/>
      <c r="DYM120" s="155"/>
      <c r="DYN120" s="165"/>
      <c r="DYO120" s="153"/>
      <c r="DYP120" s="154"/>
      <c r="DYQ120" s="154"/>
      <c r="DYR120" s="153"/>
      <c r="DYS120" s="153"/>
      <c r="DYT120" s="153"/>
      <c r="DYU120" s="153"/>
      <c r="DYV120" s="153"/>
      <c r="DYW120" s="153"/>
      <c r="DYX120" s="153"/>
      <c r="DYY120" s="153"/>
      <c r="DYZ120" s="155"/>
      <c r="DZA120" s="165"/>
      <c r="DZB120" s="153"/>
      <c r="DZC120" s="154"/>
      <c r="DZD120" s="154"/>
      <c r="DZE120" s="153"/>
      <c r="DZF120" s="153"/>
      <c r="DZG120" s="153"/>
      <c r="DZH120" s="153"/>
      <c r="DZI120" s="153"/>
      <c r="DZJ120" s="153"/>
      <c r="DZK120" s="153"/>
      <c r="DZL120" s="153"/>
      <c r="DZM120" s="155"/>
      <c r="DZN120" s="165"/>
      <c r="DZO120" s="153"/>
      <c r="DZP120" s="154"/>
      <c r="DZQ120" s="154"/>
      <c r="DZR120" s="153"/>
      <c r="DZS120" s="153"/>
      <c r="DZT120" s="153"/>
      <c r="DZU120" s="153"/>
      <c r="DZV120" s="153"/>
      <c r="DZW120" s="153"/>
      <c r="DZX120" s="153"/>
      <c r="DZY120" s="153"/>
      <c r="DZZ120" s="155"/>
      <c r="EAA120" s="165"/>
      <c r="EAB120" s="153"/>
      <c r="EAC120" s="154"/>
      <c r="EAD120" s="154"/>
      <c r="EAE120" s="153"/>
      <c r="EAF120" s="153"/>
      <c r="EAG120" s="153"/>
      <c r="EAH120" s="153"/>
      <c r="EAI120" s="153"/>
      <c r="EAJ120" s="153"/>
      <c r="EAK120" s="153"/>
      <c r="EAL120" s="153"/>
      <c r="EAM120" s="155"/>
      <c r="EAN120" s="165"/>
      <c r="EAO120" s="153"/>
      <c r="EAP120" s="154"/>
      <c r="EAQ120" s="154"/>
      <c r="EAR120" s="153"/>
      <c r="EAS120" s="153"/>
      <c r="EAT120" s="153"/>
      <c r="EAU120" s="153"/>
      <c r="EAV120" s="153"/>
      <c r="EAW120" s="153"/>
      <c r="EAX120" s="153"/>
      <c r="EAY120" s="153"/>
      <c r="EAZ120" s="155"/>
      <c r="EBA120" s="165"/>
      <c r="EBB120" s="153"/>
      <c r="EBC120" s="154"/>
      <c r="EBD120" s="154"/>
      <c r="EBE120" s="153"/>
      <c r="EBF120" s="153"/>
      <c r="EBG120" s="153"/>
      <c r="EBH120" s="153"/>
      <c r="EBI120" s="153"/>
      <c r="EBJ120" s="153"/>
      <c r="EBK120" s="153"/>
      <c r="EBL120" s="153"/>
      <c r="EBM120" s="155"/>
      <c r="EBN120" s="165"/>
      <c r="EBO120" s="153"/>
      <c r="EBP120" s="154"/>
      <c r="EBQ120" s="154"/>
      <c r="EBR120" s="153"/>
      <c r="EBS120" s="153"/>
      <c r="EBT120" s="153"/>
      <c r="EBU120" s="153"/>
      <c r="EBV120" s="153"/>
      <c r="EBW120" s="153"/>
      <c r="EBX120" s="153"/>
      <c r="EBY120" s="153"/>
      <c r="EBZ120" s="155"/>
      <c r="ECA120" s="165"/>
      <c r="ECB120" s="153"/>
      <c r="ECC120" s="154"/>
      <c r="ECD120" s="154"/>
      <c r="ECE120" s="153"/>
      <c r="ECF120" s="153"/>
      <c r="ECG120" s="153"/>
      <c r="ECH120" s="153"/>
      <c r="ECI120" s="153"/>
      <c r="ECJ120" s="153"/>
      <c r="ECK120" s="153"/>
      <c r="ECL120" s="153"/>
      <c r="ECM120" s="155"/>
      <c r="ECN120" s="165"/>
      <c r="ECO120" s="153"/>
      <c r="ECP120" s="154"/>
      <c r="ECQ120" s="154"/>
      <c r="ECR120" s="153"/>
      <c r="ECS120" s="153"/>
      <c r="ECT120" s="153"/>
      <c r="ECU120" s="153"/>
      <c r="ECV120" s="153"/>
      <c r="ECW120" s="153"/>
      <c r="ECX120" s="153"/>
      <c r="ECY120" s="153"/>
      <c r="ECZ120" s="155"/>
      <c r="EDA120" s="165"/>
      <c r="EDB120" s="153"/>
      <c r="EDC120" s="154"/>
      <c r="EDD120" s="154"/>
      <c r="EDE120" s="153"/>
      <c r="EDF120" s="153"/>
      <c r="EDG120" s="153"/>
      <c r="EDH120" s="153"/>
      <c r="EDI120" s="153"/>
      <c r="EDJ120" s="153"/>
      <c r="EDK120" s="153"/>
      <c r="EDL120" s="153"/>
      <c r="EDM120" s="155"/>
      <c r="EDN120" s="165"/>
      <c r="EDO120" s="153"/>
      <c r="EDP120" s="154"/>
      <c r="EDQ120" s="154"/>
      <c r="EDR120" s="153"/>
      <c r="EDS120" s="153"/>
      <c r="EDT120" s="153"/>
      <c r="EDU120" s="153"/>
      <c r="EDV120" s="153"/>
      <c r="EDW120" s="153"/>
      <c r="EDX120" s="153"/>
      <c r="EDY120" s="153"/>
      <c r="EDZ120" s="155"/>
      <c r="EEA120" s="165"/>
      <c r="EEB120" s="153"/>
      <c r="EEC120" s="154"/>
      <c r="EED120" s="154"/>
      <c r="EEE120" s="153"/>
      <c r="EEF120" s="153"/>
      <c r="EEG120" s="153"/>
      <c r="EEH120" s="153"/>
      <c r="EEI120" s="153"/>
      <c r="EEJ120" s="153"/>
      <c r="EEK120" s="153"/>
      <c r="EEL120" s="153"/>
      <c r="EEM120" s="155"/>
      <c r="EEN120" s="165"/>
      <c r="EEO120" s="153"/>
      <c r="EEP120" s="154"/>
      <c r="EEQ120" s="154"/>
      <c r="EER120" s="153"/>
      <c r="EES120" s="153"/>
      <c r="EET120" s="153"/>
      <c r="EEU120" s="153"/>
      <c r="EEV120" s="153"/>
      <c r="EEW120" s="153"/>
      <c r="EEX120" s="153"/>
      <c r="EEY120" s="153"/>
      <c r="EEZ120" s="155"/>
      <c r="EFA120" s="165"/>
      <c r="EFB120" s="153"/>
      <c r="EFC120" s="154"/>
      <c r="EFD120" s="154"/>
      <c r="EFE120" s="153"/>
      <c r="EFF120" s="153"/>
      <c r="EFG120" s="153"/>
      <c r="EFH120" s="153"/>
      <c r="EFI120" s="153"/>
      <c r="EFJ120" s="153"/>
      <c r="EFK120" s="153"/>
      <c r="EFL120" s="153"/>
      <c r="EFM120" s="155"/>
      <c r="EFN120" s="165"/>
      <c r="EFO120" s="153"/>
      <c r="EFP120" s="154"/>
      <c r="EFQ120" s="154"/>
      <c r="EFR120" s="153"/>
      <c r="EFS120" s="153"/>
      <c r="EFT120" s="153"/>
      <c r="EFU120" s="153"/>
      <c r="EFV120" s="153"/>
      <c r="EFW120" s="153"/>
      <c r="EFX120" s="153"/>
      <c r="EFY120" s="153"/>
      <c r="EFZ120" s="155"/>
      <c r="EGA120" s="165"/>
      <c r="EGB120" s="153"/>
      <c r="EGC120" s="154"/>
      <c r="EGD120" s="154"/>
      <c r="EGE120" s="153"/>
      <c r="EGF120" s="153"/>
      <c r="EGG120" s="153"/>
      <c r="EGH120" s="153"/>
      <c r="EGI120" s="153"/>
      <c r="EGJ120" s="153"/>
      <c r="EGK120" s="153"/>
      <c r="EGL120" s="153"/>
      <c r="EGM120" s="155"/>
      <c r="EGN120" s="165"/>
      <c r="EGO120" s="153"/>
      <c r="EGP120" s="154"/>
      <c r="EGQ120" s="154"/>
      <c r="EGR120" s="153"/>
      <c r="EGS120" s="153"/>
      <c r="EGT120" s="153"/>
      <c r="EGU120" s="153"/>
      <c r="EGV120" s="153"/>
      <c r="EGW120" s="153"/>
      <c r="EGX120" s="153"/>
      <c r="EGY120" s="153"/>
      <c r="EGZ120" s="155"/>
      <c r="EHA120" s="165"/>
      <c r="EHB120" s="153"/>
      <c r="EHC120" s="154"/>
      <c r="EHD120" s="154"/>
      <c r="EHE120" s="153"/>
      <c r="EHF120" s="153"/>
      <c r="EHG120" s="153"/>
      <c r="EHH120" s="153"/>
      <c r="EHI120" s="153"/>
      <c r="EHJ120" s="153"/>
      <c r="EHK120" s="153"/>
      <c r="EHL120" s="153"/>
      <c r="EHM120" s="155"/>
      <c r="EHN120" s="165"/>
      <c r="EHO120" s="153"/>
      <c r="EHP120" s="154"/>
      <c r="EHQ120" s="154"/>
      <c r="EHR120" s="153"/>
      <c r="EHS120" s="153"/>
      <c r="EHT120" s="153"/>
      <c r="EHU120" s="153"/>
      <c r="EHV120" s="153"/>
      <c r="EHW120" s="153"/>
      <c r="EHX120" s="153"/>
      <c r="EHY120" s="153"/>
      <c r="EHZ120" s="155"/>
      <c r="EIA120" s="165"/>
      <c r="EIB120" s="153"/>
      <c r="EIC120" s="154"/>
      <c r="EID120" s="154"/>
      <c r="EIE120" s="153"/>
      <c r="EIF120" s="153"/>
      <c r="EIG120" s="153"/>
      <c r="EIH120" s="153"/>
      <c r="EII120" s="153"/>
      <c r="EIJ120" s="153"/>
      <c r="EIK120" s="153"/>
      <c r="EIL120" s="153"/>
      <c r="EIM120" s="155"/>
      <c r="EIN120" s="165"/>
      <c r="EIO120" s="153"/>
      <c r="EIP120" s="154"/>
      <c r="EIQ120" s="154"/>
      <c r="EIR120" s="153"/>
      <c r="EIS120" s="153"/>
      <c r="EIT120" s="153"/>
      <c r="EIU120" s="153"/>
      <c r="EIV120" s="153"/>
      <c r="EIW120" s="153"/>
      <c r="EIX120" s="153"/>
      <c r="EIY120" s="153"/>
      <c r="EIZ120" s="155"/>
      <c r="EJA120" s="165"/>
      <c r="EJB120" s="153"/>
      <c r="EJC120" s="154"/>
      <c r="EJD120" s="154"/>
      <c r="EJE120" s="153"/>
      <c r="EJF120" s="153"/>
      <c r="EJG120" s="153"/>
      <c r="EJH120" s="153"/>
      <c r="EJI120" s="153"/>
      <c r="EJJ120" s="153"/>
      <c r="EJK120" s="153"/>
      <c r="EJL120" s="153"/>
      <c r="EJM120" s="155"/>
      <c r="EJN120" s="165"/>
      <c r="EJO120" s="153"/>
      <c r="EJP120" s="154"/>
      <c r="EJQ120" s="154"/>
      <c r="EJR120" s="153"/>
      <c r="EJS120" s="153"/>
      <c r="EJT120" s="153"/>
      <c r="EJU120" s="153"/>
      <c r="EJV120" s="153"/>
      <c r="EJW120" s="153"/>
      <c r="EJX120" s="153"/>
      <c r="EJY120" s="153"/>
      <c r="EJZ120" s="155"/>
      <c r="EKA120" s="165"/>
      <c r="EKB120" s="153"/>
      <c r="EKC120" s="154"/>
      <c r="EKD120" s="154"/>
      <c r="EKE120" s="153"/>
      <c r="EKF120" s="153"/>
      <c r="EKG120" s="153"/>
      <c r="EKH120" s="153"/>
      <c r="EKI120" s="153"/>
      <c r="EKJ120" s="153"/>
      <c r="EKK120" s="153"/>
      <c r="EKL120" s="153"/>
      <c r="EKM120" s="155"/>
      <c r="EKN120" s="165"/>
      <c r="EKO120" s="153"/>
      <c r="EKP120" s="154"/>
      <c r="EKQ120" s="154"/>
      <c r="EKR120" s="153"/>
      <c r="EKS120" s="153"/>
      <c r="EKT120" s="153"/>
      <c r="EKU120" s="153"/>
      <c r="EKV120" s="153"/>
      <c r="EKW120" s="153"/>
      <c r="EKX120" s="153"/>
      <c r="EKY120" s="153"/>
      <c r="EKZ120" s="155"/>
      <c r="ELA120" s="165"/>
      <c r="ELB120" s="153"/>
      <c r="ELC120" s="154"/>
      <c r="ELD120" s="154"/>
      <c r="ELE120" s="153"/>
      <c r="ELF120" s="153"/>
      <c r="ELG120" s="153"/>
      <c r="ELH120" s="153"/>
      <c r="ELI120" s="153"/>
      <c r="ELJ120" s="153"/>
      <c r="ELK120" s="153"/>
      <c r="ELL120" s="153"/>
      <c r="ELM120" s="155"/>
      <c r="ELN120" s="165"/>
      <c r="ELO120" s="153"/>
      <c r="ELP120" s="154"/>
      <c r="ELQ120" s="154"/>
      <c r="ELR120" s="153"/>
      <c r="ELS120" s="153"/>
      <c r="ELT120" s="153"/>
      <c r="ELU120" s="153"/>
      <c r="ELV120" s="153"/>
      <c r="ELW120" s="153"/>
      <c r="ELX120" s="153"/>
      <c r="ELY120" s="153"/>
      <c r="ELZ120" s="155"/>
      <c r="EMA120" s="165"/>
      <c r="EMB120" s="153"/>
      <c r="EMC120" s="154"/>
      <c r="EMD120" s="154"/>
      <c r="EME120" s="153"/>
      <c r="EMF120" s="153"/>
      <c r="EMG120" s="153"/>
      <c r="EMH120" s="153"/>
      <c r="EMI120" s="153"/>
      <c r="EMJ120" s="153"/>
      <c r="EMK120" s="153"/>
      <c r="EML120" s="153"/>
      <c r="EMM120" s="155"/>
      <c r="EMN120" s="165"/>
      <c r="EMO120" s="153"/>
      <c r="EMP120" s="154"/>
      <c r="EMQ120" s="154"/>
      <c r="EMR120" s="153"/>
      <c r="EMS120" s="153"/>
      <c r="EMT120" s="153"/>
      <c r="EMU120" s="153"/>
      <c r="EMV120" s="153"/>
      <c r="EMW120" s="153"/>
      <c r="EMX120" s="153"/>
      <c r="EMY120" s="153"/>
      <c r="EMZ120" s="155"/>
      <c r="ENA120" s="165"/>
      <c r="ENB120" s="153"/>
      <c r="ENC120" s="154"/>
      <c r="END120" s="154"/>
      <c r="ENE120" s="153"/>
      <c r="ENF120" s="153"/>
      <c r="ENG120" s="153"/>
      <c r="ENH120" s="153"/>
      <c r="ENI120" s="153"/>
      <c r="ENJ120" s="153"/>
      <c r="ENK120" s="153"/>
      <c r="ENL120" s="153"/>
      <c r="ENM120" s="155"/>
      <c r="ENN120" s="165"/>
      <c r="ENO120" s="153"/>
      <c r="ENP120" s="154"/>
      <c r="ENQ120" s="154"/>
      <c r="ENR120" s="153"/>
      <c r="ENS120" s="153"/>
      <c r="ENT120" s="153"/>
      <c r="ENU120" s="153"/>
      <c r="ENV120" s="153"/>
      <c r="ENW120" s="153"/>
      <c r="ENX120" s="153"/>
      <c r="ENY120" s="153"/>
      <c r="ENZ120" s="155"/>
      <c r="EOA120" s="165"/>
      <c r="EOB120" s="153"/>
      <c r="EOC120" s="154"/>
      <c r="EOD120" s="154"/>
      <c r="EOE120" s="153"/>
      <c r="EOF120" s="153"/>
      <c r="EOG120" s="153"/>
      <c r="EOH120" s="153"/>
      <c r="EOI120" s="153"/>
      <c r="EOJ120" s="153"/>
      <c r="EOK120" s="153"/>
      <c r="EOL120" s="153"/>
      <c r="EOM120" s="155"/>
      <c r="EON120" s="165"/>
      <c r="EOO120" s="153"/>
      <c r="EOP120" s="154"/>
      <c r="EOQ120" s="154"/>
      <c r="EOR120" s="153"/>
      <c r="EOS120" s="153"/>
      <c r="EOT120" s="153"/>
      <c r="EOU120" s="153"/>
      <c r="EOV120" s="153"/>
      <c r="EOW120" s="153"/>
      <c r="EOX120" s="153"/>
      <c r="EOY120" s="153"/>
      <c r="EOZ120" s="155"/>
      <c r="EPA120" s="165"/>
      <c r="EPB120" s="153"/>
      <c r="EPC120" s="154"/>
      <c r="EPD120" s="154"/>
      <c r="EPE120" s="153"/>
      <c r="EPF120" s="153"/>
      <c r="EPG120" s="153"/>
      <c r="EPH120" s="153"/>
      <c r="EPI120" s="153"/>
      <c r="EPJ120" s="153"/>
      <c r="EPK120" s="153"/>
      <c r="EPL120" s="153"/>
      <c r="EPM120" s="155"/>
      <c r="EPN120" s="165"/>
      <c r="EPO120" s="153"/>
      <c r="EPP120" s="154"/>
      <c r="EPQ120" s="154"/>
      <c r="EPR120" s="153"/>
      <c r="EPS120" s="153"/>
      <c r="EPT120" s="153"/>
      <c r="EPU120" s="153"/>
      <c r="EPV120" s="153"/>
      <c r="EPW120" s="153"/>
      <c r="EPX120" s="153"/>
      <c r="EPY120" s="153"/>
      <c r="EPZ120" s="155"/>
      <c r="EQA120" s="165"/>
      <c r="EQB120" s="153"/>
      <c r="EQC120" s="154"/>
      <c r="EQD120" s="154"/>
      <c r="EQE120" s="153"/>
      <c r="EQF120" s="153"/>
      <c r="EQG120" s="153"/>
      <c r="EQH120" s="153"/>
      <c r="EQI120" s="153"/>
      <c r="EQJ120" s="153"/>
      <c r="EQK120" s="153"/>
      <c r="EQL120" s="153"/>
      <c r="EQM120" s="155"/>
      <c r="EQN120" s="165"/>
      <c r="EQO120" s="153"/>
      <c r="EQP120" s="154"/>
      <c r="EQQ120" s="154"/>
      <c r="EQR120" s="153"/>
      <c r="EQS120" s="153"/>
      <c r="EQT120" s="153"/>
      <c r="EQU120" s="153"/>
      <c r="EQV120" s="153"/>
      <c r="EQW120" s="153"/>
      <c r="EQX120" s="153"/>
      <c r="EQY120" s="153"/>
      <c r="EQZ120" s="155"/>
      <c r="ERA120" s="165"/>
      <c r="ERB120" s="153"/>
      <c r="ERC120" s="154"/>
      <c r="ERD120" s="154"/>
      <c r="ERE120" s="153"/>
      <c r="ERF120" s="153"/>
      <c r="ERG120" s="153"/>
      <c r="ERH120" s="153"/>
      <c r="ERI120" s="153"/>
      <c r="ERJ120" s="153"/>
      <c r="ERK120" s="153"/>
      <c r="ERL120" s="153"/>
      <c r="ERM120" s="155"/>
      <c r="ERN120" s="165"/>
      <c r="ERO120" s="153"/>
      <c r="ERP120" s="154"/>
      <c r="ERQ120" s="154"/>
      <c r="ERR120" s="153"/>
      <c r="ERS120" s="153"/>
      <c r="ERT120" s="153"/>
      <c r="ERU120" s="153"/>
      <c r="ERV120" s="153"/>
      <c r="ERW120" s="153"/>
      <c r="ERX120" s="153"/>
      <c r="ERY120" s="153"/>
      <c r="ERZ120" s="155"/>
      <c r="ESA120" s="165"/>
      <c r="ESB120" s="153"/>
      <c r="ESC120" s="154"/>
      <c r="ESD120" s="154"/>
      <c r="ESE120" s="153"/>
      <c r="ESF120" s="153"/>
      <c r="ESG120" s="153"/>
      <c r="ESH120" s="153"/>
      <c r="ESI120" s="153"/>
      <c r="ESJ120" s="153"/>
      <c r="ESK120" s="153"/>
      <c r="ESL120" s="153"/>
      <c r="ESM120" s="155"/>
      <c r="ESN120" s="165"/>
      <c r="ESO120" s="153"/>
      <c r="ESP120" s="154"/>
      <c r="ESQ120" s="154"/>
      <c r="ESR120" s="153"/>
      <c r="ESS120" s="153"/>
      <c r="EST120" s="153"/>
      <c r="ESU120" s="153"/>
      <c r="ESV120" s="153"/>
      <c r="ESW120" s="153"/>
      <c r="ESX120" s="153"/>
      <c r="ESY120" s="153"/>
      <c r="ESZ120" s="155"/>
      <c r="ETA120" s="165"/>
      <c r="ETB120" s="153"/>
      <c r="ETC120" s="154"/>
      <c r="ETD120" s="154"/>
      <c r="ETE120" s="153"/>
      <c r="ETF120" s="153"/>
      <c r="ETG120" s="153"/>
      <c r="ETH120" s="153"/>
      <c r="ETI120" s="153"/>
      <c r="ETJ120" s="153"/>
      <c r="ETK120" s="153"/>
      <c r="ETL120" s="153"/>
      <c r="ETM120" s="155"/>
      <c r="ETN120" s="165"/>
      <c r="ETO120" s="153"/>
      <c r="ETP120" s="154"/>
      <c r="ETQ120" s="154"/>
      <c r="ETR120" s="153"/>
      <c r="ETS120" s="153"/>
      <c r="ETT120" s="153"/>
      <c r="ETU120" s="153"/>
      <c r="ETV120" s="153"/>
      <c r="ETW120" s="153"/>
      <c r="ETX120" s="153"/>
      <c r="ETY120" s="153"/>
      <c r="ETZ120" s="155"/>
      <c r="EUA120" s="165"/>
      <c r="EUB120" s="153"/>
      <c r="EUC120" s="154"/>
      <c r="EUD120" s="154"/>
      <c r="EUE120" s="153"/>
      <c r="EUF120" s="153"/>
      <c r="EUG120" s="153"/>
      <c r="EUH120" s="153"/>
      <c r="EUI120" s="153"/>
      <c r="EUJ120" s="153"/>
      <c r="EUK120" s="153"/>
      <c r="EUL120" s="153"/>
      <c r="EUM120" s="155"/>
      <c r="EUN120" s="165"/>
      <c r="EUO120" s="153"/>
      <c r="EUP120" s="154"/>
      <c r="EUQ120" s="154"/>
      <c r="EUR120" s="153"/>
      <c r="EUS120" s="153"/>
      <c r="EUT120" s="153"/>
      <c r="EUU120" s="153"/>
      <c r="EUV120" s="153"/>
      <c r="EUW120" s="153"/>
      <c r="EUX120" s="153"/>
      <c r="EUY120" s="153"/>
      <c r="EUZ120" s="155"/>
      <c r="EVA120" s="165"/>
      <c r="EVB120" s="153"/>
      <c r="EVC120" s="154"/>
      <c r="EVD120" s="154"/>
      <c r="EVE120" s="153"/>
      <c r="EVF120" s="153"/>
      <c r="EVG120" s="153"/>
      <c r="EVH120" s="153"/>
      <c r="EVI120" s="153"/>
      <c r="EVJ120" s="153"/>
      <c r="EVK120" s="153"/>
      <c r="EVL120" s="153"/>
      <c r="EVM120" s="155"/>
      <c r="EVN120" s="165"/>
      <c r="EVO120" s="153"/>
      <c r="EVP120" s="154"/>
      <c r="EVQ120" s="154"/>
      <c r="EVR120" s="153"/>
      <c r="EVS120" s="153"/>
      <c r="EVT120" s="153"/>
      <c r="EVU120" s="153"/>
      <c r="EVV120" s="153"/>
      <c r="EVW120" s="153"/>
      <c r="EVX120" s="153"/>
      <c r="EVY120" s="153"/>
      <c r="EVZ120" s="155"/>
      <c r="EWA120" s="165"/>
      <c r="EWB120" s="153"/>
      <c r="EWC120" s="154"/>
      <c r="EWD120" s="154"/>
      <c r="EWE120" s="153"/>
      <c r="EWF120" s="153"/>
      <c r="EWG120" s="153"/>
      <c r="EWH120" s="153"/>
      <c r="EWI120" s="153"/>
      <c r="EWJ120" s="153"/>
      <c r="EWK120" s="153"/>
      <c r="EWL120" s="153"/>
      <c r="EWM120" s="155"/>
      <c r="EWN120" s="165"/>
      <c r="EWO120" s="153"/>
      <c r="EWP120" s="154"/>
      <c r="EWQ120" s="154"/>
      <c r="EWR120" s="153"/>
      <c r="EWS120" s="153"/>
      <c r="EWT120" s="153"/>
      <c r="EWU120" s="153"/>
      <c r="EWV120" s="153"/>
      <c r="EWW120" s="153"/>
      <c r="EWX120" s="153"/>
      <c r="EWY120" s="153"/>
      <c r="EWZ120" s="155"/>
      <c r="EXA120" s="165"/>
      <c r="EXB120" s="153"/>
      <c r="EXC120" s="154"/>
      <c r="EXD120" s="154"/>
      <c r="EXE120" s="153"/>
      <c r="EXF120" s="153"/>
      <c r="EXG120" s="153"/>
      <c r="EXH120" s="153"/>
      <c r="EXI120" s="153"/>
      <c r="EXJ120" s="153"/>
      <c r="EXK120" s="153"/>
      <c r="EXL120" s="153"/>
      <c r="EXM120" s="155"/>
      <c r="EXN120" s="165"/>
      <c r="EXO120" s="153"/>
      <c r="EXP120" s="154"/>
      <c r="EXQ120" s="154"/>
      <c r="EXR120" s="153"/>
      <c r="EXS120" s="153"/>
      <c r="EXT120" s="153"/>
      <c r="EXU120" s="153"/>
      <c r="EXV120" s="153"/>
      <c r="EXW120" s="153"/>
      <c r="EXX120" s="153"/>
      <c r="EXY120" s="153"/>
      <c r="EXZ120" s="155"/>
      <c r="EYA120" s="165"/>
      <c r="EYB120" s="153"/>
      <c r="EYC120" s="154"/>
      <c r="EYD120" s="154"/>
      <c r="EYE120" s="153"/>
      <c r="EYF120" s="153"/>
      <c r="EYG120" s="153"/>
      <c r="EYH120" s="153"/>
      <c r="EYI120" s="153"/>
      <c r="EYJ120" s="153"/>
      <c r="EYK120" s="153"/>
      <c r="EYL120" s="153"/>
      <c r="EYM120" s="155"/>
      <c r="EYN120" s="165"/>
      <c r="EYO120" s="153"/>
      <c r="EYP120" s="154"/>
      <c r="EYQ120" s="154"/>
      <c r="EYR120" s="153"/>
      <c r="EYS120" s="153"/>
      <c r="EYT120" s="153"/>
      <c r="EYU120" s="153"/>
      <c r="EYV120" s="153"/>
      <c r="EYW120" s="153"/>
      <c r="EYX120" s="153"/>
      <c r="EYY120" s="153"/>
      <c r="EYZ120" s="155"/>
      <c r="EZA120" s="165"/>
      <c r="EZB120" s="153"/>
      <c r="EZC120" s="154"/>
      <c r="EZD120" s="154"/>
      <c r="EZE120" s="153"/>
      <c r="EZF120" s="153"/>
      <c r="EZG120" s="153"/>
      <c r="EZH120" s="153"/>
      <c r="EZI120" s="153"/>
      <c r="EZJ120" s="153"/>
      <c r="EZK120" s="153"/>
      <c r="EZL120" s="153"/>
      <c r="EZM120" s="155"/>
      <c r="EZN120" s="165"/>
      <c r="EZO120" s="153"/>
      <c r="EZP120" s="154"/>
      <c r="EZQ120" s="154"/>
      <c r="EZR120" s="153"/>
      <c r="EZS120" s="153"/>
      <c r="EZT120" s="153"/>
      <c r="EZU120" s="153"/>
      <c r="EZV120" s="153"/>
      <c r="EZW120" s="153"/>
      <c r="EZX120" s="153"/>
      <c r="EZY120" s="153"/>
      <c r="EZZ120" s="155"/>
      <c r="FAA120" s="165"/>
      <c r="FAB120" s="153"/>
      <c r="FAC120" s="154"/>
      <c r="FAD120" s="154"/>
      <c r="FAE120" s="153"/>
      <c r="FAF120" s="153"/>
      <c r="FAG120" s="153"/>
      <c r="FAH120" s="153"/>
      <c r="FAI120" s="153"/>
      <c r="FAJ120" s="153"/>
      <c r="FAK120" s="153"/>
      <c r="FAL120" s="153"/>
      <c r="FAM120" s="155"/>
      <c r="FAN120" s="165"/>
      <c r="FAO120" s="153"/>
      <c r="FAP120" s="154"/>
      <c r="FAQ120" s="154"/>
      <c r="FAR120" s="153"/>
      <c r="FAS120" s="153"/>
      <c r="FAT120" s="153"/>
      <c r="FAU120" s="153"/>
      <c r="FAV120" s="153"/>
      <c r="FAW120" s="153"/>
      <c r="FAX120" s="153"/>
      <c r="FAY120" s="153"/>
      <c r="FAZ120" s="155"/>
      <c r="FBA120" s="165"/>
      <c r="FBB120" s="153"/>
      <c r="FBC120" s="154"/>
      <c r="FBD120" s="154"/>
      <c r="FBE120" s="153"/>
      <c r="FBF120" s="153"/>
      <c r="FBG120" s="153"/>
      <c r="FBH120" s="153"/>
      <c r="FBI120" s="153"/>
      <c r="FBJ120" s="153"/>
      <c r="FBK120" s="153"/>
      <c r="FBL120" s="153"/>
      <c r="FBM120" s="155"/>
      <c r="FBN120" s="165"/>
      <c r="FBO120" s="153"/>
      <c r="FBP120" s="154"/>
      <c r="FBQ120" s="154"/>
      <c r="FBR120" s="153"/>
      <c r="FBS120" s="153"/>
      <c r="FBT120" s="153"/>
      <c r="FBU120" s="153"/>
      <c r="FBV120" s="153"/>
      <c r="FBW120" s="153"/>
      <c r="FBX120" s="153"/>
      <c r="FBY120" s="153"/>
      <c r="FBZ120" s="155"/>
      <c r="FCA120" s="165"/>
      <c r="FCB120" s="153"/>
      <c r="FCC120" s="154"/>
      <c r="FCD120" s="154"/>
      <c r="FCE120" s="153"/>
      <c r="FCF120" s="153"/>
      <c r="FCG120" s="153"/>
      <c r="FCH120" s="153"/>
      <c r="FCI120" s="153"/>
      <c r="FCJ120" s="153"/>
      <c r="FCK120" s="153"/>
      <c r="FCL120" s="153"/>
      <c r="FCM120" s="155"/>
      <c r="FCN120" s="165"/>
      <c r="FCO120" s="153"/>
      <c r="FCP120" s="154"/>
      <c r="FCQ120" s="154"/>
      <c r="FCR120" s="153"/>
      <c r="FCS120" s="153"/>
      <c r="FCT120" s="153"/>
      <c r="FCU120" s="153"/>
      <c r="FCV120" s="153"/>
      <c r="FCW120" s="153"/>
      <c r="FCX120" s="153"/>
      <c r="FCY120" s="153"/>
      <c r="FCZ120" s="155"/>
      <c r="FDA120" s="165"/>
      <c r="FDB120" s="153"/>
      <c r="FDC120" s="154"/>
      <c r="FDD120" s="154"/>
      <c r="FDE120" s="153"/>
      <c r="FDF120" s="153"/>
      <c r="FDG120" s="153"/>
      <c r="FDH120" s="153"/>
      <c r="FDI120" s="153"/>
      <c r="FDJ120" s="153"/>
      <c r="FDK120" s="153"/>
      <c r="FDL120" s="153"/>
      <c r="FDM120" s="155"/>
      <c r="FDN120" s="165"/>
      <c r="FDO120" s="153"/>
      <c r="FDP120" s="154"/>
      <c r="FDQ120" s="154"/>
      <c r="FDR120" s="153"/>
      <c r="FDS120" s="153"/>
      <c r="FDT120" s="153"/>
      <c r="FDU120" s="153"/>
      <c r="FDV120" s="153"/>
      <c r="FDW120" s="153"/>
      <c r="FDX120" s="153"/>
      <c r="FDY120" s="153"/>
      <c r="FDZ120" s="155"/>
      <c r="FEA120" s="165"/>
      <c r="FEB120" s="153"/>
      <c r="FEC120" s="154"/>
      <c r="FED120" s="154"/>
      <c r="FEE120" s="153"/>
      <c r="FEF120" s="153"/>
      <c r="FEG120" s="153"/>
      <c r="FEH120" s="153"/>
      <c r="FEI120" s="153"/>
      <c r="FEJ120" s="153"/>
      <c r="FEK120" s="153"/>
      <c r="FEL120" s="153"/>
      <c r="FEM120" s="155"/>
      <c r="FEN120" s="165"/>
      <c r="FEO120" s="153"/>
      <c r="FEP120" s="154"/>
      <c r="FEQ120" s="154"/>
      <c r="FER120" s="153"/>
      <c r="FES120" s="153"/>
      <c r="FET120" s="153"/>
      <c r="FEU120" s="153"/>
      <c r="FEV120" s="153"/>
      <c r="FEW120" s="153"/>
      <c r="FEX120" s="153"/>
      <c r="FEY120" s="153"/>
      <c r="FEZ120" s="155"/>
      <c r="FFA120" s="165"/>
      <c r="FFB120" s="153"/>
      <c r="FFC120" s="154"/>
      <c r="FFD120" s="154"/>
      <c r="FFE120" s="153"/>
      <c r="FFF120" s="153"/>
      <c r="FFG120" s="153"/>
      <c r="FFH120" s="153"/>
      <c r="FFI120" s="153"/>
      <c r="FFJ120" s="153"/>
      <c r="FFK120" s="153"/>
      <c r="FFL120" s="153"/>
      <c r="FFM120" s="155"/>
      <c r="FFN120" s="165"/>
      <c r="FFO120" s="153"/>
      <c r="FFP120" s="154"/>
      <c r="FFQ120" s="154"/>
      <c r="FFR120" s="153"/>
      <c r="FFS120" s="153"/>
      <c r="FFT120" s="153"/>
      <c r="FFU120" s="153"/>
      <c r="FFV120" s="153"/>
      <c r="FFW120" s="153"/>
      <c r="FFX120" s="153"/>
      <c r="FFY120" s="153"/>
      <c r="FFZ120" s="155"/>
      <c r="FGA120" s="165"/>
      <c r="FGB120" s="153"/>
      <c r="FGC120" s="154"/>
      <c r="FGD120" s="154"/>
      <c r="FGE120" s="153"/>
      <c r="FGF120" s="153"/>
      <c r="FGG120" s="153"/>
      <c r="FGH120" s="153"/>
      <c r="FGI120" s="153"/>
      <c r="FGJ120" s="153"/>
      <c r="FGK120" s="153"/>
      <c r="FGL120" s="153"/>
      <c r="FGM120" s="155"/>
      <c r="FGN120" s="165"/>
      <c r="FGO120" s="153"/>
      <c r="FGP120" s="154"/>
      <c r="FGQ120" s="154"/>
      <c r="FGR120" s="153"/>
      <c r="FGS120" s="153"/>
      <c r="FGT120" s="153"/>
      <c r="FGU120" s="153"/>
      <c r="FGV120" s="153"/>
      <c r="FGW120" s="153"/>
      <c r="FGX120" s="153"/>
      <c r="FGY120" s="153"/>
      <c r="FGZ120" s="155"/>
      <c r="FHA120" s="165"/>
      <c r="FHB120" s="153"/>
      <c r="FHC120" s="154"/>
      <c r="FHD120" s="154"/>
      <c r="FHE120" s="153"/>
      <c r="FHF120" s="153"/>
      <c r="FHG120" s="153"/>
      <c r="FHH120" s="153"/>
      <c r="FHI120" s="153"/>
      <c r="FHJ120" s="153"/>
      <c r="FHK120" s="153"/>
      <c r="FHL120" s="153"/>
      <c r="FHM120" s="155"/>
      <c r="FHN120" s="165"/>
      <c r="FHO120" s="153"/>
      <c r="FHP120" s="154"/>
      <c r="FHQ120" s="154"/>
      <c r="FHR120" s="153"/>
      <c r="FHS120" s="153"/>
      <c r="FHT120" s="153"/>
      <c r="FHU120" s="153"/>
      <c r="FHV120" s="153"/>
      <c r="FHW120" s="153"/>
      <c r="FHX120" s="153"/>
      <c r="FHY120" s="153"/>
      <c r="FHZ120" s="155"/>
      <c r="FIA120" s="165"/>
      <c r="FIB120" s="153"/>
      <c r="FIC120" s="154"/>
      <c r="FID120" s="154"/>
      <c r="FIE120" s="153"/>
      <c r="FIF120" s="153"/>
      <c r="FIG120" s="153"/>
      <c r="FIH120" s="153"/>
      <c r="FII120" s="153"/>
      <c r="FIJ120" s="153"/>
      <c r="FIK120" s="153"/>
      <c r="FIL120" s="153"/>
      <c r="FIM120" s="155"/>
      <c r="FIN120" s="165"/>
      <c r="FIO120" s="153"/>
      <c r="FIP120" s="154"/>
      <c r="FIQ120" s="154"/>
      <c r="FIR120" s="153"/>
      <c r="FIS120" s="153"/>
      <c r="FIT120" s="153"/>
      <c r="FIU120" s="153"/>
      <c r="FIV120" s="153"/>
      <c r="FIW120" s="153"/>
      <c r="FIX120" s="153"/>
      <c r="FIY120" s="153"/>
      <c r="FIZ120" s="155"/>
      <c r="FJA120" s="165"/>
      <c r="FJB120" s="153"/>
      <c r="FJC120" s="154"/>
      <c r="FJD120" s="154"/>
      <c r="FJE120" s="153"/>
      <c r="FJF120" s="153"/>
      <c r="FJG120" s="153"/>
      <c r="FJH120" s="153"/>
      <c r="FJI120" s="153"/>
      <c r="FJJ120" s="153"/>
      <c r="FJK120" s="153"/>
      <c r="FJL120" s="153"/>
      <c r="FJM120" s="155"/>
      <c r="FJN120" s="165"/>
      <c r="FJO120" s="153"/>
      <c r="FJP120" s="154"/>
      <c r="FJQ120" s="154"/>
      <c r="FJR120" s="153"/>
      <c r="FJS120" s="153"/>
      <c r="FJT120" s="153"/>
      <c r="FJU120" s="153"/>
      <c r="FJV120" s="153"/>
      <c r="FJW120" s="153"/>
      <c r="FJX120" s="153"/>
      <c r="FJY120" s="153"/>
      <c r="FJZ120" s="155"/>
      <c r="FKA120" s="165"/>
      <c r="FKB120" s="153"/>
      <c r="FKC120" s="154"/>
      <c r="FKD120" s="154"/>
      <c r="FKE120" s="153"/>
      <c r="FKF120" s="153"/>
      <c r="FKG120" s="153"/>
      <c r="FKH120" s="153"/>
      <c r="FKI120" s="153"/>
      <c r="FKJ120" s="153"/>
      <c r="FKK120" s="153"/>
      <c r="FKL120" s="153"/>
      <c r="FKM120" s="155"/>
      <c r="FKN120" s="165"/>
      <c r="FKO120" s="153"/>
      <c r="FKP120" s="154"/>
      <c r="FKQ120" s="154"/>
      <c r="FKR120" s="153"/>
      <c r="FKS120" s="153"/>
      <c r="FKT120" s="153"/>
      <c r="FKU120" s="153"/>
      <c r="FKV120" s="153"/>
      <c r="FKW120" s="153"/>
      <c r="FKX120" s="153"/>
      <c r="FKY120" s="153"/>
      <c r="FKZ120" s="155"/>
      <c r="FLA120" s="165"/>
      <c r="FLB120" s="153"/>
      <c r="FLC120" s="154"/>
      <c r="FLD120" s="154"/>
      <c r="FLE120" s="153"/>
      <c r="FLF120" s="153"/>
      <c r="FLG120" s="153"/>
      <c r="FLH120" s="153"/>
      <c r="FLI120" s="153"/>
      <c r="FLJ120" s="153"/>
      <c r="FLK120" s="153"/>
      <c r="FLL120" s="153"/>
      <c r="FLM120" s="155"/>
      <c r="FLN120" s="165"/>
      <c r="FLO120" s="153"/>
      <c r="FLP120" s="154"/>
      <c r="FLQ120" s="154"/>
      <c r="FLR120" s="153"/>
      <c r="FLS120" s="153"/>
      <c r="FLT120" s="153"/>
      <c r="FLU120" s="153"/>
      <c r="FLV120" s="153"/>
      <c r="FLW120" s="153"/>
      <c r="FLX120" s="153"/>
      <c r="FLY120" s="153"/>
      <c r="FLZ120" s="155"/>
      <c r="FMA120" s="165"/>
      <c r="FMB120" s="153"/>
      <c r="FMC120" s="154"/>
      <c r="FMD120" s="154"/>
      <c r="FME120" s="153"/>
      <c r="FMF120" s="153"/>
      <c r="FMG120" s="153"/>
      <c r="FMH120" s="153"/>
      <c r="FMI120" s="153"/>
      <c r="FMJ120" s="153"/>
      <c r="FMK120" s="153"/>
      <c r="FML120" s="153"/>
      <c r="FMM120" s="155"/>
      <c r="FMN120" s="165"/>
      <c r="FMO120" s="153"/>
      <c r="FMP120" s="154"/>
      <c r="FMQ120" s="154"/>
      <c r="FMR120" s="153"/>
      <c r="FMS120" s="153"/>
      <c r="FMT120" s="153"/>
      <c r="FMU120" s="153"/>
      <c r="FMV120" s="153"/>
      <c r="FMW120" s="153"/>
      <c r="FMX120" s="153"/>
      <c r="FMY120" s="153"/>
      <c r="FMZ120" s="155"/>
      <c r="FNA120" s="165"/>
      <c r="FNB120" s="153"/>
      <c r="FNC120" s="154"/>
      <c r="FND120" s="154"/>
      <c r="FNE120" s="153"/>
      <c r="FNF120" s="153"/>
      <c r="FNG120" s="153"/>
      <c r="FNH120" s="153"/>
      <c r="FNI120" s="153"/>
      <c r="FNJ120" s="153"/>
      <c r="FNK120" s="153"/>
      <c r="FNL120" s="153"/>
      <c r="FNM120" s="155"/>
      <c r="FNN120" s="165"/>
      <c r="FNO120" s="153"/>
      <c r="FNP120" s="154"/>
      <c r="FNQ120" s="154"/>
      <c r="FNR120" s="153"/>
      <c r="FNS120" s="153"/>
      <c r="FNT120" s="153"/>
      <c r="FNU120" s="153"/>
      <c r="FNV120" s="153"/>
      <c r="FNW120" s="153"/>
      <c r="FNX120" s="153"/>
      <c r="FNY120" s="153"/>
      <c r="FNZ120" s="155"/>
      <c r="FOA120" s="165"/>
      <c r="FOB120" s="153"/>
      <c r="FOC120" s="154"/>
      <c r="FOD120" s="154"/>
      <c r="FOE120" s="153"/>
      <c r="FOF120" s="153"/>
      <c r="FOG120" s="153"/>
      <c r="FOH120" s="153"/>
      <c r="FOI120" s="153"/>
      <c r="FOJ120" s="153"/>
      <c r="FOK120" s="153"/>
      <c r="FOL120" s="153"/>
      <c r="FOM120" s="155"/>
      <c r="FON120" s="165"/>
      <c r="FOO120" s="153"/>
      <c r="FOP120" s="154"/>
      <c r="FOQ120" s="154"/>
      <c r="FOR120" s="153"/>
      <c r="FOS120" s="153"/>
      <c r="FOT120" s="153"/>
      <c r="FOU120" s="153"/>
      <c r="FOV120" s="153"/>
      <c r="FOW120" s="153"/>
      <c r="FOX120" s="153"/>
      <c r="FOY120" s="153"/>
      <c r="FOZ120" s="155"/>
      <c r="FPA120" s="165"/>
      <c r="FPB120" s="153"/>
      <c r="FPC120" s="154"/>
      <c r="FPD120" s="154"/>
      <c r="FPE120" s="153"/>
      <c r="FPF120" s="153"/>
      <c r="FPG120" s="153"/>
      <c r="FPH120" s="153"/>
      <c r="FPI120" s="153"/>
      <c r="FPJ120" s="153"/>
      <c r="FPK120" s="153"/>
      <c r="FPL120" s="153"/>
      <c r="FPM120" s="155"/>
      <c r="FPN120" s="165"/>
      <c r="FPO120" s="153"/>
      <c r="FPP120" s="154"/>
      <c r="FPQ120" s="154"/>
      <c r="FPR120" s="153"/>
      <c r="FPS120" s="153"/>
      <c r="FPT120" s="153"/>
      <c r="FPU120" s="153"/>
      <c r="FPV120" s="153"/>
      <c r="FPW120" s="153"/>
      <c r="FPX120" s="153"/>
      <c r="FPY120" s="153"/>
      <c r="FPZ120" s="155"/>
      <c r="FQA120" s="165"/>
      <c r="FQB120" s="153"/>
      <c r="FQC120" s="154"/>
      <c r="FQD120" s="154"/>
      <c r="FQE120" s="153"/>
      <c r="FQF120" s="153"/>
      <c r="FQG120" s="153"/>
      <c r="FQH120" s="153"/>
      <c r="FQI120" s="153"/>
      <c r="FQJ120" s="153"/>
      <c r="FQK120" s="153"/>
      <c r="FQL120" s="153"/>
      <c r="FQM120" s="155"/>
      <c r="FQN120" s="165"/>
      <c r="FQO120" s="153"/>
      <c r="FQP120" s="154"/>
      <c r="FQQ120" s="154"/>
      <c r="FQR120" s="153"/>
      <c r="FQS120" s="153"/>
      <c r="FQT120" s="153"/>
      <c r="FQU120" s="153"/>
      <c r="FQV120" s="153"/>
      <c r="FQW120" s="153"/>
      <c r="FQX120" s="153"/>
      <c r="FQY120" s="153"/>
      <c r="FQZ120" s="155"/>
      <c r="FRA120" s="165"/>
      <c r="FRB120" s="153"/>
      <c r="FRC120" s="154"/>
      <c r="FRD120" s="154"/>
      <c r="FRE120" s="153"/>
      <c r="FRF120" s="153"/>
      <c r="FRG120" s="153"/>
      <c r="FRH120" s="153"/>
      <c r="FRI120" s="153"/>
      <c r="FRJ120" s="153"/>
      <c r="FRK120" s="153"/>
      <c r="FRL120" s="153"/>
      <c r="FRM120" s="155"/>
      <c r="FRN120" s="165"/>
      <c r="FRO120" s="153"/>
      <c r="FRP120" s="154"/>
      <c r="FRQ120" s="154"/>
      <c r="FRR120" s="153"/>
      <c r="FRS120" s="153"/>
      <c r="FRT120" s="153"/>
      <c r="FRU120" s="153"/>
      <c r="FRV120" s="153"/>
      <c r="FRW120" s="153"/>
      <c r="FRX120" s="153"/>
      <c r="FRY120" s="153"/>
      <c r="FRZ120" s="155"/>
      <c r="FSA120" s="165"/>
      <c r="FSB120" s="153"/>
      <c r="FSC120" s="154"/>
      <c r="FSD120" s="154"/>
      <c r="FSE120" s="153"/>
      <c r="FSF120" s="153"/>
      <c r="FSG120" s="153"/>
      <c r="FSH120" s="153"/>
      <c r="FSI120" s="153"/>
      <c r="FSJ120" s="153"/>
      <c r="FSK120" s="153"/>
      <c r="FSL120" s="153"/>
      <c r="FSM120" s="155"/>
      <c r="FSN120" s="165"/>
      <c r="FSO120" s="153"/>
      <c r="FSP120" s="154"/>
      <c r="FSQ120" s="154"/>
      <c r="FSR120" s="153"/>
      <c r="FSS120" s="153"/>
      <c r="FST120" s="153"/>
      <c r="FSU120" s="153"/>
      <c r="FSV120" s="153"/>
      <c r="FSW120" s="153"/>
      <c r="FSX120" s="153"/>
      <c r="FSY120" s="153"/>
      <c r="FSZ120" s="155"/>
      <c r="FTA120" s="165"/>
      <c r="FTB120" s="153"/>
      <c r="FTC120" s="154"/>
      <c r="FTD120" s="154"/>
      <c r="FTE120" s="153"/>
      <c r="FTF120" s="153"/>
      <c r="FTG120" s="153"/>
      <c r="FTH120" s="153"/>
      <c r="FTI120" s="153"/>
      <c r="FTJ120" s="153"/>
      <c r="FTK120" s="153"/>
      <c r="FTL120" s="153"/>
      <c r="FTM120" s="155"/>
      <c r="FTN120" s="165"/>
      <c r="FTO120" s="153"/>
      <c r="FTP120" s="154"/>
      <c r="FTQ120" s="154"/>
      <c r="FTR120" s="153"/>
      <c r="FTS120" s="153"/>
      <c r="FTT120" s="153"/>
      <c r="FTU120" s="153"/>
      <c r="FTV120" s="153"/>
      <c r="FTW120" s="153"/>
      <c r="FTX120" s="153"/>
      <c r="FTY120" s="153"/>
      <c r="FTZ120" s="155"/>
      <c r="FUA120" s="165"/>
      <c r="FUB120" s="153"/>
      <c r="FUC120" s="154"/>
      <c r="FUD120" s="154"/>
      <c r="FUE120" s="153"/>
      <c r="FUF120" s="153"/>
      <c r="FUG120" s="153"/>
      <c r="FUH120" s="153"/>
      <c r="FUI120" s="153"/>
      <c r="FUJ120" s="153"/>
      <c r="FUK120" s="153"/>
      <c r="FUL120" s="153"/>
      <c r="FUM120" s="155"/>
      <c r="FUN120" s="165"/>
      <c r="FUO120" s="153"/>
      <c r="FUP120" s="154"/>
      <c r="FUQ120" s="154"/>
      <c r="FUR120" s="153"/>
      <c r="FUS120" s="153"/>
      <c r="FUT120" s="153"/>
      <c r="FUU120" s="153"/>
      <c r="FUV120" s="153"/>
      <c r="FUW120" s="153"/>
      <c r="FUX120" s="153"/>
      <c r="FUY120" s="153"/>
      <c r="FUZ120" s="155"/>
      <c r="FVA120" s="165"/>
      <c r="FVB120" s="153"/>
      <c r="FVC120" s="154"/>
      <c r="FVD120" s="154"/>
      <c r="FVE120" s="153"/>
      <c r="FVF120" s="153"/>
      <c r="FVG120" s="153"/>
      <c r="FVH120" s="153"/>
      <c r="FVI120" s="153"/>
      <c r="FVJ120" s="153"/>
      <c r="FVK120" s="153"/>
      <c r="FVL120" s="153"/>
      <c r="FVM120" s="155"/>
      <c r="FVN120" s="165"/>
      <c r="FVO120" s="153"/>
      <c r="FVP120" s="154"/>
      <c r="FVQ120" s="154"/>
      <c r="FVR120" s="153"/>
      <c r="FVS120" s="153"/>
      <c r="FVT120" s="153"/>
      <c r="FVU120" s="153"/>
      <c r="FVV120" s="153"/>
      <c r="FVW120" s="153"/>
      <c r="FVX120" s="153"/>
      <c r="FVY120" s="153"/>
      <c r="FVZ120" s="155"/>
      <c r="FWA120" s="165"/>
      <c r="FWB120" s="153"/>
      <c r="FWC120" s="154"/>
      <c r="FWD120" s="154"/>
      <c r="FWE120" s="153"/>
      <c r="FWF120" s="153"/>
      <c r="FWG120" s="153"/>
      <c r="FWH120" s="153"/>
      <c r="FWI120" s="153"/>
      <c r="FWJ120" s="153"/>
      <c r="FWK120" s="153"/>
      <c r="FWL120" s="153"/>
      <c r="FWM120" s="155"/>
      <c r="FWN120" s="165"/>
      <c r="FWO120" s="153"/>
      <c r="FWP120" s="154"/>
      <c r="FWQ120" s="154"/>
      <c r="FWR120" s="153"/>
      <c r="FWS120" s="153"/>
      <c r="FWT120" s="153"/>
      <c r="FWU120" s="153"/>
      <c r="FWV120" s="153"/>
      <c r="FWW120" s="153"/>
      <c r="FWX120" s="153"/>
      <c r="FWY120" s="153"/>
      <c r="FWZ120" s="155"/>
      <c r="FXA120" s="165"/>
      <c r="FXB120" s="153"/>
      <c r="FXC120" s="154"/>
      <c r="FXD120" s="154"/>
      <c r="FXE120" s="153"/>
      <c r="FXF120" s="153"/>
      <c r="FXG120" s="153"/>
      <c r="FXH120" s="153"/>
      <c r="FXI120" s="153"/>
      <c r="FXJ120" s="153"/>
      <c r="FXK120" s="153"/>
      <c r="FXL120" s="153"/>
      <c r="FXM120" s="155"/>
      <c r="FXN120" s="165"/>
      <c r="FXO120" s="153"/>
      <c r="FXP120" s="154"/>
      <c r="FXQ120" s="154"/>
      <c r="FXR120" s="153"/>
      <c r="FXS120" s="153"/>
      <c r="FXT120" s="153"/>
      <c r="FXU120" s="153"/>
      <c r="FXV120" s="153"/>
      <c r="FXW120" s="153"/>
      <c r="FXX120" s="153"/>
      <c r="FXY120" s="153"/>
      <c r="FXZ120" s="155"/>
      <c r="FYA120" s="165"/>
      <c r="FYB120" s="153"/>
      <c r="FYC120" s="154"/>
      <c r="FYD120" s="154"/>
      <c r="FYE120" s="153"/>
      <c r="FYF120" s="153"/>
      <c r="FYG120" s="153"/>
      <c r="FYH120" s="153"/>
      <c r="FYI120" s="153"/>
      <c r="FYJ120" s="153"/>
      <c r="FYK120" s="153"/>
      <c r="FYL120" s="153"/>
      <c r="FYM120" s="155"/>
      <c r="FYN120" s="165"/>
      <c r="FYO120" s="153"/>
      <c r="FYP120" s="154"/>
      <c r="FYQ120" s="154"/>
      <c r="FYR120" s="153"/>
      <c r="FYS120" s="153"/>
      <c r="FYT120" s="153"/>
      <c r="FYU120" s="153"/>
      <c r="FYV120" s="153"/>
      <c r="FYW120" s="153"/>
      <c r="FYX120" s="153"/>
      <c r="FYY120" s="153"/>
      <c r="FYZ120" s="155"/>
      <c r="FZA120" s="165"/>
      <c r="FZB120" s="153"/>
      <c r="FZC120" s="154"/>
      <c r="FZD120" s="154"/>
      <c r="FZE120" s="153"/>
      <c r="FZF120" s="153"/>
      <c r="FZG120" s="153"/>
      <c r="FZH120" s="153"/>
      <c r="FZI120" s="153"/>
      <c r="FZJ120" s="153"/>
      <c r="FZK120" s="153"/>
      <c r="FZL120" s="153"/>
      <c r="FZM120" s="155"/>
      <c r="FZN120" s="165"/>
      <c r="FZO120" s="153"/>
      <c r="FZP120" s="154"/>
      <c r="FZQ120" s="154"/>
      <c r="FZR120" s="153"/>
      <c r="FZS120" s="153"/>
      <c r="FZT120" s="153"/>
      <c r="FZU120" s="153"/>
      <c r="FZV120" s="153"/>
      <c r="FZW120" s="153"/>
      <c r="FZX120" s="153"/>
      <c r="FZY120" s="153"/>
      <c r="FZZ120" s="155"/>
      <c r="GAA120" s="165"/>
      <c r="GAB120" s="153"/>
      <c r="GAC120" s="154"/>
      <c r="GAD120" s="154"/>
      <c r="GAE120" s="153"/>
      <c r="GAF120" s="153"/>
      <c r="GAG120" s="153"/>
      <c r="GAH120" s="153"/>
      <c r="GAI120" s="153"/>
      <c r="GAJ120" s="153"/>
      <c r="GAK120" s="153"/>
      <c r="GAL120" s="153"/>
      <c r="GAM120" s="155"/>
      <c r="GAN120" s="165"/>
      <c r="GAO120" s="153"/>
      <c r="GAP120" s="154"/>
      <c r="GAQ120" s="154"/>
      <c r="GAR120" s="153"/>
      <c r="GAS120" s="153"/>
      <c r="GAT120" s="153"/>
      <c r="GAU120" s="153"/>
      <c r="GAV120" s="153"/>
      <c r="GAW120" s="153"/>
      <c r="GAX120" s="153"/>
      <c r="GAY120" s="153"/>
      <c r="GAZ120" s="155"/>
      <c r="GBA120" s="165"/>
      <c r="GBB120" s="153"/>
      <c r="GBC120" s="154"/>
      <c r="GBD120" s="154"/>
      <c r="GBE120" s="153"/>
      <c r="GBF120" s="153"/>
      <c r="GBG120" s="153"/>
      <c r="GBH120" s="153"/>
      <c r="GBI120" s="153"/>
      <c r="GBJ120" s="153"/>
      <c r="GBK120" s="153"/>
      <c r="GBL120" s="153"/>
      <c r="GBM120" s="155"/>
      <c r="GBN120" s="165"/>
      <c r="GBO120" s="153"/>
      <c r="GBP120" s="154"/>
      <c r="GBQ120" s="154"/>
      <c r="GBR120" s="153"/>
      <c r="GBS120" s="153"/>
      <c r="GBT120" s="153"/>
      <c r="GBU120" s="153"/>
      <c r="GBV120" s="153"/>
      <c r="GBW120" s="153"/>
      <c r="GBX120" s="153"/>
      <c r="GBY120" s="153"/>
      <c r="GBZ120" s="155"/>
      <c r="GCA120" s="165"/>
      <c r="GCB120" s="153"/>
      <c r="GCC120" s="154"/>
      <c r="GCD120" s="154"/>
      <c r="GCE120" s="153"/>
      <c r="GCF120" s="153"/>
      <c r="GCG120" s="153"/>
      <c r="GCH120" s="153"/>
      <c r="GCI120" s="153"/>
      <c r="GCJ120" s="153"/>
      <c r="GCK120" s="153"/>
      <c r="GCL120" s="153"/>
      <c r="GCM120" s="155"/>
      <c r="GCN120" s="165"/>
      <c r="GCO120" s="153"/>
      <c r="GCP120" s="154"/>
      <c r="GCQ120" s="154"/>
      <c r="GCR120" s="153"/>
      <c r="GCS120" s="153"/>
      <c r="GCT120" s="153"/>
      <c r="GCU120" s="153"/>
      <c r="GCV120" s="153"/>
      <c r="GCW120" s="153"/>
      <c r="GCX120" s="153"/>
      <c r="GCY120" s="153"/>
      <c r="GCZ120" s="155"/>
      <c r="GDA120" s="165"/>
      <c r="GDB120" s="153"/>
      <c r="GDC120" s="154"/>
      <c r="GDD120" s="154"/>
      <c r="GDE120" s="153"/>
      <c r="GDF120" s="153"/>
      <c r="GDG120" s="153"/>
      <c r="GDH120" s="153"/>
      <c r="GDI120" s="153"/>
      <c r="GDJ120" s="153"/>
      <c r="GDK120" s="153"/>
      <c r="GDL120" s="153"/>
      <c r="GDM120" s="155"/>
      <c r="GDN120" s="165"/>
      <c r="GDO120" s="153"/>
      <c r="GDP120" s="154"/>
      <c r="GDQ120" s="154"/>
      <c r="GDR120" s="153"/>
      <c r="GDS120" s="153"/>
      <c r="GDT120" s="153"/>
      <c r="GDU120" s="153"/>
      <c r="GDV120" s="153"/>
      <c r="GDW120" s="153"/>
      <c r="GDX120" s="153"/>
      <c r="GDY120" s="153"/>
      <c r="GDZ120" s="155"/>
      <c r="GEA120" s="165"/>
      <c r="GEB120" s="153"/>
      <c r="GEC120" s="154"/>
      <c r="GED120" s="154"/>
      <c r="GEE120" s="153"/>
      <c r="GEF120" s="153"/>
      <c r="GEG120" s="153"/>
      <c r="GEH120" s="153"/>
      <c r="GEI120" s="153"/>
      <c r="GEJ120" s="153"/>
      <c r="GEK120" s="153"/>
      <c r="GEL120" s="153"/>
      <c r="GEM120" s="155"/>
      <c r="GEN120" s="165"/>
      <c r="GEO120" s="153"/>
      <c r="GEP120" s="154"/>
      <c r="GEQ120" s="154"/>
      <c r="GER120" s="153"/>
      <c r="GES120" s="153"/>
      <c r="GET120" s="153"/>
      <c r="GEU120" s="153"/>
      <c r="GEV120" s="153"/>
      <c r="GEW120" s="153"/>
      <c r="GEX120" s="153"/>
      <c r="GEY120" s="153"/>
      <c r="GEZ120" s="155"/>
      <c r="GFA120" s="165"/>
      <c r="GFB120" s="153"/>
      <c r="GFC120" s="154"/>
      <c r="GFD120" s="154"/>
      <c r="GFE120" s="153"/>
      <c r="GFF120" s="153"/>
      <c r="GFG120" s="153"/>
      <c r="GFH120" s="153"/>
      <c r="GFI120" s="153"/>
      <c r="GFJ120" s="153"/>
      <c r="GFK120" s="153"/>
      <c r="GFL120" s="153"/>
      <c r="GFM120" s="155"/>
      <c r="GFN120" s="165"/>
      <c r="GFO120" s="153"/>
      <c r="GFP120" s="154"/>
      <c r="GFQ120" s="154"/>
      <c r="GFR120" s="153"/>
      <c r="GFS120" s="153"/>
      <c r="GFT120" s="153"/>
      <c r="GFU120" s="153"/>
      <c r="GFV120" s="153"/>
      <c r="GFW120" s="153"/>
      <c r="GFX120" s="153"/>
      <c r="GFY120" s="153"/>
      <c r="GFZ120" s="155"/>
      <c r="GGA120" s="165"/>
      <c r="GGB120" s="153"/>
      <c r="GGC120" s="154"/>
      <c r="GGD120" s="154"/>
      <c r="GGE120" s="153"/>
      <c r="GGF120" s="153"/>
      <c r="GGG120" s="153"/>
      <c r="GGH120" s="153"/>
      <c r="GGI120" s="153"/>
      <c r="GGJ120" s="153"/>
      <c r="GGK120" s="153"/>
      <c r="GGL120" s="153"/>
      <c r="GGM120" s="155"/>
      <c r="GGN120" s="165"/>
      <c r="GGO120" s="153"/>
      <c r="GGP120" s="154"/>
      <c r="GGQ120" s="154"/>
      <c r="GGR120" s="153"/>
      <c r="GGS120" s="153"/>
      <c r="GGT120" s="153"/>
      <c r="GGU120" s="153"/>
      <c r="GGV120" s="153"/>
      <c r="GGW120" s="153"/>
      <c r="GGX120" s="153"/>
      <c r="GGY120" s="153"/>
      <c r="GGZ120" s="155"/>
      <c r="GHA120" s="165"/>
      <c r="GHB120" s="153"/>
      <c r="GHC120" s="154"/>
      <c r="GHD120" s="154"/>
      <c r="GHE120" s="153"/>
      <c r="GHF120" s="153"/>
      <c r="GHG120" s="153"/>
      <c r="GHH120" s="153"/>
      <c r="GHI120" s="153"/>
      <c r="GHJ120" s="153"/>
      <c r="GHK120" s="153"/>
      <c r="GHL120" s="153"/>
      <c r="GHM120" s="155"/>
      <c r="GHN120" s="165"/>
      <c r="GHO120" s="153"/>
      <c r="GHP120" s="154"/>
      <c r="GHQ120" s="154"/>
      <c r="GHR120" s="153"/>
      <c r="GHS120" s="153"/>
      <c r="GHT120" s="153"/>
      <c r="GHU120" s="153"/>
      <c r="GHV120" s="153"/>
      <c r="GHW120" s="153"/>
      <c r="GHX120" s="153"/>
      <c r="GHY120" s="153"/>
      <c r="GHZ120" s="155"/>
      <c r="GIA120" s="165"/>
      <c r="GIB120" s="153"/>
      <c r="GIC120" s="154"/>
      <c r="GID120" s="154"/>
      <c r="GIE120" s="153"/>
      <c r="GIF120" s="153"/>
      <c r="GIG120" s="153"/>
      <c r="GIH120" s="153"/>
      <c r="GII120" s="153"/>
      <c r="GIJ120" s="153"/>
      <c r="GIK120" s="153"/>
      <c r="GIL120" s="153"/>
      <c r="GIM120" s="155"/>
      <c r="GIN120" s="165"/>
      <c r="GIO120" s="153"/>
      <c r="GIP120" s="154"/>
      <c r="GIQ120" s="154"/>
      <c r="GIR120" s="153"/>
      <c r="GIS120" s="153"/>
      <c r="GIT120" s="153"/>
      <c r="GIU120" s="153"/>
      <c r="GIV120" s="153"/>
      <c r="GIW120" s="153"/>
      <c r="GIX120" s="153"/>
      <c r="GIY120" s="153"/>
      <c r="GIZ120" s="155"/>
      <c r="GJA120" s="165"/>
      <c r="GJB120" s="153"/>
      <c r="GJC120" s="154"/>
      <c r="GJD120" s="154"/>
      <c r="GJE120" s="153"/>
      <c r="GJF120" s="153"/>
      <c r="GJG120" s="153"/>
      <c r="GJH120" s="153"/>
      <c r="GJI120" s="153"/>
      <c r="GJJ120" s="153"/>
      <c r="GJK120" s="153"/>
      <c r="GJL120" s="153"/>
      <c r="GJM120" s="155"/>
      <c r="GJN120" s="165"/>
      <c r="GJO120" s="153"/>
      <c r="GJP120" s="154"/>
      <c r="GJQ120" s="154"/>
      <c r="GJR120" s="153"/>
      <c r="GJS120" s="153"/>
      <c r="GJT120" s="153"/>
      <c r="GJU120" s="153"/>
      <c r="GJV120" s="153"/>
      <c r="GJW120" s="153"/>
      <c r="GJX120" s="153"/>
      <c r="GJY120" s="153"/>
      <c r="GJZ120" s="155"/>
      <c r="GKA120" s="165"/>
      <c r="GKB120" s="153"/>
      <c r="GKC120" s="154"/>
      <c r="GKD120" s="154"/>
      <c r="GKE120" s="153"/>
      <c r="GKF120" s="153"/>
      <c r="GKG120" s="153"/>
      <c r="GKH120" s="153"/>
      <c r="GKI120" s="153"/>
      <c r="GKJ120" s="153"/>
      <c r="GKK120" s="153"/>
      <c r="GKL120" s="153"/>
      <c r="GKM120" s="155"/>
      <c r="GKN120" s="165"/>
      <c r="GKO120" s="153"/>
      <c r="GKP120" s="154"/>
      <c r="GKQ120" s="154"/>
      <c r="GKR120" s="153"/>
      <c r="GKS120" s="153"/>
      <c r="GKT120" s="153"/>
      <c r="GKU120" s="153"/>
      <c r="GKV120" s="153"/>
      <c r="GKW120" s="153"/>
      <c r="GKX120" s="153"/>
      <c r="GKY120" s="153"/>
      <c r="GKZ120" s="155"/>
      <c r="GLA120" s="165"/>
      <c r="GLB120" s="153"/>
      <c r="GLC120" s="154"/>
      <c r="GLD120" s="154"/>
      <c r="GLE120" s="153"/>
      <c r="GLF120" s="153"/>
      <c r="GLG120" s="153"/>
      <c r="GLH120" s="153"/>
      <c r="GLI120" s="153"/>
      <c r="GLJ120" s="153"/>
      <c r="GLK120" s="153"/>
      <c r="GLL120" s="153"/>
      <c r="GLM120" s="155"/>
      <c r="GLN120" s="165"/>
      <c r="GLO120" s="153"/>
      <c r="GLP120" s="154"/>
      <c r="GLQ120" s="154"/>
      <c r="GLR120" s="153"/>
      <c r="GLS120" s="153"/>
      <c r="GLT120" s="153"/>
      <c r="GLU120" s="153"/>
      <c r="GLV120" s="153"/>
      <c r="GLW120" s="153"/>
      <c r="GLX120" s="153"/>
      <c r="GLY120" s="153"/>
      <c r="GLZ120" s="155"/>
      <c r="GMA120" s="165"/>
      <c r="GMB120" s="153"/>
      <c r="GMC120" s="154"/>
      <c r="GMD120" s="154"/>
      <c r="GME120" s="153"/>
      <c r="GMF120" s="153"/>
      <c r="GMG120" s="153"/>
      <c r="GMH120" s="153"/>
      <c r="GMI120" s="153"/>
      <c r="GMJ120" s="153"/>
      <c r="GMK120" s="153"/>
      <c r="GML120" s="153"/>
      <c r="GMM120" s="155"/>
      <c r="GMN120" s="165"/>
      <c r="GMO120" s="153"/>
      <c r="GMP120" s="154"/>
      <c r="GMQ120" s="154"/>
      <c r="GMR120" s="153"/>
      <c r="GMS120" s="153"/>
      <c r="GMT120" s="153"/>
      <c r="GMU120" s="153"/>
      <c r="GMV120" s="153"/>
      <c r="GMW120" s="153"/>
      <c r="GMX120" s="153"/>
      <c r="GMY120" s="153"/>
      <c r="GMZ120" s="155"/>
      <c r="GNA120" s="165"/>
      <c r="GNB120" s="153"/>
      <c r="GNC120" s="154"/>
      <c r="GND120" s="154"/>
      <c r="GNE120" s="153"/>
      <c r="GNF120" s="153"/>
      <c r="GNG120" s="153"/>
      <c r="GNH120" s="153"/>
      <c r="GNI120" s="153"/>
      <c r="GNJ120" s="153"/>
      <c r="GNK120" s="153"/>
      <c r="GNL120" s="153"/>
      <c r="GNM120" s="155"/>
      <c r="GNN120" s="165"/>
      <c r="GNO120" s="153"/>
      <c r="GNP120" s="154"/>
      <c r="GNQ120" s="154"/>
      <c r="GNR120" s="153"/>
      <c r="GNS120" s="153"/>
      <c r="GNT120" s="153"/>
      <c r="GNU120" s="153"/>
      <c r="GNV120" s="153"/>
      <c r="GNW120" s="153"/>
      <c r="GNX120" s="153"/>
      <c r="GNY120" s="153"/>
      <c r="GNZ120" s="155"/>
      <c r="GOA120" s="165"/>
      <c r="GOB120" s="153"/>
      <c r="GOC120" s="154"/>
      <c r="GOD120" s="154"/>
      <c r="GOE120" s="153"/>
      <c r="GOF120" s="153"/>
      <c r="GOG120" s="153"/>
      <c r="GOH120" s="153"/>
      <c r="GOI120" s="153"/>
      <c r="GOJ120" s="153"/>
      <c r="GOK120" s="153"/>
      <c r="GOL120" s="153"/>
      <c r="GOM120" s="155"/>
      <c r="GON120" s="165"/>
      <c r="GOO120" s="153"/>
      <c r="GOP120" s="154"/>
      <c r="GOQ120" s="154"/>
      <c r="GOR120" s="153"/>
      <c r="GOS120" s="153"/>
      <c r="GOT120" s="153"/>
      <c r="GOU120" s="153"/>
      <c r="GOV120" s="153"/>
      <c r="GOW120" s="153"/>
      <c r="GOX120" s="153"/>
      <c r="GOY120" s="153"/>
      <c r="GOZ120" s="155"/>
      <c r="GPA120" s="165"/>
      <c r="GPB120" s="153"/>
      <c r="GPC120" s="154"/>
      <c r="GPD120" s="154"/>
      <c r="GPE120" s="153"/>
      <c r="GPF120" s="153"/>
      <c r="GPG120" s="153"/>
      <c r="GPH120" s="153"/>
      <c r="GPI120" s="153"/>
      <c r="GPJ120" s="153"/>
      <c r="GPK120" s="153"/>
      <c r="GPL120" s="153"/>
      <c r="GPM120" s="155"/>
      <c r="GPN120" s="165"/>
      <c r="GPO120" s="153"/>
      <c r="GPP120" s="154"/>
      <c r="GPQ120" s="154"/>
      <c r="GPR120" s="153"/>
      <c r="GPS120" s="153"/>
      <c r="GPT120" s="153"/>
      <c r="GPU120" s="153"/>
      <c r="GPV120" s="153"/>
      <c r="GPW120" s="153"/>
      <c r="GPX120" s="153"/>
      <c r="GPY120" s="153"/>
      <c r="GPZ120" s="155"/>
      <c r="GQA120" s="165"/>
      <c r="GQB120" s="153"/>
      <c r="GQC120" s="154"/>
      <c r="GQD120" s="154"/>
      <c r="GQE120" s="153"/>
      <c r="GQF120" s="153"/>
      <c r="GQG120" s="153"/>
      <c r="GQH120" s="153"/>
      <c r="GQI120" s="153"/>
      <c r="GQJ120" s="153"/>
      <c r="GQK120" s="153"/>
      <c r="GQL120" s="153"/>
      <c r="GQM120" s="155"/>
      <c r="GQN120" s="165"/>
      <c r="GQO120" s="153"/>
      <c r="GQP120" s="154"/>
      <c r="GQQ120" s="154"/>
      <c r="GQR120" s="153"/>
      <c r="GQS120" s="153"/>
      <c r="GQT120" s="153"/>
      <c r="GQU120" s="153"/>
      <c r="GQV120" s="153"/>
      <c r="GQW120" s="153"/>
      <c r="GQX120" s="153"/>
      <c r="GQY120" s="153"/>
      <c r="GQZ120" s="155"/>
      <c r="GRA120" s="165"/>
      <c r="GRB120" s="153"/>
      <c r="GRC120" s="154"/>
      <c r="GRD120" s="154"/>
      <c r="GRE120" s="153"/>
      <c r="GRF120" s="153"/>
      <c r="GRG120" s="153"/>
      <c r="GRH120" s="153"/>
      <c r="GRI120" s="153"/>
      <c r="GRJ120" s="153"/>
      <c r="GRK120" s="153"/>
      <c r="GRL120" s="153"/>
      <c r="GRM120" s="155"/>
      <c r="GRN120" s="165"/>
      <c r="GRO120" s="153"/>
      <c r="GRP120" s="154"/>
      <c r="GRQ120" s="154"/>
      <c r="GRR120" s="153"/>
      <c r="GRS120" s="153"/>
      <c r="GRT120" s="153"/>
      <c r="GRU120" s="153"/>
      <c r="GRV120" s="153"/>
      <c r="GRW120" s="153"/>
      <c r="GRX120" s="153"/>
      <c r="GRY120" s="153"/>
      <c r="GRZ120" s="155"/>
      <c r="GSA120" s="165"/>
      <c r="GSB120" s="153"/>
      <c r="GSC120" s="154"/>
      <c r="GSD120" s="154"/>
      <c r="GSE120" s="153"/>
      <c r="GSF120" s="153"/>
      <c r="GSG120" s="153"/>
      <c r="GSH120" s="153"/>
      <c r="GSI120" s="153"/>
      <c r="GSJ120" s="153"/>
      <c r="GSK120" s="153"/>
      <c r="GSL120" s="153"/>
      <c r="GSM120" s="155"/>
      <c r="GSN120" s="165"/>
      <c r="GSO120" s="153"/>
      <c r="GSP120" s="154"/>
      <c r="GSQ120" s="154"/>
      <c r="GSR120" s="153"/>
      <c r="GSS120" s="153"/>
      <c r="GST120" s="153"/>
      <c r="GSU120" s="153"/>
      <c r="GSV120" s="153"/>
      <c r="GSW120" s="153"/>
      <c r="GSX120" s="153"/>
      <c r="GSY120" s="153"/>
      <c r="GSZ120" s="155"/>
      <c r="GTA120" s="165"/>
      <c r="GTB120" s="153"/>
      <c r="GTC120" s="154"/>
      <c r="GTD120" s="154"/>
      <c r="GTE120" s="153"/>
      <c r="GTF120" s="153"/>
      <c r="GTG120" s="153"/>
      <c r="GTH120" s="153"/>
      <c r="GTI120" s="153"/>
      <c r="GTJ120" s="153"/>
      <c r="GTK120" s="153"/>
      <c r="GTL120" s="153"/>
      <c r="GTM120" s="155"/>
      <c r="GTN120" s="165"/>
      <c r="GTO120" s="153"/>
      <c r="GTP120" s="154"/>
      <c r="GTQ120" s="154"/>
      <c r="GTR120" s="153"/>
      <c r="GTS120" s="153"/>
      <c r="GTT120" s="153"/>
      <c r="GTU120" s="153"/>
      <c r="GTV120" s="153"/>
      <c r="GTW120" s="153"/>
      <c r="GTX120" s="153"/>
      <c r="GTY120" s="153"/>
      <c r="GTZ120" s="155"/>
      <c r="GUA120" s="165"/>
      <c r="GUB120" s="153"/>
      <c r="GUC120" s="154"/>
      <c r="GUD120" s="154"/>
      <c r="GUE120" s="153"/>
      <c r="GUF120" s="153"/>
      <c r="GUG120" s="153"/>
      <c r="GUH120" s="153"/>
      <c r="GUI120" s="153"/>
      <c r="GUJ120" s="153"/>
      <c r="GUK120" s="153"/>
      <c r="GUL120" s="153"/>
      <c r="GUM120" s="155"/>
      <c r="GUN120" s="165"/>
      <c r="GUO120" s="153"/>
      <c r="GUP120" s="154"/>
      <c r="GUQ120" s="154"/>
      <c r="GUR120" s="153"/>
      <c r="GUS120" s="153"/>
      <c r="GUT120" s="153"/>
      <c r="GUU120" s="153"/>
      <c r="GUV120" s="153"/>
      <c r="GUW120" s="153"/>
      <c r="GUX120" s="153"/>
      <c r="GUY120" s="153"/>
      <c r="GUZ120" s="155"/>
      <c r="GVA120" s="165"/>
      <c r="GVB120" s="153"/>
      <c r="GVC120" s="154"/>
      <c r="GVD120" s="154"/>
      <c r="GVE120" s="153"/>
      <c r="GVF120" s="153"/>
      <c r="GVG120" s="153"/>
      <c r="GVH120" s="153"/>
      <c r="GVI120" s="153"/>
      <c r="GVJ120" s="153"/>
      <c r="GVK120" s="153"/>
      <c r="GVL120" s="153"/>
      <c r="GVM120" s="155"/>
      <c r="GVN120" s="165"/>
      <c r="GVO120" s="153"/>
      <c r="GVP120" s="154"/>
      <c r="GVQ120" s="154"/>
      <c r="GVR120" s="153"/>
      <c r="GVS120" s="153"/>
      <c r="GVT120" s="153"/>
      <c r="GVU120" s="153"/>
      <c r="GVV120" s="153"/>
      <c r="GVW120" s="153"/>
      <c r="GVX120" s="153"/>
      <c r="GVY120" s="153"/>
      <c r="GVZ120" s="155"/>
      <c r="GWA120" s="165"/>
      <c r="GWB120" s="153"/>
      <c r="GWC120" s="154"/>
      <c r="GWD120" s="154"/>
      <c r="GWE120" s="153"/>
      <c r="GWF120" s="153"/>
      <c r="GWG120" s="153"/>
      <c r="GWH120" s="153"/>
      <c r="GWI120" s="153"/>
      <c r="GWJ120" s="153"/>
      <c r="GWK120" s="153"/>
      <c r="GWL120" s="153"/>
      <c r="GWM120" s="155"/>
      <c r="GWN120" s="165"/>
      <c r="GWO120" s="153"/>
      <c r="GWP120" s="154"/>
      <c r="GWQ120" s="154"/>
      <c r="GWR120" s="153"/>
      <c r="GWS120" s="153"/>
      <c r="GWT120" s="153"/>
      <c r="GWU120" s="153"/>
      <c r="GWV120" s="153"/>
      <c r="GWW120" s="153"/>
      <c r="GWX120" s="153"/>
      <c r="GWY120" s="153"/>
      <c r="GWZ120" s="155"/>
      <c r="GXA120" s="165"/>
      <c r="GXB120" s="153"/>
      <c r="GXC120" s="154"/>
      <c r="GXD120" s="154"/>
      <c r="GXE120" s="153"/>
      <c r="GXF120" s="153"/>
      <c r="GXG120" s="153"/>
      <c r="GXH120" s="153"/>
      <c r="GXI120" s="153"/>
      <c r="GXJ120" s="153"/>
      <c r="GXK120" s="153"/>
      <c r="GXL120" s="153"/>
      <c r="GXM120" s="155"/>
      <c r="GXN120" s="165"/>
      <c r="GXO120" s="153"/>
      <c r="GXP120" s="154"/>
      <c r="GXQ120" s="154"/>
      <c r="GXR120" s="153"/>
      <c r="GXS120" s="153"/>
      <c r="GXT120" s="153"/>
      <c r="GXU120" s="153"/>
      <c r="GXV120" s="153"/>
      <c r="GXW120" s="153"/>
      <c r="GXX120" s="153"/>
      <c r="GXY120" s="153"/>
      <c r="GXZ120" s="155"/>
      <c r="GYA120" s="165"/>
      <c r="GYB120" s="153"/>
      <c r="GYC120" s="154"/>
      <c r="GYD120" s="154"/>
      <c r="GYE120" s="153"/>
      <c r="GYF120" s="153"/>
      <c r="GYG120" s="153"/>
      <c r="GYH120" s="153"/>
      <c r="GYI120" s="153"/>
      <c r="GYJ120" s="153"/>
      <c r="GYK120" s="153"/>
      <c r="GYL120" s="153"/>
      <c r="GYM120" s="155"/>
      <c r="GYN120" s="165"/>
      <c r="GYO120" s="153"/>
      <c r="GYP120" s="154"/>
      <c r="GYQ120" s="154"/>
      <c r="GYR120" s="153"/>
      <c r="GYS120" s="153"/>
      <c r="GYT120" s="153"/>
      <c r="GYU120" s="153"/>
      <c r="GYV120" s="153"/>
      <c r="GYW120" s="153"/>
      <c r="GYX120" s="153"/>
      <c r="GYY120" s="153"/>
      <c r="GYZ120" s="155"/>
      <c r="GZA120" s="165"/>
      <c r="GZB120" s="153"/>
      <c r="GZC120" s="154"/>
      <c r="GZD120" s="154"/>
      <c r="GZE120" s="153"/>
      <c r="GZF120" s="153"/>
      <c r="GZG120" s="153"/>
      <c r="GZH120" s="153"/>
      <c r="GZI120" s="153"/>
      <c r="GZJ120" s="153"/>
      <c r="GZK120" s="153"/>
      <c r="GZL120" s="153"/>
      <c r="GZM120" s="155"/>
      <c r="GZN120" s="165"/>
      <c r="GZO120" s="153"/>
      <c r="GZP120" s="154"/>
      <c r="GZQ120" s="154"/>
      <c r="GZR120" s="153"/>
      <c r="GZS120" s="153"/>
      <c r="GZT120" s="153"/>
      <c r="GZU120" s="153"/>
      <c r="GZV120" s="153"/>
      <c r="GZW120" s="153"/>
      <c r="GZX120" s="153"/>
      <c r="GZY120" s="153"/>
      <c r="GZZ120" s="155"/>
      <c r="HAA120" s="165"/>
      <c r="HAB120" s="153"/>
      <c r="HAC120" s="154"/>
      <c r="HAD120" s="154"/>
      <c r="HAE120" s="153"/>
      <c r="HAF120" s="153"/>
      <c r="HAG120" s="153"/>
      <c r="HAH120" s="153"/>
      <c r="HAI120" s="153"/>
      <c r="HAJ120" s="153"/>
      <c r="HAK120" s="153"/>
      <c r="HAL120" s="153"/>
      <c r="HAM120" s="155"/>
      <c r="HAN120" s="165"/>
      <c r="HAO120" s="153"/>
      <c r="HAP120" s="154"/>
      <c r="HAQ120" s="154"/>
      <c r="HAR120" s="153"/>
      <c r="HAS120" s="153"/>
      <c r="HAT120" s="153"/>
      <c r="HAU120" s="153"/>
      <c r="HAV120" s="153"/>
      <c r="HAW120" s="153"/>
      <c r="HAX120" s="153"/>
      <c r="HAY120" s="153"/>
      <c r="HAZ120" s="155"/>
      <c r="HBA120" s="165"/>
      <c r="HBB120" s="153"/>
      <c r="HBC120" s="154"/>
      <c r="HBD120" s="154"/>
      <c r="HBE120" s="153"/>
      <c r="HBF120" s="153"/>
      <c r="HBG120" s="153"/>
      <c r="HBH120" s="153"/>
      <c r="HBI120" s="153"/>
      <c r="HBJ120" s="153"/>
      <c r="HBK120" s="153"/>
      <c r="HBL120" s="153"/>
      <c r="HBM120" s="155"/>
      <c r="HBN120" s="165"/>
      <c r="HBO120" s="153"/>
      <c r="HBP120" s="154"/>
      <c r="HBQ120" s="154"/>
      <c r="HBR120" s="153"/>
      <c r="HBS120" s="153"/>
      <c r="HBT120" s="153"/>
      <c r="HBU120" s="153"/>
      <c r="HBV120" s="153"/>
      <c r="HBW120" s="153"/>
      <c r="HBX120" s="153"/>
      <c r="HBY120" s="153"/>
      <c r="HBZ120" s="155"/>
      <c r="HCA120" s="165"/>
      <c r="HCB120" s="153"/>
      <c r="HCC120" s="154"/>
      <c r="HCD120" s="154"/>
      <c r="HCE120" s="153"/>
      <c r="HCF120" s="153"/>
      <c r="HCG120" s="153"/>
      <c r="HCH120" s="153"/>
      <c r="HCI120" s="153"/>
      <c r="HCJ120" s="153"/>
      <c r="HCK120" s="153"/>
      <c r="HCL120" s="153"/>
      <c r="HCM120" s="155"/>
      <c r="HCN120" s="165"/>
      <c r="HCO120" s="153"/>
      <c r="HCP120" s="154"/>
      <c r="HCQ120" s="154"/>
      <c r="HCR120" s="153"/>
      <c r="HCS120" s="153"/>
      <c r="HCT120" s="153"/>
      <c r="HCU120" s="153"/>
      <c r="HCV120" s="153"/>
      <c r="HCW120" s="153"/>
      <c r="HCX120" s="153"/>
      <c r="HCY120" s="153"/>
      <c r="HCZ120" s="155"/>
      <c r="HDA120" s="165"/>
      <c r="HDB120" s="153"/>
      <c r="HDC120" s="154"/>
      <c r="HDD120" s="154"/>
      <c r="HDE120" s="153"/>
      <c r="HDF120" s="153"/>
      <c r="HDG120" s="153"/>
      <c r="HDH120" s="153"/>
      <c r="HDI120" s="153"/>
      <c r="HDJ120" s="153"/>
      <c r="HDK120" s="153"/>
      <c r="HDL120" s="153"/>
      <c r="HDM120" s="155"/>
      <c r="HDN120" s="165"/>
      <c r="HDO120" s="153"/>
      <c r="HDP120" s="154"/>
      <c r="HDQ120" s="154"/>
      <c r="HDR120" s="153"/>
      <c r="HDS120" s="153"/>
      <c r="HDT120" s="153"/>
      <c r="HDU120" s="153"/>
      <c r="HDV120" s="153"/>
      <c r="HDW120" s="153"/>
      <c r="HDX120" s="153"/>
      <c r="HDY120" s="153"/>
      <c r="HDZ120" s="155"/>
      <c r="HEA120" s="165"/>
      <c r="HEB120" s="153"/>
      <c r="HEC120" s="154"/>
      <c r="HED120" s="154"/>
      <c r="HEE120" s="153"/>
      <c r="HEF120" s="153"/>
      <c r="HEG120" s="153"/>
      <c r="HEH120" s="153"/>
      <c r="HEI120" s="153"/>
      <c r="HEJ120" s="153"/>
      <c r="HEK120" s="153"/>
      <c r="HEL120" s="153"/>
      <c r="HEM120" s="155"/>
      <c r="HEN120" s="165"/>
      <c r="HEO120" s="153"/>
      <c r="HEP120" s="154"/>
      <c r="HEQ120" s="154"/>
      <c r="HER120" s="153"/>
      <c r="HES120" s="153"/>
      <c r="HET120" s="153"/>
      <c r="HEU120" s="153"/>
      <c r="HEV120" s="153"/>
      <c r="HEW120" s="153"/>
      <c r="HEX120" s="153"/>
      <c r="HEY120" s="153"/>
      <c r="HEZ120" s="155"/>
      <c r="HFA120" s="165"/>
      <c r="HFB120" s="153"/>
      <c r="HFC120" s="154"/>
      <c r="HFD120" s="154"/>
      <c r="HFE120" s="153"/>
      <c r="HFF120" s="153"/>
      <c r="HFG120" s="153"/>
      <c r="HFH120" s="153"/>
      <c r="HFI120" s="153"/>
      <c r="HFJ120" s="153"/>
      <c r="HFK120" s="153"/>
      <c r="HFL120" s="153"/>
      <c r="HFM120" s="155"/>
      <c r="HFN120" s="165"/>
      <c r="HFO120" s="153"/>
      <c r="HFP120" s="154"/>
      <c r="HFQ120" s="154"/>
      <c r="HFR120" s="153"/>
      <c r="HFS120" s="153"/>
      <c r="HFT120" s="153"/>
      <c r="HFU120" s="153"/>
      <c r="HFV120" s="153"/>
      <c r="HFW120" s="153"/>
      <c r="HFX120" s="153"/>
      <c r="HFY120" s="153"/>
      <c r="HFZ120" s="155"/>
      <c r="HGA120" s="165"/>
      <c r="HGB120" s="153"/>
      <c r="HGC120" s="154"/>
      <c r="HGD120" s="154"/>
      <c r="HGE120" s="153"/>
      <c r="HGF120" s="153"/>
      <c r="HGG120" s="153"/>
      <c r="HGH120" s="153"/>
      <c r="HGI120" s="153"/>
      <c r="HGJ120" s="153"/>
      <c r="HGK120" s="153"/>
      <c r="HGL120" s="153"/>
      <c r="HGM120" s="155"/>
      <c r="HGN120" s="165"/>
      <c r="HGO120" s="153"/>
      <c r="HGP120" s="154"/>
      <c r="HGQ120" s="154"/>
      <c r="HGR120" s="153"/>
      <c r="HGS120" s="153"/>
      <c r="HGT120" s="153"/>
      <c r="HGU120" s="153"/>
      <c r="HGV120" s="153"/>
      <c r="HGW120" s="153"/>
      <c r="HGX120" s="153"/>
      <c r="HGY120" s="153"/>
      <c r="HGZ120" s="155"/>
      <c r="HHA120" s="165"/>
      <c r="HHB120" s="153"/>
      <c r="HHC120" s="154"/>
      <c r="HHD120" s="154"/>
      <c r="HHE120" s="153"/>
      <c r="HHF120" s="153"/>
      <c r="HHG120" s="153"/>
      <c r="HHH120" s="153"/>
      <c r="HHI120" s="153"/>
      <c r="HHJ120" s="153"/>
      <c r="HHK120" s="153"/>
      <c r="HHL120" s="153"/>
      <c r="HHM120" s="155"/>
      <c r="HHN120" s="165"/>
      <c r="HHO120" s="153"/>
      <c r="HHP120" s="154"/>
      <c r="HHQ120" s="154"/>
      <c r="HHR120" s="153"/>
      <c r="HHS120" s="153"/>
      <c r="HHT120" s="153"/>
      <c r="HHU120" s="153"/>
      <c r="HHV120" s="153"/>
      <c r="HHW120" s="153"/>
      <c r="HHX120" s="153"/>
      <c r="HHY120" s="153"/>
      <c r="HHZ120" s="155"/>
      <c r="HIA120" s="165"/>
      <c r="HIB120" s="153"/>
      <c r="HIC120" s="154"/>
      <c r="HID120" s="154"/>
      <c r="HIE120" s="153"/>
      <c r="HIF120" s="153"/>
      <c r="HIG120" s="153"/>
      <c r="HIH120" s="153"/>
      <c r="HII120" s="153"/>
      <c r="HIJ120" s="153"/>
      <c r="HIK120" s="153"/>
      <c r="HIL120" s="153"/>
      <c r="HIM120" s="155"/>
      <c r="HIN120" s="165"/>
      <c r="HIO120" s="153"/>
      <c r="HIP120" s="154"/>
      <c r="HIQ120" s="154"/>
      <c r="HIR120" s="153"/>
      <c r="HIS120" s="153"/>
      <c r="HIT120" s="153"/>
      <c r="HIU120" s="153"/>
      <c r="HIV120" s="153"/>
      <c r="HIW120" s="153"/>
      <c r="HIX120" s="153"/>
      <c r="HIY120" s="153"/>
      <c r="HIZ120" s="155"/>
      <c r="HJA120" s="165"/>
      <c r="HJB120" s="153"/>
      <c r="HJC120" s="154"/>
      <c r="HJD120" s="154"/>
      <c r="HJE120" s="153"/>
      <c r="HJF120" s="153"/>
      <c r="HJG120" s="153"/>
      <c r="HJH120" s="153"/>
      <c r="HJI120" s="153"/>
      <c r="HJJ120" s="153"/>
      <c r="HJK120" s="153"/>
      <c r="HJL120" s="153"/>
      <c r="HJM120" s="155"/>
      <c r="HJN120" s="165"/>
      <c r="HJO120" s="153"/>
      <c r="HJP120" s="154"/>
      <c r="HJQ120" s="154"/>
      <c r="HJR120" s="153"/>
      <c r="HJS120" s="153"/>
      <c r="HJT120" s="153"/>
      <c r="HJU120" s="153"/>
      <c r="HJV120" s="153"/>
      <c r="HJW120" s="153"/>
      <c r="HJX120" s="153"/>
      <c r="HJY120" s="153"/>
      <c r="HJZ120" s="155"/>
      <c r="HKA120" s="165"/>
      <c r="HKB120" s="153"/>
      <c r="HKC120" s="154"/>
      <c r="HKD120" s="154"/>
      <c r="HKE120" s="153"/>
      <c r="HKF120" s="153"/>
      <c r="HKG120" s="153"/>
      <c r="HKH120" s="153"/>
      <c r="HKI120" s="153"/>
      <c r="HKJ120" s="153"/>
      <c r="HKK120" s="153"/>
      <c r="HKL120" s="153"/>
      <c r="HKM120" s="155"/>
      <c r="HKN120" s="165"/>
      <c r="HKO120" s="153"/>
      <c r="HKP120" s="154"/>
      <c r="HKQ120" s="154"/>
      <c r="HKR120" s="153"/>
      <c r="HKS120" s="153"/>
      <c r="HKT120" s="153"/>
      <c r="HKU120" s="153"/>
      <c r="HKV120" s="153"/>
      <c r="HKW120" s="153"/>
      <c r="HKX120" s="153"/>
      <c r="HKY120" s="153"/>
      <c r="HKZ120" s="155"/>
      <c r="HLA120" s="165"/>
      <c r="HLB120" s="153"/>
      <c r="HLC120" s="154"/>
      <c r="HLD120" s="154"/>
      <c r="HLE120" s="153"/>
      <c r="HLF120" s="153"/>
      <c r="HLG120" s="153"/>
      <c r="HLH120" s="153"/>
      <c r="HLI120" s="153"/>
      <c r="HLJ120" s="153"/>
      <c r="HLK120" s="153"/>
      <c r="HLL120" s="153"/>
      <c r="HLM120" s="155"/>
      <c r="HLN120" s="165"/>
      <c r="HLO120" s="153"/>
      <c r="HLP120" s="154"/>
      <c r="HLQ120" s="154"/>
      <c r="HLR120" s="153"/>
      <c r="HLS120" s="153"/>
      <c r="HLT120" s="153"/>
      <c r="HLU120" s="153"/>
      <c r="HLV120" s="153"/>
      <c r="HLW120" s="153"/>
      <c r="HLX120" s="153"/>
      <c r="HLY120" s="153"/>
      <c r="HLZ120" s="155"/>
      <c r="HMA120" s="165"/>
      <c r="HMB120" s="153"/>
      <c r="HMC120" s="154"/>
      <c r="HMD120" s="154"/>
      <c r="HME120" s="153"/>
      <c r="HMF120" s="153"/>
      <c r="HMG120" s="153"/>
      <c r="HMH120" s="153"/>
      <c r="HMI120" s="153"/>
      <c r="HMJ120" s="153"/>
      <c r="HMK120" s="153"/>
      <c r="HML120" s="153"/>
      <c r="HMM120" s="155"/>
      <c r="HMN120" s="165"/>
      <c r="HMO120" s="153"/>
      <c r="HMP120" s="154"/>
      <c r="HMQ120" s="154"/>
      <c r="HMR120" s="153"/>
      <c r="HMS120" s="153"/>
      <c r="HMT120" s="153"/>
      <c r="HMU120" s="153"/>
      <c r="HMV120" s="153"/>
      <c r="HMW120" s="153"/>
      <c r="HMX120" s="153"/>
      <c r="HMY120" s="153"/>
      <c r="HMZ120" s="155"/>
      <c r="HNA120" s="165"/>
      <c r="HNB120" s="153"/>
      <c r="HNC120" s="154"/>
      <c r="HND120" s="154"/>
      <c r="HNE120" s="153"/>
      <c r="HNF120" s="153"/>
      <c r="HNG120" s="153"/>
      <c r="HNH120" s="153"/>
      <c r="HNI120" s="153"/>
      <c r="HNJ120" s="153"/>
      <c r="HNK120" s="153"/>
      <c r="HNL120" s="153"/>
      <c r="HNM120" s="155"/>
      <c r="HNN120" s="165"/>
      <c r="HNO120" s="153"/>
      <c r="HNP120" s="154"/>
      <c r="HNQ120" s="154"/>
      <c r="HNR120" s="153"/>
      <c r="HNS120" s="153"/>
      <c r="HNT120" s="153"/>
      <c r="HNU120" s="153"/>
      <c r="HNV120" s="153"/>
      <c r="HNW120" s="153"/>
      <c r="HNX120" s="153"/>
      <c r="HNY120" s="153"/>
      <c r="HNZ120" s="155"/>
      <c r="HOA120" s="165"/>
      <c r="HOB120" s="153"/>
      <c r="HOC120" s="154"/>
      <c r="HOD120" s="154"/>
      <c r="HOE120" s="153"/>
      <c r="HOF120" s="153"/>
      <c r="HOG120" s="153"/>
      <c r="HOH120" s="153"/>
      <c r="HOI120" s="153"/>
      <c r="HOJ120" s="153"/>
      <c r="HOK120" s="153"/>
      <c r="HOL120" s="153"/>
      <c r="HOM120" s="155"/>
      <c r="HON120" s="165"/>
      <c r="HOO120" s="153"/>
      <c r="HOP120" s="154"/>
      <c r="HOQ120" s="154"/>
      <c r="HOR120" s="153"/>
      <c r="HOS120" s="153"/>
      <c r="HOT120" s="153"/>
      <c r="HOU120" s="153"/>
      <c r="HOV120" s="153"/>
      <c r="HOW120" s="153"/>
      <c r="HOX120" s="153"/>
      <c r="HOY120" s="153"/>
      <c r="HOZ120" s="155"/>
      <c r="HPA120" s="165"/>
      <c r="HPB120" s="153"/>
      <c r="HPC120" s="154"/>
      <c r="HPD120" s="154"/>
      <c r="HPE120" s="153"/>
      <c r="HPF120" s="153"/>
      <c r="HPG120" s="153"/>
      <c r="HPH120" s="153"/>
      <c r="HPI120" s="153"/>
      <c r="HPJ120" s="153"/>
      <c r="HPK120" s="153"/>
      <c r="HPL120" s="153"/>
      <c r="HPM120" s="155"/>
      <c r="HPN120" s="165"/>
      <c r="HPO120" s="153"/>
      <c r="HPP120" s="154"/>
      <c r="HPQ120" s="154"/>
      <c r="HPR120" s="153"/>
      <c r="HPS120" s="153"/>
      <c r="HPT120" s="153"/>
      <c r="HPU120" s="153"/>
      <c r="HPV120" s="153"/>
      <c r="HPW120" s="153"/>
      <c r="HPX120" s="153"/>
      <c r="HPY120" s="153"/>
      <c r="HPZ120" s="155"/>
      <c r="HQA120" s="165"/>
      <c r="HQB120" s="153"/>
      <c r="HQC120" s="154"/>
      <c r="HQD120" s="154"/>
      <c r="HQE120" s="153"/>
      <c r="HQF120" s="153"/>
      <c r="HQG120" s="153"/>
      <c r="HQH120" s="153"/>
      <c r="HQI120" s="153"/>
      <c r="HQJ120" s="153"/>
      <c r="HQK120" s="153"/>
      <c r="HQL120" s="153"/>
      <c r="HQM120" s="155"/>
      <c r="HQN120" s="165"/>
      <c r="HQO120" s="153"/>
      <c r="HQP120" s="154"/>
      <c r="HQQ120" s="154"/>
      <c r="HQR120" s="153"/>
      <c r="HQS120" s="153"/>
      <c r="HQT120" s="153"/>
      <c r="HQU120" s="153"/>
      <c r="HQV120" s="153"/>
      <c r="HQW120" s="153"/>
      <c r="HQX120" s="153"/>
      <c r="HQY120" s="153"/>
      <c r="HQZ120" s="155"/>
      <c r="HRA120" s="165"/>
      <c r="HRB120" s="153"/>
      <c r="HRC120" s="154"/>
      <c r="HRD120" s="154"/>
      <c r="HRE120" s="153"/>
      <c r="HRF120" s="153"/>
      <c r="HRG120" s="153"/>
      <c r="HRH120" s="153"/>
      <c r="HRI120" s="153"/>
      <c r="HRJ120" s="153"/>
      <c r="HRK120" s="153"/>
      <c r="HRL120" s="153"/>
      <c r="HRM120" s="155"/>
      <c r="HRN120" s="165"/>
      <c r="HRO120" s="153"/>
      <c r="HRP120" s="154"/>
      <c r="HRQ120" s="154"/>
      <c r="HRR120" s="153"/>
      <c r="HRS120" s="153"/>
      <c r="HRT120" s="153"/>
      <c r="HRU120" s="153"/>
      <c r="HRV120" s="153"/>
      <c r="HRW120" s="153"/>
      <c r="HRX120" s="153"/>
      <c r="HRY120" s="153"/>
      <c r="HRZ120" s="155"/>
      <c r="HSA120" s="165"/>
      <c r="HSB120" s="153"/>
      <c r="HSC120" s="154"/>
      <c r="HSD120" s="154"/>
      <c r="HSE120" s="153"/>
      <c r="HSF120" s="153"/>
      <c r="HSG120" s="153"/>
      <c r="HSH120" s="153"/>
      <c r="HSI120" s="153"/>
      <c r="HSJ120" s="153"/>
      <c r="HSK120" s="153"/>
      <c r="HSL120" s="153"/>
      <c r="HSM120" s="155"/>
      <c r="HSN120" s="165"/>
      <c r="HSO120" s="153"/>
      <c r="HSP120" s="154"/>
      <c r="HSQ120" s="154"/>
      <c r="HSR120" s="153"/>
      <c r="HSS120" s="153"/>
      <c r="HST120" s="153"/>
      <c r="HSU120" s="153"/>
      <c r="HSV120" s="153"/>
      <c r="HSW120" s="153"/>
      <c r="HSX120" s="153"/>
      <c r="HSY120" s="153"/>
      <c r="HSZ120" s="155"/>
      <c r="HTA120" s="165"/>
      <c r="HTB120" s="153"/>
      <c r="HTC120" s="154"/>
      <c r="HTD120" s="154"/>
      <c r="HTE120" s="153"/>
      <c r="HTF120" s="153"/>
      <c r="HTG120" s="153"/>
      <c r="HTH120" s="153"/>
      <c r="HTI120" s="153"/>
      <c r="HTJ120" s="153"/>
      <c r="HTK120" s="153"/>
      <c r="HTL120" s="153"/>
      <c r="HTM120" s="155"/>
      <c r="HTN120" s="165"/>
      <c r="HTO120" s="153"/>
      <c r="HTP120" s="154"/>
      <c r="HTQ120" s="154"/>
      <c r="HTR120" s="153"/>
      <c r="HTS120" s="153"/>
      <c r="HTT120" s="153"/>
      <c r="HTU120" s="153"/>
      <c r="HTV120" s="153"/>
      <c r="HTW120" s="153"/>
      <c r="HTX120" s="153"/>
      <c r="HTY120" s="153"/>
      <c r="HTZ120" s="155"/>
      <c r="HUA120" s="165"/>
      <c r="HUB120" s="153"/>
      <c r="HUC120" s="154"/>
      <c r="HUD120" s="154"/>
      <c r="HUE120" s="153"/>
      <c r="HUF120" s="153"/>
      <c r="HUG120" s="153"/>
      <c r="HUH120" s="153"/>
      <c r="HUI120" s="153"/>
      <c r="HUJ120" s="153"/>
      <c r="HUK120" s="153"/>
      <c r="HUL120" s="153"/>
      <c r="HUM120" s="155"/>
      <c r="HUN120" s="165"/>
      <c r="HUO120" s="153"/>
      <c r="HUP120" s="154"/>
      <c r="HUQ120" s="154"/>
      <c r="HUR120" s="153"/>
      <c r="HUS120" s="153"/>
      <c r="HUT120" s="153"/>
      <c r="HUU120" s="153"/>
      <c r="HUV120" s="153"/>
      <c r="HUW120" s="153"/>
      <c r="HUX120" s="153"/>
      <c r="HUY120" s="153"/>
      <c r="HUZ120" s="155"/>
      <c r="HVA120" s="165"/>
      <c r="HVB120" s="153"/>
      <c r="HVC120" s="154"/>
      <c r="HVD120" s="154"/>
      <c r="HVE120" s="153"/>
      <c r="HVF120" s="153"/>
      <c r="HVG120" s="153"/>
      <c r="HVH120" s="153"/>
      <c r="HVI120" s="153"/>
      <c r="HVJ120" s="153"/>
      <c r="HVK120" s="153"/>
      <c r="HVL120" s="153"/>
      <c r="HVM120" s="155"/>
      <c r="HVN120" s="165"/>
      <c r="HVO120" s="153"/>
      <c r="HVP120" s="154"/>
      <c r="HVQ120" s="154"/>
      <c r="HVR120" s="153"/>
      <c r="HVS120" s="153"/>
      <c r="HVT120" s="153"/>
      <c r="HVU120" s="153"/>
      <c r="HVV120" s="153"/>
      <c r="HVW120" s="153"/>
      <c r="HVX120" s="153"/>
      <c r="HVY120" s="153"/>
      <c r="HVZ120" s="155"/>
      <c r="HWA120" s="165"/>
      <c r="HWB120" s="153"/>
      <c r="HWC120" s="154"/>
      <c r="HWD120" s="154"/>
      <c r="HWE120" s="153"/>
      <c r="HWF120" s="153"/>
      <c r="HWG120" s="153"/>
      <c r="HWH120" s="153"/>
      <c r="HWI120" s="153"/>
      <c r="HWJ120" s="153"/>
      <c r="HWK120" s="153"/>
      <c r="HWL120" s="153"/>
      <c r="HWM120" s="155"/>
      <c r="HWN120" s="165"/>
      <c r="HWO120" s="153"/>
      <c r="HWP120" s="154"/>
      <c r="HWQ120" s="154"/>
      <c r="HWR120" s="153"/>
      <c r="HWS120" s="153"/>
      <c r="HWT120" s="153"/>
      <c r="HWU120" s="153"/>
      <c r="HWV120" s="153"/>
      <c r="HWW120" s="153"/>
      <c r="HWX120" s="153"/>
      <c r="HWY120" s="153"/>
      <c r="HWZ120" s="155"/>
      <c r="HXA120" s="165"/>
      <c r="HXB120" s="153"/>
      <c r="HXC120" s="154"/>
      <c r="HXD120" s="154"/>
      <c r="HXE120" s="153"/>
      <c r="HXF120" s="153"/>
      <c r="HXG120" s="153"/>
      <c r="HXH120" s="153"/>
      <c r="HXI120" s="153"/>
      <c r="HXJ120" s="153"/>
      <c r="HXK120" s="153"/>
      <c r="HXL120" s="153"/>
      <c r="HXM120" s="155"/>
      <c r="HXN120" s="165"/>
      <c r="HXO120" s="153"/>
      <c r="HXP120" s="154"/>
      <c r="HXQ120" s="154"/>
      <c r="HXR120" s="153"/>
      <c r="HXS120" s="153"/>
      <c r="HXT120" s="153"/>
      <c r="HXU120" s="153"/>
      <c r="HXV120" s="153"/>
      <c r="HXW120" s="153"/>
      <c r="HXX120" s="153"/>
      <c r="HXY120" s="153"/>
      <c r="HXZ120" s="155"/>
      <c r="HYA120" s="165"/>
      <c r="HYB120" s="153"/>
      <c r="HYC120" s="154"/>
      <c r="HYD120" s="154"/>
      <c r="HYE120" s="153"/>
      <c r="HYF120" s="153"/>
      <c r="HYG120" s="153"/>
      <c r="HYH120" s="153"/>
      <c r="HYI120" s="153"/>
      <c r="HYJ120" s="153"/>
      <c r="HYK120" s="153"/>
      <c r="HYL120" s="153"/>
      <c r="HYM120" s="155"/>
      <c r="HYN120" s="165"/>
      <c r="HYO120" s="153"/>
      <c r="HYP120" s="154"/>
      <c r="HYQ120" s="154"/>
      <c r="HYR120" s="153"/>
      <c r="HYS120" s="153"/>
      <c r="HYT120" s="153"/>
      <c r="HYU120" s="153"/>
      <c r="HYV120" s="153"/>
      <c r="HYW120" s="153"/>
      <c r="HYX120" s="153"/>
      <c r="HYY120" s="153"/>
      <c r="HYZ120" s="155"/>
      <c r="HZA120" s="165"/>
      <c r="HZB120" s="153"/>
      <c r="HZC120" s="154"/>
      <c r="HZD120" s="154"/>
      <c r="HZE120" s="153"/>
      <c r="HZF120" s="153"/>
      <c r="HZG120" s="153"/>
      <c r="HZH120" s="153"/>
      <c r="HZI120" s="153"/>
      <c r="HZJ120" s="153"/>
      <c r="HZK120" s="153"/>
      <c r="HZL120" s="153"/>
      <c r="HZM120" s="155"/>
      <c r="HZN120" s="165"/>
      <c r="HZO120" s="153"/>
      <c r="HZP120" s="154"/>
      <c r="HZQ120" s="154"/>
      <c r="HZR120" s="153"/>
      <c r="HZS120" s="153"/>
      <c r="HZT120" s="153"/>
      <c r="HZU120" s="153"/>
      <c r="HZV120" s="153"/>
      <c r="HZW120" s="153"/>
      <c r="HZX120" s="153"/>
      <c r="HZY120" s="153"/>
      <c r="HZZ120" s="155"/>
      <c r="IAA120" s="165"/>
      <c r="IAB120" s="153"/>
      <c r="IAC120" s="154"/>
      <c r="IAD120" s="154"/>
      <c r="IAE120" s="153"/>
      <c r="IAF120" s="153"/>
      <c r="IAG120" s="153"/>
      <c r="IAH120" s="153"/>
      <c r="IAI120" s="153"/>
      <c r="IAJ120" s="153"/>
      <c r="IAK120" s="153"/>
      <c r="IAL120" s="153"/>
      <c r="IAM120" s="155"/>
      <c r="IAN120" s="165"/>
      <c r="IAO120" s="153"/>
      <c r="IAP120" s="154"/>
      <c r="IAQ120" s="154"/>
      <c r="IAR120" s="153"/>
      <c r="IAS120" s="153"/>
      <c r="IAT120" s="153"/>
      <c r="IAU120" s="153"/>
      <c r="IAV120" s="153"/>
      <c r="IAW120" s="153"/>
      <c r="IAX120" s="153"/>
      <c r="IAY120" s="153"/>
      <c r="IAZ120" s="155"/>
      <c r="IBA120" s="165"/>
      <c r="IBB120" s="153"/>
      <c r="IBC120" s="154"/>
      <c r="IBD120" s="154"/>
      <c r="IBE120" s="153"/>
      <c r="IBF120" s="153"/>
      <c r="IBG120" s="153"/>
      <c r="IBH120" s="153"/>
      <c r="IBI120" s="153"/>
      <c r="IBJ120" s="153"/>
      <c r="IBK120" s="153"/>
      <c r="IBL120" s="153"/>
      <c r="IBM120" s="155"/>
      <c r="IBN120" s="165"/>
      <c r="IBO120" s="153"/>
      <c r="IBP120" s="154"/>
      <c r="IBQ120" s="154"/>
      <c r="IBR120" s="153"/>
      <c r="IBS120" s="153"/>
      <c r="IBT120" s="153"/>
      <c r="IBU120" s="153"/>
      <c r="IBV120" s="153"/>
      <c r="IBW120" s="153"/>
      <c r="IBX120" s="153"/>
      <c r="IBY120" s="153"/>
      <c r="IBZ120" s="155"/>
      <c r="ICA120" s="165"/>
      <c r="ICB120" s="153"/>
      <c r="ICC120" s="154"/>
      <c r="ICD120" s="154"/>
      <c r="ICE120" s="153"/>
      <c r="ICF120" s="153"/>
      <c r="ICG120" s="153"/>
      <c r="ICH120" s="153"/>
      <c r="ICI120" s="153"/>
      <c r="ICJ120" s="153"/>
      <c r="ICK120" s="153"/>
      <c r="ICL120" s="153"/>
      <c r="ICM120" s="155"/>
      <c r="ICN120" s="165"/>
      <c r="ICO120" s="153"/>
      <c r="ICP120" s="154"/>
      <c r="ICQ120" s="154"/>
      <c r="ICR120" s="153"/>
      <c r="ICS120" s="153"/>
      <c r="ICT120" s="153"/>
      <c r="ICU120" s="153"/>
      <c r="ICV120" s="153"/>
      <c r="ICW120" s="153"/>
      <c r="ICX120" s="153"/>
      <c r="ICY120" s="153"/>
      <c r="ICZ120" s="155"/>
      <c r="IDA120" s="165"/>
      <c r="IDB120" s="153"/>
      <c r="IDC120" s="154"/>
      <c r="IDD120" s="154"/>
      <c r="IDE120" s="153"/>
      <c r="IDF120" s="153"/>
      <c r="IDG120" s="153"/>
      <c r="IDH120" s="153"/>
      <c r="IDI120" s="153"/>
      <c r="IDJ120" s="153"/>
      <c r="IDK120" s="153"/>
      <c r="IDL120" s="153"/>
      <c r="IDM120" s="155"/>
      <c r="IDN120" s="165"/>
      <c r="IDO120" s="153"/>
      <c r="IDP120" s="154"/>
      <c r="IDQ120" s="154"/>
      <c r="IDR120" s="153"/>
      <c r="IDS120" s="153"/>
      <c r="IDT120" s="153"/>
      <c r="IDU120" s="153"/>
      <c r="IDV120" s="153"/>
      <c r="IDW120" s="153"/>
      <c r="IDX120" s="153"/>
      <c r="IDY120" s="153"/>
      <c r="IDZ120" s="155"/>
      <c r="IEA120" s="165"/>
      <c r="IEB120" s="153"/>
      <c r="IEC120" s="154"/>
      <c r="IED120" s="154"/>
      <c r="IEE120" s="153"/>
      <c r="IEF120" s="153"/>
      <c r="IEG120" s="153"/>
      <c r="IEH120" s="153"/>
      <c r="IEI120" s="153"/>
      <c r="IEJ120" s="153"/>
      <c r="IEK120" s="153"/>
      <c r="IEL120" s="153"/>
      <c r="IEM120" s="155"/>
      <c r="IEN120" s="165"/>
      <c r="IEO120" s="153"/>
      <c r="IEP120" s="154"/>
      <c r="IEQ120" s="154"/>
      <c r="IER120" s="153"/>
      <c r="IES120" s="153"/>
      <c r="IET120" s="153"/>
      <c r="IEU120" s="153"/>
      <c r="IEV120" s="153"/>
      <c r="IEW120" s="153"/>
      <c r="IEX120" s="153"/>
      <c r="IEY120" s="153"/>
      <c r="IEZ120" s="155"/>
      <c r="IFA120" s="165"/>
      <c r="IFB120" s="153"/>
      <c r="IFC120" s="154"/>
      <c r="IFD120" s="154"/>
      <c r="IFE120" s="153"/>
      <c r="IFF120" s="153"/>
      <c r="IFG120" s="153"/>
      <c r="IFH120" s="153"/>
      <c r="IFI120" s="153"/>
      <c r="IFJ120" s="153"/>
      <c r="IFK120" s="153"/>
      <c r="IFL120" s="153"/>
      <c r="IFM120" s="155"/>
      <c r="IFN120" s="165"/>
      <c r="IFO120" s="153"/>
      <c r="IFP120" s="154"/>
      <c r="IFQ120" s="154"/>
      <c r="IFR120" s="153"/>
      <c r="IFS120" s="153"/>
      <c r="IFT120" s="153"/>
      <c r="IFU120" s="153"/>
      <c r="IFV120" s="153"/>
      <c r="IFW120" s="153"/>
      <c r="IFX120" s="153"/>
      <c r="IFY120" s="153"/>
      <c r="IFZ120" s="155"/>
      <c r="IGA120" s="165"/>
      <c r="IGB120" s="153"/>
      <c r="IGC120" s="154"/>
      <c r="IGD120" s="154"/>
      <c r="IGE120" s="153"/>
      <c r="IGF120" s="153"/>
      <c r="IGG120" s="153"/>
      <c r="IGH120" s="153"/>
      <c r="IGI120" s="153"/>
      <c r="IGJ120" s="153"/>
      <c r="IGK120" s="153"/>
      <c r="IGL120" s="153"/>
      <c r="IGM120" s="155"/>
      <c r="IGN120" s="165"/>
      <c r="IGO120" s="153"/>
      <c r="IGP120" s="154"/>
      <c r="IGQ120" s="154"/>
      <c r="IGR120" s="153"/>
      <c r="IGS120" s="153"/>
      <c r="IGT120" s="153"/>
      <c r="IGU120" s="153"/>
      <c r="IGV120" s="153"/>
      <c r="IGW120" s="153"/>
      <c r="IGX120" s="153"/>
      <c r="IGY120" s="153"/>
      <c r="IGZ120" s="155"/>
      <c r="IHA120" s="165"/>
      <c r="IHB120" s="153"/>
      <c r="IHC120" s="154"/>
      <c r="IHD120" s="154"/>
      <c r="IHE120" s="153"/>
      <c r="IHF120" s="153"/>
      <c r="IHG120" s="153"/>
      <c r="IHH120" s="153"/>
      <c r="IHI120" s="153"/>
      <c r="IHJ120" s="153"/>
      <c r="IHK120" s="153"/>
      <c r="IHL120" s="153"/>
      <c r="IHM120" s="155"/>
      <c r="IHN120" s="165"/>
      <c r="IHO120" s="153"/>
      <c r="IHP120" s="154"/>
      <c r="IHQ120" s="154"/>
      <c r="IHR120" s="153"/>
      <c r="IHS120" s="153"/>
      <c r="IHT120" s="153"/>
      <c r="IHU120" s="153"/>
      <c r="IHV120" s="153"/>
      <c r="IHW120" s="153"/>
      <c r="IHX120" s="153"/>
      <c r="IHY120" s="153"/>
      <c r="IHZ120" s="155"/>
      <c r="IIA120" s="165"/>
      <c r="IIB120" s="153"/>
      <c r="IIC120" s="154"/>
      <c r="IID120" s="154"/>
      <c r="IIE120" s="153"/>
      <c r="IIF120" s="153"/>
      <c r="IIG120" s="153"/>
      <c r="IIH120" s="153"/>
      <c r="III120" s="153"/>
      <c r="IIJ120" s="153"/>
      <c r="IIK120" s="153"/>
      <c r="IIL120" s="153"/>
      <c r="IIM120" s="155"/>
      <c r="IIN120" s="165"/>
      <c r="IIO120" s="153"/>
      <c r="IIP120" s="154"/>
      <c r="IIQ120" s="154"/>
      <c r="IIR120" s="153"/>
      <c r="IIS120" s="153"/>
      <c r="IIT120" s="153"/>
      <c r="IIU120" s="153"/>
      <c r="IIV120" s="153"/>
      <c r="IIW120" s="153"/>
      <c r="IIX120" s="153"/>
      <c r="IIY120" s="153"/>
      <c r="IIZ120" s="155"/>
      <c r="IJA120" s="165"/>
      <c r="IJB120" s="153"/>
      <c r="IJC120" s="154"/>
      <c r="IJD120" s="154"/>
      <c r="IJE120" s="153"/>
      <c r="IJF120" s="153"/>
      <c r="IJG120" s="153"/>
      <c r="IJH120" s="153"/>
      <c r="IJI120" s="153"/>
      <c r="IJJ120" s="153"/>
      <c r="IJK120" s="153"/>
      <c r="IJL120" s="153"/>
      <c r="IJM120" s="155"/>
      <c r="IJN120" s="165"/>
      <c r="IJO120" s="153"/>
      <c r="IJP120" s="154"/>
      <c r="IJQ120" s="154"/>
      <c r="IJR120" s="153"/>
      <c r="IJS120" s="153"/>
      <c r="IJT120" s="153"/>
      <c r="IJU120" s="153"/>
      <c r="IJV120" s="153"/>
      <c r="IJW120" s="153"/>
      <c r="IJX120" s="153"/>
      <c r="IJY120" s="153"/>
      <c r="IJZ120" s="155"/>
      <c r="IKA120" s="165"/>
      <c r="IKB120" s="153"/>
      <c r="IKC120" s="154"/>
      <c r="IKD120" s="154"/>
      <c r="IKE120" s="153"/>
      <c r="IKF120" s="153"/>
      <c r="IKG120" s="153"/>
      <c r="IKH120" s="153"/>
      <c r="IKI120" s="153"/>
      <c r="IKJ120" s="153"/>
      <c r="IKK120" s="153"/>
      <c r="IKL120" s="153"/>
      <c r="IKM120" s="155"/>
      <c r="IKN120" s="165"/>
      <c r="IKO120" s="153"/>
      <c r="IKP120" s="154"/>
      <c r="IKQ120" s="154"/>
      <c r="IKR120" s="153"/>
      <c r="IKS120" s="153"/>
      <c r="IKT120" s="153"/>
      <c r="IKU120" s="153"/>
      <c r="IKV120" s="153"/>
      <c r="IKW120" s="153"/>
      <c r="IKX120" s="153"/>
      <c r="IKY120" s="153"/>
      <c r="IKZ120" s="155"/>
      <c r="ILA120" s="165"/>
      <c r="ILB120" s="153"/>
      <c r="ILC120" s="154"/>
      <c r="ILD120" s="154"/>
      <c r="ILE120" s="153"/>
      <c r="ILF120" s="153"/>
      <c r="ILG120" s="153"/>
      <c r="ILH120" s="153"/>
      <c r="ILI120" s="153"/>
      <c r="ILJ120" s="153"/>
      <c r="ILK120" s="153"/>
      <c r="ILL120" s="153"/>
      <c r="ILM120" s="155"/>
      <c r="ILN120" s="165"/>
      <c r="ILO120" s="153"/>
      <c r="ILP120" s="154"/>
      <c r="ILQ120" s="154"/>
      <c r="ILR120" s="153"/>
      <c r="ILS120" s="153"/>
      <c r="ILT120" s="153"/>
      <c r="ILU120" s="153"/>
      <c r="ILV120" s="153"/>
      <c r="ILW120" s="153"/>
      <c r="ILX120" s="153"/>
      <c r="ILY120" s="153"/>
      <c r="ILZ120" s="155"/>
      <c r="IMA120" s="165"/>
      <c r="IMB120" s="153"/>
      <c r="IMC120" s="154"/>
      <c r="IMD120" s="154"/>
      <c r="IME120" s="153"/>
      <c r="IMF120" s="153"/>
      <c r="IMG120" s="153"/>
      <c r="IMH120" s="153"/>
      <c r="IMI120" s="153"/>
      <c r="IMJ120" s="153"/>
      <c r="IMK120" s="153"/>
      <c r="IML120" s="153"/>
      <c r="IMM120" s="155"/>
      <c r="IMN120" s="165"/>
      <c r="IMO120" s="153"/>
      <c r="IMP120" s="154"/>
      <c r="IMQ120" s="154"/>
      <c r="IMR120" s="153"/>
      <c r="IMS120" s="153"/>
      <c r="IMT120" s="153"/>
      <c r="IMU120" s="153"/>
      <c r="IMV120" s="153"/>
      <c r="IMW120" s="153"/>
      <c r="IMX120" s="153"/>
      <c r="IMY120" s="153"/>
      <c r="IMZ120" s="155"/>
      <c r="INA120" s="165"/>
      <c r="INB120" s="153"/>
      <c r="INC120" s="154"/>
      <c r="IND120" s="154"/>
      <c r="INE120" s="153"/>
      <c r="INF120" s="153"/>
      <c r="ING120" s="153"/>
      <c r="INH120" s="153"/>
      <c r="INI120" s="153"/>
      <c r="INJ120" s="153"/>
      <c r="INK120" s="153"/>
      <c r="INL120" s="153"/>
      <c r="INM120" s="155"/>
      <c r="INN120" s="165"/>
      <c r="INO120" s="153"/>
      <c r="INP120" s="154"/>
      <c r="INQ120" s="154"/>
      <c r="INR120" s="153"/>
      <c r="INS120" s="153"/>
      <c r="INT120" s="153"/>
      <c r="INU120" s="153"/>
      <c r="INV120" s="153"/>
      <c r="INW120" s="153"/>
      <c r="INX120" s="153"/>
      <c r="INY120" s="153"/>
      <c r="INZ120" s="155"/>
      <c r="IOA120" s="165"/>
      <c r="IOB120" s="153"/>
      <c r="IOC120" s="154"/>
      <c r="IOD120" s="154"/>
      <c r="IOE120" s="153"/>
      <c r="IOF120" s="153"/>
      <c r="IOG120" s="153"/>
      <c r="IOH120" s="153"/>
      <c r="IOI120" s="153"/>
      <c r="IOJ120" s="153"/>
      <c r="IOK120" s="153"/>
      <c r="IOL120" s="153"/>
      <c r="IOM120" s="155"/>
      <c r="ION120" s="165"/>
      <c r="IOO120" s="153"/>
      <c r="IOP120" s="154"/>
      <c r="IOQ120" s="154"/>
      <c r="IOR120" s="153"/>
      <c r="IOS120" s="153"/>
      <c r="IOT120" s="153"/>
      <c r="IOU120" s="153"/>
      <c r="IOV120" s="153"/>
      <c r="IOW120" s="153"/>
      <c r="IOX120" s="153"/>
      <c r="IOY120" s="153"/>
      <c r="IOZ120" s="155"/>
      <c r="IPA120" s="165"/>
      <c r="IPB120" s="153"/>
      <c r="IPC120" s="154"/>
      <c r="IPD120" s="154"/>
      <c r="IPE120" s="153"/>
      <c r="IPF120" s="153"/>
      <c r="IPG120" s="153"/>
      <c r="IPH120" s="153"/>
      <c r="IPI120" s="153"/>
      <c r="IPJ120" s="153"/>
      <c r="IPK120" s="153"/>
      <c r="IPL120" s="153"/>
      <c r="IPM120" s="155"/>
      <c r="IPN120" s="165"/>
      <c r="IPO120" s="153"/>
      <c r="IPP120" s="154"/>
      <c r="IPQ120" s="154"/>
      <c r="IPR120" s="153"/>
      <c r="IPS120" s="153"/>
      <c r="IPT120" s="153"/>
      <c r="IPU120" s="153"/>
      <c r="IPV120" s="153"/>
      <c r="IPW120" s="153"/>
      <c r="IPX120" s="153"/>
      <c r="IPY120" s="153"/>
      <c r="IPZ120" s="155"/>
      <c r="IQA120" s="165"/>
      <c r="IQB120" s="153"/>
      <c r="IQC120" s="154"/>
      <c r="IQD120" s="154"/>
      <c r="IQE120" s="153"/>
      <c r="IQF120" s="153"/>
      <c r="IQG120" s="153"/>
      <c r="IQH120" s="153"/>
      <c r="IQI120" s="153"/>
      <c r="IQJ120" s="153"/>
      <c r="IQK120" s="153"/>
      <c r="IQL120" s="153"/>
      <c r="IQM120" s="155"/>
      <c r="IQN120" s="165"/>
      <c r="IQO120" s="153"/>
      <c r="IQP120" s="154"/>
      <c r="IQQ120" s="154"/>
      <c r="IQR120" s="153"/>
      <c r="IQS120" s="153"/>
      <c r="IQT120" s="153"/>
      <c r="IQU120" s="153"/>
      <c r="IQV120" s="153"/>
      <c r="IQW120" s="153"/>
      <c r="IQX120" s="153"/>
      <c r="IQY120" s="153"/>
      <c r="IQZ120" s="155"/>
      <c r="IRA120" s="165"/>
      <c r="IRB120" s="153"/>
      <c r="IRC120" s="154"/>
      <c r="IRD120" s="154"/>
      <c r="IRE120" s="153"/>
      <c r="IRF120" s="153"/>
      <c r="IRG120" s="153"/>
      <c r="IRH120" s="153"/>
      <c r="IRI120" s="153"/>
      <c r="IRJ120" s="153"/>
      <c r="IRK120" s="153"/>
      <c r="IRL120" s="153"/>
      <c r="IRM120" s="155"/>
      <c r="IRN120" s="165"/>
      <c r="IRO120" s="153"/>
      <c r="IRP120" s="154"/>
      <c r="IRQ120" s="154"/>
      <c r="IRR120" s="153"/>
      <c r="IRS120" s="153"/>
      <c r="IRT120" s="153"/>
      <c r="IRU120" s="153"/>
      <c r="IRV120" s="153"/>
      <c r="IRW120" s="153"/>
      <c r="IRX120" s="153"/>
      <c r="IRY120" s="153"/>
      <c r="IRZ120" s="155"/>
      <c r="ISA120" s="165"/>
      <c r="ISB120" s="153"/>
      <c r="ISC120" s="154"/>
      <c r="ISD120" s="154"/>
      <c r="ISE120" s="153"/>
      <c r="ISF120" s="153"/>
      <c r="ISG120" s="153"/>
      <c r="ISH120" s="153"/>
      <c r="ISI120" s="153"/>
      <c r="ISJ120" s="153"/>
      <c r="ISK120" s="153"/>
      <c r="ISL120" s="153"/>
      <c r="ISM120" s="155"/>
      <c r="ISN120" s="165"/>
      <c r="ISO120" s="153"/>
      <c r="ISP120" s="154"/>
      <c r="ISQ120" s="154"/>
      <c r="ISR120" s="153"/>
      <c r="ISS120" s="153"/>
      <c r="IST120" s="153"/>
      <c r="ISU120" s="153"/>
      <c r="ISV120" s="153"/>
      <c r="ISW120" s="153"/>
      <c r="ISX120" s="153"/>
      <c r="ISY120" s="153"/>
      <c r="ISZ120" s="155"/>
      <c r="ITA120" s="165"/>
      <c r="ITB120" s="153"/>
      <c r="ITC120" s="154"/>
      <c r="ITD120" s="154"/>
      <c r="ITE120" s="153"/>
      <c r="ITF120" s="153"/>
      <c r="ITG120" s="153"/>
      <c r="ITH120" s="153"/>
      <c r="ITI120" s="153"/>
      <c r="ITJ120" s="153"/>
      <c r="ITK120" s="153"/>
      <c r="ITL120" s="153"/>
      <c r="ITM120" s="155"/>
      <c r="ITN120" s="165"/>
      <c r="ITO120" s="153"/>
      <c r="ITP120" s="154"/>
      <c r="ITQ120" s="154"/>
      <c r="ITR120" s="153"/>
      <c r="ITS120" s="153"/>
      <c r="ITT120" s="153"/>
      <c r="ITU120" s="153"/>
      <c r="ITV120" s="153"/>
      <c r="ITW120" s="153"/>
      <c r="ITX120" s="153"/>
      <c r="ITY120" s="153"/>
      <c r="ITZ120" s="155"/>
      <c r="IUA120" s="165"/>
      <c r="IUB120" s="153"/>
      <c r="IUC120" s="154"/>
      <c r="IUD120" s="154"/>
      <c r="IUE120" s="153"/>
      <c r="IUF120" s="153"/>
      <c r="IUG120" s="153"/>
      <c r="IUH120" s="153"/>
      <c r="IUI120" s="153"/>
      <c r="IUJ120" s="153"/>
      <c r="IUK120" s="153"/>
      <c r="IUL120" s="153"/>
      <c r="IUM120" s="155"/>
      <c r="IUN120" s="165"/>
      <c r="IUO120" s="153"/>
      <c r="IUP120" s="154"/>
      <c r="IUQ120" s="154"/>
      <c r="IUR120" s="153"/>
      <c r="IUS120" s="153"/>
      <c r="IUT120" s="153"/>
      <c r="IUU120" s="153"/>
      <c r="IUV120" s="153"/>
      <c r="IUW120" s="153"/>
      <c r="IUX120" s="153"/>
      <c r="IUY120" s="153"/>
      <c r="IUZ120" s="155"/>
      <c r="IVA120" s="165"/>
      <c r="IVB120" s="153"/>
      <c r="IVC120" s="154"/>
      <c r="IVD120" s="154"/>
      <c r="IVE120" s="153"/>
      <c r="IVF120" s="153"/>
      <c r="IVG120" s="153"/>
      <c r="IVH120" s="153"/>
      <c r="IVI120" s="153"/>
      <c r="IVJ120" s="153"/>
      <c r="IVK120" s="153"/>
      <c r="IVL120" s="153"/>
      <c r="IVM120" s="155"/>
      <c r="IVN120" s="165"/>
      <c r="IVO120" s="153"/>
      <c r="IVP120" s="154"/>
      <c r="IVQ120" s="154"/>
      <c r="IVR120" s="153"/>
      <c r="IVS120" s="153"/>
      <c r="IVT120" s="153"/>
      <c r="IVU120" s="153"/>
      <c r="IVV120" s="153"/>
      <c r="IVW120" s="153"/>
      <c r="IVX120" s="153"/>
      <c r="IVY120" s="153"/>
      <c r="IVZ120" s="155"/>
      <c r="IWA120" s="165"/>
      <c r="IWB120" s="153"/>
      <c r="IWC120" s="154"/>
      <c r="IWD120" s="154"/>
      <c r="IWE120" s="153"/>
      <c r="IWF120" s="153"/>
      <c r="IWG120" s="153"/>
      <c r="IWH120" s="153"/>
      <c r="IWI120" s="153"/>
      <c r="IWJ120" s="153"/>
      <c r="IWK120" s="153"/>
      <c r="IWL120" s="153"/>
      <c r="IWM120" s="155"/>
      <c r="IWN120" s="165"/>
      <c r="IWO120" s="153"/>
      <c r="IWP120" s="154"/>
      <c r="IWQ120" s="154"/>
      <c r="IWR120" s="153"/>
      <c r="IWS120" s="153"/>
      <c r="IWT120" s="153"/>
      <c r="IWU120" s="153"/>
      <c r="IWV120" s="153"/>
      <c r="IWW120" s="153"/>
      <c r="IWX120" s="153"/>
      <c r="IWY120" s="153"/>
      <c r="IWZ120" s="155"/>
      <c r="IXA120" s="165"/>
      <c r="IXB120" s="153"/>
      <c r="IXC120" s="154"/>
      <c r="IXD120" s="154"/>
      <c r="IXE120" s="153"/>
      <c r="IXF120" s="153"/>
      <c r="IXG120" s="153"/>
      <c r="IXH120" s="153"/>
      <c r="IXI120" s="153"/>
      <c r="IXJ120" s="153"/>
      <c r="IXK120" s="153"/>
      <c r="IXL120" s="153"/>
      <c r="IXM120" s="155"/>
      <c r="IXN120" s="165"/>
      <c r="IXO120" s="153"/>
      <c r="IXP120" s="154"/>
      <c r="IXQ120" s="154"/>
      <c r="IXR120" s="153"/>
      <c r="IXS120" s="153"/>
      <c r="IXT120" s="153"/>
      <c r="IXU120" s="153"/>
      <c r="IXV120" s="153"/>
      <c r="IXW120" s="153"/>
      <c r="IXX120" s="153"/>
      <c r="IXY120" s="153"/>
      <c r="IXZ120" s="155"/>
      <c r="IYA120" s="165"/>
      <c r="IYB120" s="153"/>
      <c r="IYC120" s="154"/>
      <c r="IYD120" s="154"/>
      <c r="IYE120" s="153"/>
      <c r="IYF120" s="153"/>
      <c r="IYG120" s="153"/>
      <c r="IYH120" s="153"/>
      <c r="IYI120" s="153"/>
      <c r="IYJ120" s="153"/>
      <c r="IYK120" s="153"/>
      <c r="IYL120" s="153"/>
      <c r="IYM120" s="155"/>
      <c r="IYN120" s="165"/>
      <c r="IYO120" s="153"/>
      <c r="IYP120" s="154"/>
      <c r="IYQ120" s="154"/>
      <c r="IYR120" s="153"/>
      <c r="IYS120" s="153"/>
      <c r="IYT120" s="153"/>
      <c r="IYU120" s="153"/>
      <c r="IYV120" s="153"/>
      <c r="IYW120" s="153"/>
      <c r="IYX120" s="153"/>
      <c r="IYY120" s="153"/>
      <c r="IYZ120" s="155"/>
      <c r="IZA120" s="165"/>
      <c r="IZB120" s="153"/>
      <c r="IZC120" s="154"/>
      <c r="IZD120" s="154"/>
      <c r="IZE120" s="153"/>
      <c r="IZF120" s="153"/>
      <c r="IZG120" s="153"/>
      <c r="IZH120" s="153"/>
      <c r="IZI120" s="153"/>
      <c r="IZJ120" s="153"/>
      <c r="IZK120" s="153"/>
      <c r="IZL120" s="153"/>
      <c r="IZM120" s="155"/>
      <c r="IZN120" s="165"/>
      <c r="IZO120" s="153"/>
      <c r="IZP120" s="154"/>
      <c r="IZQ120" s="154"/>
      <c r="IZR120" s="153"/>
      <c r="IZS120" s="153"/>
      <c r="IZT120" s="153"/>
      <c r="IZU120" s="153"/>
      <c r="IZV120" s="153"/>
      <c r="IZW120" s="153"/>
      <c r="IZX120" s="153"/>
      <c r="IZY120" s="153"/>
      <c r="IZZ120" s="155"/>
      <c r="JAA120" s="165"/>
      <c r="JAB120" s="153"/>
      <c r="JAC120" s="154"/>
      <c r="JAD120" s="154"/>
      <c r="JAE120" s="153"/>
      <c r="JAF120" s="153"/>
      <c r="JAG120" s="153"/>
      <c r="JAH120" s="153"/>
      <c r="JAI120" s="153"/>
      <c r="JAJ120" s="153"/>
      <c r="JAK120" s="153"/>
      <c r="JAL120" s="153"/>
      <c r="JAM120" s="155"/>
      <c r="JAN120" s="165"/>
      <c r="JAO120" s="153"/>
      <c r="JAP120" s="154"/>
      <c r="JAQ120" s="154"/>
      <c r="JAR120" s="153"/>
      <c r="JAS120" s="153"/>
      <c r="JAT120" s="153"/>
      <c r="JAU120" s="153"/>
      <c r="JAV120" s="153"/>
      <c r="JAW120" s="153"/>
      <c r="JAX120" s="153"/>
      <c r="JAY120" s="153"/>
      <c r="JAZ120" s="155"/>
      <c r="JBA120" s="165"/>
      <c r="JBB120" s="153"/>
      <c r="JBC120" s="154"/>
      <c r="JBD120" s="154"/>
      <c r="JBE120" s="153"/>
      <c r="JBF120" s="153"/>
      <c r="JBG120" s="153"/>
      <c r="JBH120" s="153"/>
      <c r="JBI120" s="153"/>
      <c r="JBJ120" s="153"/>
      <c r="JBK120" s="153"/>
      <c r="JBL120" s="153"/>
      <c r="JBM120" s="155"/>
      <c r="JBN120" s="165"/>
      <c r="JBO120" s="153"/>
      <c r="JBP120" s="154"/>
      <c r="JBQ120" s="154"/>
      <c r="JBR120" s="153"/>
      <c r="JBS120" s="153"/>
      <c r="JBT120" s="153"/>
      <c r="JBU120" s="153"/>
      <c r="JBV120" s="153"/>
      <c r="JBW120" s="153"/>
      <c r="JBX120" s="153"/>
      <c r="JBY120" s="153"/>
      <c r="JBZ120" s="155"/>
      <c r="JCA120" s="165"/>
      <c r="JCB120" s="153"/>
      <c r="JCC120" s="154"/>
      <c r="JCD120" s="154"/>
      <c r="JCE120" s="153"/>
      <c r="JCF120" s="153"/>
      <c r="JCG120" s="153"/>
      <c r="JCH120" s="153"/>
      <c r="JCI120" s="153"/>
      <c r="JCJ120" s="153"/>
      <c r="JCK120" s="153"/>
      <c r="JCL120" s="153"/>
      <c r="JCM120" s="155"/>
      <c r="JCN120" s="165"/>
      <c r="JCO120" s="153"/>
      <c r="JCP120" s="154"/>
      <c r="JCQ120" s="154"/>
      <c r="JCR120" s="153"/>
      <c r="JCS120" s="153"/>
      <c r="JCT120" s="153"/>
      <c r="JCU120" s="153"/>
      <c r="JCV120" s="153"/>
      <c r="JCW120" s="153"/>
      <c r="JCX120" s="153"/>
      <c r="JCY120" s="153"/>
      <c r="JCZ120" s="155"/>
      <c r="JDA120" s="165"/>
      <c r="JDB120" s="153"/>
      <c r="JDC120" s="154"/>
      <c r="JDD120" s="154"/>
      <c r="JDE120" s="153"/>
      <c r="JDF120" s="153"/>
      <c r="JDG120" s="153"/>
      <c r="JDH120" s="153"/>
      <c r="JDI120" s="153"/>
      <c r="JDJ120" s="153"/>
      <c r="JDK120" s="153"/>
      <c r="JDL120" s="153"/>
      <c r="JDM120" s="155"/>
      <c r="JDN120" s="165"/>
      <c r="JDO120" s="153"/>
      <c r="JDP120" s="154"/>
      <c r="JDQ120" s="154"/>
      <c r="JDR120" s="153"/>
      <c r="JDS120" s="153"/>
      <c r="JDT120" s="153"/>
      <c r="JDU120" s="153"/>
      <c r="JDV120" s="153"/>
      <c r="JDW120" s="153"/>
      <c r="JDX120" s="153"/>
      <c r="JDY120" s="153"/>
      <c r="JDZ120" s="155"/>
      <c r="JEA120" s="165"/>
      <c r="JEB120" s="153"/>
      <c r="JEC120" s="154"/>
      <c r="JED120" s="154"/>
      <c r="JEE120" s="153"/>
      <c r="JEF120" s="153"/>
      <c r="JEG120" s="153"/>
      <c r="JEH120" s="153"/>
      <c r="JEI120" s="153"/>
      <c r="JEJ120" s="153"/>
      <c r="JEK120" s="153"/>
      <c r="JEL120" s="153"/>
      <c r="JEM120" s="155"/>
      <c r="JEN120" s="165"/>
      <c r="JEO120" s="153"/>
      <c r="JEP120" s="154"/>
      <c r="JEQ120" s="154"/>
      <c r="JER120" s="153"/>
      <c r="JES120" s="153"/>
      <c r="JET120" s="153"/>
      <c r="JEU120" s="153"/>
      <c r="JEV120" s="153"/>
      <c r="JEW120" s="153"/>
      <c r="JEX120" s="153"/>
      <c r="JEY120" s="153"/>
      <c r="JEZ120" s="155"/>
      <c r="JFA120" s="165"/>
      <c r="JFB120" s="153"/>
      <c r="JFC120" s="154"/>
      <c r="JFD120" s="154"/>
      <c r="JFE120" s="153"/>
      <c r="JFF120" s="153"/>
      <c r="JFG120" s="153"/>
      <c r="JFH120" s="153"/>
      <c r="JFI120" s="153"/>
      <c r="JFJ120" s="153"/>
      <c r="JFK120" s="153"/>
      <c r="JFL120" s="153"/>
      <c r="JFM120" s="155"/>
      <c r="JFN120" s="165"/>
      <c r="JFO120" s="153"/>
      <c r="JFP120" s="154"/>
      <c r="JFQ120" s="154"/>
      <c r="JFR120" s="153"/>
      <c r="JFS120" s="153"/>
      <c r="JFT120" s="153"/>
      <c r="JFU120" s="153"/>
      <c r="JFV120" s="153"/>
      <c r="JFW120" s="153"/>
      <c r="JFX120" s="153"/>
      <c r="JFY120" s="153"/>
      <c r="JFZ120" s="155"/>
      <c r="JGA120" s="165"/>
      <c r="JGB120" s="153"/>
      <c r="JGC120" s="154"/>
      <c r="JGD120" s="154"/>
      <c r="JGE120" s="153"/>
      <c r="JGF120" s="153"/>
      <c r="JGG120" s="153"/>
      <c r="JGH120" s="153"/>
      <c r="JGI120" s="153"/>
      <c r="JGJ120" s="153"/>
      <c r="JGK120" s="153"/>
      <c r="JGL120" s="153"/>
      <c r="JGM120" s="155"/>
      <c r="JGN120" s="165"/>
      <c r="JGO120" s="153"/>
      <c r="JGP120" s="154"/>
      <c r="JGQ120" s="154"/>
      <c r="JGR120" s="153"/>
      <c r="JGS120" s="153"/>
      <c r="JGT120" s="153"/>
      <c r="JGU120" s="153"/>
      <c r="JGV120" s="153"/>
      <c r="JGW120" s="153"/>
      <c r="JGX120" s="153"/>
      <c r="JGY120" s="153"/>
      <c r="JGZ120" s="155"/>
      <c r="JHA120" s="165"/>
      <c r="JHB120" s="153"/>
      <c r="JHC120" s="154"/>
      <c r="JHD120" s="154"/>
      <c r="JHE120" s="153"/>
      <c r="JHF120" s="153"/>
      <c r="JHG120" s="153"/>
      <c r="JHH120" s="153"/>
      <c r="JHI120" s="153"/>
      <c r="JHJ120" s="153"/>
      <c r="JHK120" s="153"/>
      <c r="JHL120" s="153"/>
      <c r="JHM120" s="155"/>
      <c r="JHN120" s="165"/>
      <c r="JHO120" s="153"/>
      <c r="JHP120" s="154"/>
      <c r="JHQ120" s="154"/>
      <c r="JHR120" s="153"/>
      <c r="JHS120" s="153"/>
      <c r="JHT120" s="153"/>
      <c r="JHU120" s="153"/>
      <c r="JHV120" s="153"/>
      <c r="JHW120" s="153"/>
      <c r="JHX120" s="153"/>
      <c r="JHY120" s="153"/>
      <c r="JHZ120" s="155"/>
      <c r="JIA120" s="165"/>
      <c r="JIB120" s="153"/>
      <c r="JIC120" s="154"/>
      <c r="JID120" s="154"/>
      <c r="JIE120" s="153"/>
      <c r="JIF120" s="153"/>
      <c r="JIG120" s="153"/>
      <c r="JIH120" s="153"/>
      <c r="JII120" s="153"/>
      <c r="JIJ120" s="153"/>
      <c r="JIK120" s="153"/>
      <c r="JIL120" s="153"/>
      <c r="JIM120" s="155"/>
      <c r="JIN120" s="165"/>
      <c r="JIO120" s="153"/>
      <c r="JIP120" s="154"/>
      <c r="JIQ120" s="154"/>
      <c r="JIR120" s="153"/>
      <c r="JIS120" s="153"/>
      <c r="JIT120" s="153"/>
      <c r="JIU120" s="153"/>
      <c r="JIV120" s="153"/>
      <c r="JIW120" s="153"/>
      <c r="JIX120" s="153"/>
      <c r="JIY120" s="153"/>
      <c r="JIZ120" s="155"/>
      <c r="JJA120" s="165"/>
      <c r="JJB120" s="153"/>
      <c r="JJC120" s="154"/>
      <c r="JJD120" s="154"/>
      <c r="JJE120" s="153"/>
      <c r="JJF120" s="153"/>
      <c r="JJG120" s="153"/>
      <c r="JJH120" s="153"/>
      <c r="JJI120" s="153"/>
      <c r="JJJ120" s="153"/>
      <c r="JJK120" s="153"/>
      <c r="JJL120" s="153"/>
      <c r="JJM120" s="155"/>
      <c r="JJN120" s="165"/>
      <c r="JJO120" s="153"/>
      <c r="JJP120" s="154"/>
      <c r="JJQ120" s="154"/>
      <c r="JJR120" s="153"/>
      <c r="JJS120" s="153"/>
      <c r="JJT120" s="153"/>
      <c r="JJU120" s="153"/>
      <c r="JJV120" s="153"/>
      <c r="JJW120" s="153"/>
      <c r="JJX120" s="153"/>
      <c r="JJY120" s="153"/>
      <c r="JJZ120" s="155"/>
      <c r="JKA120" s="165"/>
      <c r="JKB120" s="153"/>
      <c r="JKC120" s="154"/>
      <c r="JKD120" s="154"/>
      <c r="JKE120" s="153"/>
      <c r="JKF120" s="153"/>
      <c r="JKG120" s="153"/>
      <c r="JKH120" s="153"/>
      <c r="JKI120" s="153"/>
      <c r="JKJ120" s="153"/>
      <c r="JKK120" s="153"/>
      <c r="JKL120" s="153"/>
      <c r="JKM120" s="155"/>
      <c r="JKN120" s="165"/>
      <c r="JKO120" s="153"/>
      <c r="JKP120" s="154"/>
      <c r="JKQ120" s="154"/>
      <c r="JKR120" s="153"/>
      <c r="JKS120" s="153"/>
      <c r="JKT120" s="153"/>
      <c r="JKU120" s="153"/>
      <c r="JKV120" s="153"/>
      <c r="JKW120" s="153"/>
      <c r="JKX120" s="153"/>
      <c r="JKY120" s="153"/>
      <c r="JKZ120" s="155"/>
      <c r="JLA120" s="165"/>
      <c r="JLB120" s="153"/>
      <c r="JLC120" s="154"/>
      <c r="JLD120" s="154"/>
      <c r="JLE120" s="153"/>
      <c r="JLF120" s="153"/>
      <c r="JLG120" s="153"/>
      <c r="JLH120" s="153"/>
      <c r="JLI120" s="153"/>
      <c r="JLJ120" s="153"/>
      <c r="JLK120" s="153"/>
      <c r="JLL120" s="153"/>
      <c r="JLM120" s="155"/>
      <c r="JLN120" s="165"/>
      <c r="JLO120" s="153"/>
      <c r="JLP120" s="154"/>
      <c r="JLQ120" s="154"/>
      <c r="JLR120" s="153"/>
      <c r="JLS120" s="153"/>
      <c r="JLT120" s="153"/>
      <c r="JLU120" s="153"/>
      <c r="JLV120" s="153"/>
      <c r="JLW120" s="153"/>
      <c r="JLX120" s="153"/>
      <c r="JLY120" s="153"/>
      <c r="JLZ120" s="155"/>
      <c r="JMA120" s="165"/>
      <c r="JMB120" s="153"/>
      <c r="JMC120" s="154"/>
      <c r="JMD120" s="154"/>
      <c r="JME120" s="153"/>
      <c r="JMF120" s="153"/>
      <c r="JMG120" s="153"/>
      <c r="JMH120" s="153"/>
      <c r="JMI120" s="153"/>
      <c r="JMJ120" s="153"/>
      <c r="JMK120" s="153"/>
      <c r="JML120" s="153"/>
      <c r="JMM120" s="155"/>
      <c r="JMN120" s="165"/>
      <c r="JMO120" s="153"/>
      <c r="JMP120" s="154"/>
      <c r="JMQ120" s="154"/>
      <c r="JMR120" s="153"/>
      <c r="JMS120" s="153"/>
      <c r="JMT120" s="153"/>
      <c r="JMU120" s="153"/>
      <c r="JMV120" s="153"/>
      <c r="JMW120" s="153"/>
      <c r="JMX120" s="153"/>
      <c r="JMY120" s="153"/>
      <c r="JMZ120" s="155"/>
      <c r="JNA120" s="165"/>
      <c r="JNB120" s="153"/>
      <c r="JNC120" s="154"/>
      <c r="JND120" s="154"/>
      <c r="JNE120" s="153"/>
      <c r="JNF120" s="153"/>
      <c r="JNG120" s="153"/>
      <c r="JNH120" s="153"/>
      <c r="JNI120" s="153"/>
      <c r="JNJ120" s="153"/>
      <c r="JNK120" s="153"/>
      <c r="JNL120" s="153"/>
      <c r="JNM120" s="155"/>
      <c r="JNN120" s="165"/>
      <c r="JNO120" s="153"/>
      <c r="JNP120" s="154"/>
      <c r="JNQ120" s="154"/>
      <c r="JNR120" s="153"/>
      <c r="JNS120" s="153"/>
      <c r="JNT120" s="153"/>
      <c r="JNU120" s="153"/>
      <c r="JNV120" s="153"/>
      <c r="JNW120" s="153"/>
      <c r="JNX120" s="153"/>
      <c r="JNY120" s="153"/>
      <c r="JNZ120" s="155"/>
      <c r="JOA120" s="165"/>
      <c r="JOB120" s="153"/>
      <c r="JOC120" s="154"/>
      <c r="JOD120" s="154"/>
      <c r="JOE120" s="153"/>
      <c r="JOF120" s="153"/>
      <c r="JOG120" s="153"/>
      <c r="JOH120" s="153"/>
      <c r="JOI120" s="153"/>
      <c r="JOJ120" s="153"/>
      <c r="JOK120" s="153"/>
      <c r="JOL120" s="153"/>
      <c r="JOM120" s="155"/>
      <c r="JON120" s="165"/>
      <c r="JOO120" s="153"/>
      <c r="JOP120" s="154"/>
      <c r="JOQ120" s="154"/>
      <c r="JOR120" s="153"/>
      <c r="JOS120" s="153"/>
      <c r="JOT120" s="153"/>
      <c r="JOU120" s="153"/>
      <c r="JOV120" s="153"/>
      <c r="JOW120" s="153"/>
      <c r="JOX120" s="153"/>
      <c r="JOY120" s="153"/>
      <c r="JOZ120" s="155"/>
      <c r="JPA120" s="165"/>
      <c r="JPB120" s="153"/>
      <c r="JPC120" s="154"/>
      <c r="JPD120" s="154"/>
      <c r="JPE120" s="153"/>
      <c r="JPF120" s="153"/>
      <c r="JPG120" s="153"/>
      <c r="JPH120" s="153"/>
      <c r="JPI120" s="153"/>
      <c r="JPJ120" s="153"/>
      <c r="JPK120" s="153"/>
      <c r="JPL120" s="153"/>
      <c r="JPM120" s="155"/>
      <c r="JPN120" s="165"/>
      <c r="JPO120" s="153"/>
      <c r="JPP120" s="154"/>
      <c r="JPQ120" s="154"/>
      <c r="JPR120" s="153"/>
      <c r="JPS120" s="153"/>
      <c r="JPT120" s="153"/>
      <c r="JPU120" s="153"/>
      <c r="JPV120" s="153"/>
      <c r="JPW120" s="153"/>
      <c r="JPX120" s="153"/>
      <c r="JPY120" s="153"/>
      <c r="JPZ120" s="155"/>
      <c r="JQA120" s="165"/>
      <c r="JQB120" s="153"/>
      <c r="JQC120" s="154"/>
      <c r="JQD120" s="154"/>
      <c r="JQE120" s="153"/>
      <c r="JQF120" s="153"/>
      <c r="JQG120" s="153"/>
      <c r="JQH120" s="153"/>
      <c r="JQI120" s="153"/>
      <c r="JQJ120" s="153"/>
      <c r="JQK120" s="153"/>
      <c r="JQL120" s="153"/>
      <c r="JQM120" s="155"/>
      <c r="JQN120" s="165"/>
      <c r="JQO120" s="153"/>
      <c r="JQP120" s="154"/>
      <c r="JQQ120" s="154"/>
      <c r="JQR120" s="153"/>
      <c r="JQS120" s="153"/>
      <c r="JQT120" s="153"/>
      <c r="JQU120" s="153"/>
      <c r="JQV120" s="153"/>
      <c r="JQW120" s="153"/>
      <c r="JQX120" s="153"/>
      <c r="JQY120" s="153"/>
      <c r="JQZ120" s="155"/>
      <c r="JRA120" s="165"/>
      <c r="JRB120" s="153"/>
      <c r="JRC120" s="154"/>
      <c r="JRD120" s="154"/>
      <c r="JRE120" s="153"/>
      <c r="JRF120" s="153"/>
      <c r="JRG120" s="153"/>
      <c r="JRH120" s="153"/>
      <c r="JRI120" s="153"/>
      <c r="JRJ120" s="153"/>
      <c r="JRK120" s="153"/>
      <c r="JRL120" s="153"/>
      <c r="JRM120" s="155"/>
      <c r="JRN120" s="165"/>
      <c r="JRO120" s="153"/>
      <c r="JRP120" s="154"/>
      <c r="JRQ120" s="154"/>
      <c r="JRR120" s="153"/>
      <c r="JRS120" s="153"/>
      <c r="JRT120" s="153"/>
      <c r="JRU120" s="153"/>
      <c r="JRV120" s="153"/>
      <c r="JRW120" s="153"/>
      <c r="JRX120" s="153"/>
      <c r="JRY120" s="153"/>
      <c r="JRZ120" s="155"/>
      <c r="JSA120" s="165"/>
      <c r="JSB120" s="153"/>
      <c r="JSC120" s="154"/>
      <c r="JSD120" s="154"/>
      <c r="JSE120" s="153"/>
      <c r="JSF120" s="153"/>
      <c r="JSG120" s="153"/>
      <c r="JSH120" s="153"/>
      <c r="JSI120" s="153"/>
      <c r="JSJ120" s="153"/>
      <c r="JSK120" s="153"/>
      <c r="JSL120" s="153"/>
      <c r="JSM120" s="155"/>
      <c r="JSN120" s="165"/>
      <c r="JSO120" s="153"/>
      <c r="JSP120" s="154"/>
      <c r="JSQ120" s="154"/>
      <c r="JSR120" s="153"/>
      <c r="JSS120" s="153"/>
      <c r="JST120" s="153"/>
      <c r="JSU120" s="153"/>
      <c r="JSV120" s="153"/>
      <c r="JSW120" s="153"/>
      <c r="JSX120" s="153"/>
      <c r="JSY120" s="153"/>
      <c r="JSZ120" s="155"/>
      <c r="JTA120" s="165"/>
      <c r="JTB120" s="153"/>
      <c r="JTC120" s="154"/>
      <c r="JTD120" s="154"/>
      <c r="JTE120" s="153"/>
      <c r="JTF120" s="153"/>
      <c r="JTG120" s="153"/>
      <c r="JTH120" s="153"/>
      <c r="JTI120" s="153"/>
      <c r="JTJ120" s="153"/>
      <c r="JTK120" s="153"/>
      <c r="JTL120" s="153"/>
      <c r="JTM120" s="155"/>
      <c r="JTN120" s="165"/>
      <c r="JTO120" s="153"/>
      <c r="JTP120" s="154"/>
      <c r="JTQ120" s="154"/>
      <c r="JTR120" s="153"/>
      <c r="JTS120" s="153"/>
      <c r="JTT120" s="153"/>
      <c r="JTU120" s="153"/>
      <c r="JTV120" s="153"/>
      <c r="JTW120" s="153"/>
      <c r="JTX120" s="153"/>
      <c r="JTY120" s="153"/>
      <c r="JTZ120" s="155"/>
      <c r="JUA120" s="165"/>
      <c r="JUB120" s="153"/>
      <c r="JUC120" s="154"/>
      <c r="JUD120" s="154"/>
      <c r="JUE120" s="153"/>
      <c r="JUF120" s="153"/>
      <c r="JUG120" s="153"/>
      <c r="JUH120" s="153"/>
      <c r="JUI120" s="153"/>
      <c r="JUJ120" s="153"/>
      <c r="JUK120" s="153"/>
      <c r="JUL120" s="153"/>
      <c r="JUM120" s="155"/>
      <c r="JUN120" s="165"/>
      <c r="JUO120" s="153"/>
      <c r="JUP120" s="154"/>
      <c r="JUQ120" s="154"/>
      <c r="JUR120" s="153"/>
      <c r="JUS120" s="153"/>
      <c r="JUT120" s="153"/>
      <c r="JUU120" s="153"/>
      <c r="JUV120" s="153"/>
      <c r="JUW120" s="153"/>
      <c r="JUX120" s="153"/>
      <c r="JUY120" s="153"/>
      <c r="JUZ120" s="155"/>
      <c r="JVA120" s="165"/>
      <c r="JVB120" s="153"/>
      <c r="JVC120" s="154"/>
      <c r="JVD120" s="154"/>
      <c r="JVE120" s="153"/>
      <c r="JVF120" s="153"/>
      <c r="JVG120" s="153"/>
      <c r="JVH120" s="153"/>
      <c r="JVI120" s="153"/>
      <c r="JVJ120" s="153"/>
      <c r="JVK120" s="153"/>
      <c r="JVL120" s="153"/>
      <c r="JVM120" s="155"/>
      <c r="JVN120" s="165"/>
      <c r="JVO120" s="153"/>
      <c r="JVP120" s="154"/>
      <c r="JVQ120" s="154"/>
      <c r="JVR120" s="153"/>
      <c r="JVS120" s="153"/>
      <c r="JVT120" s="153"/>
      <c r="JVU120" s="153"/>
      <c r="JVV120" s="153"/>
      <c r="JVW120" s="153"/>
      <c r="JVX120" s="153"/>
      <c r="JVY120" s="153"/>
      <c r="JVZ120" s="155"/>
      <c r="JWA120" s="165"/>
      <c r="JWB120" s="153"/>
      <c r="JWC120" s="154"/>
      <c r="JWD120" s="154"/>
      <c r="JWE120" s="153"/>
      <c r="JWF120" s="153"/>
      <c r="JWG120" s="153"/>
      <c r="JWH120" s="153"/>
      <c r="JWI120" s="153"/>
      <c r="JWJ120" s="153"/>
      <c r="JWK120" s="153"/>
      <c r="JWL120" s="153"/>
      <c r="JWM120" s="155"/>
      <c r="JWN120" s="165"/>
      <c r="JWO120" s="153"/>
      <c r="JWP120" s="154"/>
      <c r="JWQ120" s="154"/>
      <c r="JWR120" s="153"/>
      <c r="JWS120" s="153"/>
      <c r="JWT120" s="153"/>
      <c r="JWU120" s="153"/>
      <c r="JWV120" s="153"/>
      <c r="JWW120" s="153"/>
      <c r="JWX120" s="153"/>
      <c r="JWY120" s="153"/>
      <c r="JWZ120" s="155"/>
      <c r="JXA120" s="165"/>
      <c r="JXB120" s="153"/>
      <c r="JXC120" s="154"/>
      <c r="JXD120" s="154"/>
      <c r="JXE120" s="153"/>
      <c r="JXF120" s="153"/>
      <c r="JXG120" s="153"/>
      <c r="JXH120" s="153"/>
      <c r="JXI120" s="153"/>
      <c r="JXJ120" s="153"/>
      <c r="JXK120" s="153"/>
      <c r="JXL120" s="153"/>
      <c r="JXM120" s="155"/>
      <c r="JXN120" s="165"/>
      <c r="JXO120" s="153"/>
      <c r="JXP120" s="154"/>
      <c r="JXQ120" s="154"/>
      <c r="JXR120" s="153"/>
      <c r="JXS120" s="153"/>
      <c r="JXT120" s="153"/>
      <c r="JXU120" s="153"/>
      <c r="JXV120" s="153"/>
      <c r="JXW120" s="153"/>
      <c r="JXX120" s="153"/>
      <c r="JXY120" s="153"/>
      <c r="JXZ120" s="155"/>
      <c r="JYA120" s="165"/>
      <c r="JYB120" s="153"/>
      <c r="JYC120" s="154"/>
      <c r="JYD120" s="154"/>
      <c r="JYE120" s="153"/>
      <c r="JYF120" s="153"/>
      <c r="JYG120" s="153"/>
      <c r="JYH120" s="153"/>
      <c r="JYI120" s="153"/>
      <c r="JYJ120" s="153"/>
      <c r="JYK120" s="153"/>
      <c r="JYL120" s="153"/>
      <c r="JYM120" s="155"/>
      <c r="JYN120" s="165"/>
      <c r="JYO120" s="153"/>
      <c r="JYP120" s="154"/>
      <c r="JYQ120" s="154"/>
      <c r="JYR120" s="153"/>
      <c r="JYS120" s="153"/>
      <c r="JYT120" s="153"/>
      <c r="JYU120" s="153"/>
      <c r="JYV120" s="153"/>
      <c r="JYW120" s="153"/>
      <c r="JYX120" s="153"/>
      <c r="JYY120" s="153"/>
      <c r="JYZ120" s="155"/>
      <c r="JZA120" s="165"/>
      <c r="JZB120" s="153"/>
      <c r="JZC120" s="154"/>
      <c r="JZD120" s="154"/>
      <c r="JZE120" s="153"/>
      <c r="JZF120" s="153"/>
      <c r="JZG120" s="153"/>
      <c r="JZH120" s="153"/>
      <c r="JZI120" s="153"/>
      <c r="JZJ120" s="153"/>
      <c r="JZK120" s="153"/>
      <c r="JZL120" s="153"/>
      <c r="JZM120" s="155"/>
      <c r="JZN120" s="165"/>
      <c r="JZO120" s="153"/>
      <c r="JZP120" s="154"/>
      <c r="JZQ120" s="154"/>
      <c r="JZR120" s="153"/>
      <c r="JZS120" s="153"/>
      <c r="JZT120" s="153"/>
      <c r="JZU120" s="153"/>
      <c r="JZV120" s="153"/>
      <c r="JZW120" s="153"/>
      <c r="JZX120" s="153"/>
      <c r="JZY120" s="153"/>
      <c r="JZZ120" s="155"/>
      <c r="KAA120" s="165"/>
      <c r="KAB120" s="153"/>
      <c r="KAC120" s="154"/>
      <c r="KAD120" s="154"/>
      <c r="KAE120" s="153"/>
      <c r="KAF120" s="153"/>
      <c r="KAG120" s="153"/>
      <c r="KAH120" s="153"/>
      <c r="KAI120" s="153"/>
      <c r="KAJ120" s="153"/>
      <c r="KAK120" s="153"/>
      <c r="KAL120" s="153"/>
      <c r="KAM120" s="155"/>
      <c r="KAN120" s="165"/>
      <c r="KAO120" s="153"/>
      <c r="KAP120" s="154"/>
      <c r="KAQ120" s="154"/>
      <c r="KAR120" s="153"/>
      <c r="KAS120" s="153"/>
      <c r="KAT120" s="153"/>
      <c r="KAU120" s="153"/>
      <c r="KAV120" s="153"/>
      <c r="KAW120" s="153"/>
      <c r="KAX120" s="153"/>
      <c r="KAY120" s="153"/>
      <c r="KAZ120" s="155"/>
      <c r="KBA120" s="165"/>
      <c r="KBB120" s="153"/>
      <c r="KBC120" s="154"/>
      <c r="KBD120" s="154"/>
      <c r="KBE120" s="153"/>
      <c r="KBF120" s="153"/>
      <c r="KBG120" s="153"/>
      <c r="KBH120" s="153"/>
      <c r="KBI120" s="153"/>
      <c r="KBJ120" s="153"/>
      <c r="KBK120" s="153"/>
      <c r="KBL120" s="153"/>
      <c r="KBM120" s="155"/>
      <c r="KBN120" s="165"/>
      <c r="KBO120" s="153"/>
      <c r="KBP120" s="154"/>
      <c r="KBQ120" s="154"/>
      <c r="KBR120" s="153"/>
      <c r="KBS120" s="153"/>
      <c r="KBT120" s="153"/>
      <c r="KBU120" s="153"/>
      <c r="KBV120" s="153"/>
      <c r="KBW120" s="153"/>
      <c r="KBX120" s="153"/>
      <c r="KBY120" s="153"/>
      <c r="KBZ120" s="155"/>
      <c r="KCA120" s="165"/>
      <c r="KCB120" s="153"/>
      <c r="KCC120" s="154"/>
      <c r="KCD120" s="154"/>
      <c r="KCE120" s="153"/>
      <c r="KCF120" s="153"/>
      <c r="KCG120" s="153"/>
      <c r="KCH120" s="153"/>
      <c r="KCI120" s="153"/>
      <c r="KCJ120" s="153"/>
      <c r="KCK120" s="153"/>
      <c r="KCL120" s="153"/>
      <c r="KCM120" s="155"/>
      <c r="KCN120" s="165"/>
      <c r="KCO120" s="153"/>
      <c r="KCP120" s="154"/>
      <c r="KCQ120" s="154"/>
      <c r="KCR120" s="153"/>
      <c r="KCS120" s="153"/>
      <c r="KCT120" s="153"/>
      <c r="KCU120" s="153"/>
      <c r="KCV120" s="153"/>
      <c r="KCW120" s="153"/>
      <c r="KCX120" s="153"/>
      <c r="KCY120" s="153"/>
      <c r="KCZ120" s="155"/>
      <c r="KDA120" s="165"/>
      <c r="KDB120" s="153"/>
      <c r="KDC120" s="154"/>
      <c r="KDD120" s="154"/>
      <c r="KDE120" s="153"/>
      <c r="KDF120" s="153"/>
      <c r="KDG120" s="153"/>
      <c r="KDH120" s="153"/>
      <c r="KDI120" s="153"/>
      <c r="KDJ120" s="153"/>
      <c r="KDK120" s="153"/>
      <c r="KDL120" s="153"/>
      <c r="KDM120" s="155"/>
      <c r="KDN120" s="165"/>
      <c r="KDO120" s="153"/>
      <c r="KDP120" s="154"/>
      <c r="KDQ120" s="154"/>
      <c r="KDR120" s="153"/>
      <c r="KDS120" s="153"/>
      <c r="KDT120" s="153"/>
      <c r="KDU120" s="153"/>
      <c r="KDV120" s="153"/>
      <c r="KDW120" s="153"/>
      <c r="KDX120" s="153"/>
      <c r="KDY120" s="153"/>
      <c r="KDZ120" s="155"/>
      <c r="KEA120" s="165"/>
      <c r="KEB120" s="153"/>
      <c r="KEC120" s="154"/>
      <c r="KED120" s="154"/>
      <c r="KEE120" s="153"/>
      <c r="KEF120" s="153"/>
      <c r="KEG120" s="153"/>
      <c r="KEH120" s="153"/>
      <c r="KEI120" s="153"/>
      <c r="KEJ120" s="153"/>
      <c r="KEK120" s="153"/>
      <c r="KEL120" s="153"/>
      <c r="KEM120" s="155"/>
      <c r="KEN120" s="165"/>
      <c r="KEO120" s="153"/>
      <c r="KEP120" s="154"/>
      <c r="KEQ120" s="154"/>
      <c r="KER120" s="153"/>
      <c r="KES120" s="153"/>
      <c r="KET120" s="153"/>
      <c r="KEU120" s="153"/>
      <c r="KEV120" s="153"/>
      <c r="KEW120" s="153"/>
      <c r="KEX120" s="153"/>
      <c r="KEY120" s="153"/>
      <c r="KEZ120" s="155"/>
      <c r="KFA120" s="165"/>
      <c r="KFB120" s="153"/>
      <c r="KFC120" s="154"/>
      <c r="KFD120" s="154"/>
      <c r="KFE120" s="153"/>
      <c r="KFF120" s="153"/>
      <c r="KFG120" s="153"/>
      <c r="KFH120" s="153"/>
      <c r="KFI120" s="153"/>
      <c r="KFJ120" s="153"/>
      <c r="KFK120" s="153"/>
      <c r="KFL120" s="153"/>
      <c r="KFM120" s="155"/>
      <c r="KFN120" s="165"/>
      <c r="KFO120" s="153"/>
      <c r="KFP120" s="154"/>
      <c r="KFQ120" s="154"/>
      <c r="KFR120" s="153"/>
      <c r="KFS120" s="153"/>
      <c r="KFT120" s="153"/>
      <c r="KFU120" s="153"/>
      <c r="KFV120" s="153"/>
      <c r="KFW120" s="153"/>
      <c r="KFX120" s="153"/>
      <c r="KFY120" s="153"/>
      <c r="KFZ120" s="155"/>
      <c r="KGA120" s="165"/>
      <c r="KGB120" s="153"/>
      <c r="KGC120" s="154"/>
      <c r="KGD120" s="154"/>
      <c r="KGE120" s="153"/>
      <c r="KGF120" s="153"/>
      <c r="KGG120" s="153"/>
      <c r="KGH120" s="153"/>
      <c r="KGI120" s="153"/>
      <c r="KGJ120" s="153"/>
      <c r="KGK120" s="153"/>
      <c r="KGL120" s="153"/>
      <c r="KGM120" s="155"/>
      <c r="KGN120" s="165"/>
      <c r="KGO120" s="153"/>
      <c r="KGP120" s="154"/>
      <c r="KGQ120" s="154"/>
      <c r="KGR120" s="153"/>
      <c r="KGS120" s="153"/>
      <c r="KGT120" s="153"/>
      <c r="KGU120" s="153"/>
      <c r="KGV120" s="153"/>
      <c r="KGW120" s="153"/>
      <c r="KGX120" s="153"/>
      <c r="KGY120" s="153"/>
      <c r="KGZ120" s="155"/>
      <c r="KHA120" s="165"/>
      <c r="KHB120" s="153"/>
      <c r="KHC120" s="154"/>
      <c r="KHD120" s="154"/>
      <c r="KHE120" s="153"/>
      <c r="KHF120" s="153"/>
      <c r="KHG120" s="153"/>
      <c r="KHH120" s="153"/>
      <c r="KHI120" s="153"/>
      <c r="KHJ120" s="153"/>
      <c r="KHK120" s="153"/>
      <c r="KHL120" s="153"/>
      <c r="KHM120" s="155"/>
      <c r="KHN120" s="165"/>
      <c r="KHO120" s="153"/>
      <c r="KHP120" s="154"/>
      <c r="KHQ120" s="154"/>
      <c r="KHR120" s="153"/>
      <c r="KHS120" s="153"/>
      <c r="KHT120" s="153"/>
      <c r="KHU120" s="153"/>
      <c r="KHV120" s="153"/>
      <c r="KHW120" s="153"/>
      <c r="KHX120" s="153"/>
      <c r="KHY120" s="153"/>
      <c r="KHZ120" s="155"/>
      <c r="KIA120" s="165"/>
      <c r="KIB120" s="153"/>
      <c r="KIC120" s="154"/>
      <c r="KID120" s="154"/>
      <c r="KIE120" s="153"/>
      <c r="KIF120" s="153"/>
      <c r="KIG120" s="153"/>
      <c r="KIH120" s="153"/>
      <c r="KII120" s="153"/>
      <c r="KIJ120" s="153"/>
      <c r="KIK120" s="153"/>
      <c r="KIL120" s="153"/>
      <c r="KIM120" s="155"/>
      <c r="KIN120" s="165"/>
      <c r="KIO120" s="153"/>
      <c r="KIP120" s="154"/>
      <c r="KIQ120" s="154"/>
      <c r="KIR120" s="153"/>
      <c r="KIS120" s="153"/>
      <c r="KIT120" s="153"/>
      <c r="KIU120" s="153"/>
      <c r="KIV120" s="153"/>
      <c r="KIW120" s="153"/>
      <c r="KIX120" s="153"/>
      <c r="KIY120" s="153"/>
      <c r="KIZ120" s="155"/>
      <c r="KJA120" s="165"/>
      <c r="KJB120" s="153"/>
      <c r="KJC120" s="154"/>
      <c r="KJD120" s="154"/>
      <c r="KJE120" s="153"/>
      <c r="KJF120" s="153"/>
      <c r="KJG120" s="153"/>
      <c r="KJH120" s="153"/>
      <c r="KJI120" s="153"/>
      <c r="KJJ120" s="153"/>
      <c r="KJK120" s="153"/>
      <c r="KJL120" s="153"/>
      <c r="KJM120" s="155"/>
      <c r="KJN120" s="165"/>
      <c r="KJO120" s="153"/>
      <c r="KJP120" s="154"/>
      <c r="KJQ120" s="154"/>
      <c r="KJR120" s="153"/>
      <c r="KJS120" s="153"/>
      <c r="KJT120" s="153"/>
      <c r="KJU120" s="153"/>
      <c r="KJV120" s="153"/>
      <c r="KJW120" s="153"/>
      <c r="KJX120" s="153"/>
      <c r="KJY120" s="153"/>
      <c r="KJZ120" s="155"/>
      <c r="KKA120" s="165"/>
      <c r="KKB120" s="153"/>
      <c r="KKC120" s="154"/>
      <c r="KKD120" s="154"/>
      <c r="KKE120" s="153"/>
      <c r="KKF120" s="153"/>
      <c r="KKG120" s="153"/>
      <c r="KKH120" s="153"/>
      <c r="KKI120" s="153"/>
      <c r="KKJ120" s="153"/>
      <c r="KKK120" s="153"/>
      <c r="KKL120" s="153"/>
      <c r="KKM120" s="155"/>
      <c r="KKN120" s="165"/>
      <c r="KKO120" s="153"/>
      <c r="KKP120" s="154"/>
      <c r="KKQ120" s="154"/>
      <c r="KKR120" s="153"/>
      <c r="KKS120" s="153"/>
      <c r="KKT120" s="153"/>
      <c r="KKU120" s="153"/>
      <c r="KKV120" s="153"/>
      <c r="KKW120" s="153"/>
      <c r="KKX120" s="153"/>
      <c r="KKY120" s="153"/>
      <c r="KKZ120" s="155"/>
      <c r="KLA120" s="165"/>
      <c r="KLB120" s="153"/>
      <c r="KLC120" s="154"/>
      <c r="KLD120" s="154"/>
      <c r="KLE120" s="153"/>
      <c r="KLF120" s="153"/>
      <c r="KLG120" s="153"/>
      <c r="KLH120" s="153"/>
      <c r="KLI120" s="153"/>
      <c r="KLJ120" s="153"/>
      <c r="KLK120" s="153"/>
      <c r="KLL120" s="153"/>
      <c r="KLM120" s="155"/>
      <c r="KLN120" s="165"/>
      <c r="KLO120" s="153"/>
      <c r="KLP120" s="154"/>
      <c r="KLQ120" s="154"/>
      <c r="KLR120" s="153"/>
      <c r="KLS120" s="153"/>
      <c r="KLT120" s="153"/>
      <c r="KLU120" s="153"/>
      <c r="KLV120" s="153"/>
      <c r="KLW120" s="153"/>
      <c r="KLX120" s="153"/>
      <c r="KLY120" s="153"/>
      <c r="KLZ120" s="155"/>
      <c r="KMA120" s="165"/>
      <c r="KMB120" s="153"/>
      <c r="KMC120" s="154"/>
      <c r="KMD120" s="154"/>
      <c r="KME120" s="153"/>
      <c r="KMF120" s="153"/>
      <c r="KMG120" s="153"/>
      <c r="KMH120" s="153"/>
      <c r="KMI120" s="153"/>
      <c r="KMJ120" s="153"/>
      <c r="KMK120" s="153"/>
      <c r="KML120" s="153"/>
      <c r="KMM120" s="155"/>
      <c r="KMN120" s="165"/>
      <c r="KMO120" s="153"/>
      <c r="KMP120" s="154"/>
      <c r="KMQ120" s="154"/>
      <c r="KMR120" s="153"/>
      <c r="KMS120" s="153"/>
      <c r="KMT120" s="153"/>
      <c r="KMU120" s="153"/>
      <c r="KMV120" s="153"/>
      <c r="KMW120" s="153"/>
      <c r="KMX120" s="153"/>
      <c r="KMY120" s="153"/>
      <c r="KMZ120" s="155"/>
      <c r="KNA120" s="165"/>
      <c r="KNB120" s="153"/>
      <c r="KNC120" s="154"/>
      <c r="KND120" s="154"/>
      <c r="KNE120" s="153"/>
      <c r="KNF120" s="153"/>
      <c r="KNG120" s="153"/>
      <c r="KNH120" s="153"/>
      <c r="KNI120" s="153"/>
      <c r="KNJ120" s="153"/>
      <c r="KNK120" s="153"/>
      <c r="KNL120" s="153"/>
      <c r="KNM120" s="155"/>
      <c r="KNN120" s="165"/>
      <c r="KNO120" s="153"/>
      <c r="KNP120" s="154"/>
      <c r="KNQ120" s="154"/>
      <c r="KNR120" s="153"/>
      <c r="KNS120" s="153"/>
      <c r="KNT120" s="153"/>
      <c r="KNU120" s="153"/>
      <c r="KNV120" s="153"/>
      <c r="KNW120" s="153"/>
      <c r="KNX120" s="153"/>
      <c r="KNY120" s="153"/>
      <c r="KNZ120" s="155"/>
      <c r="KOA120" s="165"/>
      <c r="KOB120" s="153"/>
      <c r="KOC120" s="154"/>
      <c r="KOD120" s="154"/>
      <c r="KOE120" s="153"/>
      <c r="KOF120" s="153"/>
      <c r="KOG120" s="153"/>
      <c r="KOH120" s="153"/>
      <c r="KOI120" s="153"/>
      <c r="KOJ120" s="153"/>
      <c r="KOK120" s="153"/>
      <c r="KOL120" s="153"/>
      <c r="KOM120" s="155"/>
      <c r="KON120" s="165"/>
      <c r="KOO120" s="153"/>
      <c r="KOP120" s="154"/>
      <c r="KOQ120" s="154"/>
      <c r="KOR120" s="153"/>
      <c r="KOS120" s="153"/>
      <c r="KOT120" s="153"/>
      <c r="KOU120" s="153"/>
      <c r="KOV120" s="153"/>
      <c r="KOW120" s="153"/>
      <c r="KOX120" s="153"/>
      <c r="KOY120" s="153"/>
      <c r="KOZ120" s="155"/>
      <c r="KPA120" s="165"/>
      <c r="KPB120" s="153"/>
      <c r="KPC120" s="154"/>
      <c r="KPD120" s="154"/>
      <c r="KPE120" s="153"/>
      <c r="KPF120" s="153"/>
      <c r="KPG120" s="153"/>
      <c r="KPH120" s="153"/>
      <c r="KPI120" s="153"/>
      <c r="KPJ120" s="153"/>
      <c r="KPK120" s="153"/>
      <c r="KPL120" s="153"/>
      <c r="KPM120" s="155"/>
      <c r="KPN120" s="165"/>
      <c r="KPO120" s="153"/>
      <c r="KPP120" s="154"/>
      <c r="KPQ120" s="154"/>
      <c r="KPR120" s="153"/>
      <c r="KPS120" s="153"/>
      <c r="KPT120" s="153"/>
      <c r="KPU120" s="153"/>
      <c r="KPV120" s="153"/>
      <c r="KPW120" s="153"/>
      <c r="KPX120" s="153"/>
      <c r="KPY120" s="153"/>
      <c r="KPZ120" s="155"/>
      <c r="KQA120" s="165"/>
      <c r="KQB120" s="153"/>
      <c r="KQC120" s="154"/>
      <c r="KQD120" s="154"/>
      <c r="KQE120" s="153"/>
      <c r="KQF120" s="153"/>
      <c r="KQG120" s="153"/>
      <c r="KQH120" s="153"/>
      <c r="KQI120" s="153"/>
      <c r="KQJ120" s="153"/>
      <c r="KQK120" s="153"/>
      <c r="KQL120" s="153"/>
      <c r="KQM120" s="155"/>
      <c r="KQN120" s="165"/>
      <c r="KQO120" s="153"/>
      <c r="KQP120" s="154"/>
      <c r="KQQ120" s="154"/>
      <c r="KQR120" s="153"/>
      <c r="KQS120" s="153"/>
      <c r="KQT120" s="153"/>
      <c r="KQU120" s="153"/>
      <c r="KQV120" s="153"/>
      <c r="KQW120" s="153"/>
      <c r="KQX120" s="153"/>
      <c r="KQY120" s="153"/>
      <c r="KQZ120" s="155"/>
      <c r="KRA120" s="165"/>
      <c r="KRB120" s="153"/>
      <c r="KRC120" s="154"/>
      <c r="KRD120" s="154"/>
      <c r="KRE120" s="153"/>
      <c r="KRF120" s="153"/>
      <c r="KRG120" s="153"/>
      <c r="KRH120" s="153"/>
      <c r="KRI120" s="153"/>
      <c r="KRJ120" s="153"/>
      <c r="KRK120" s="153"/>
      <c r="KRL120" s="153"/>
      <c r="KRM120" s="155"/>
      <c r="KRN120" s="165"/>
      <c r="KRO120" s="153"/>
      <c r="KRP120" s="154"/>
      <c r="KRQ120" s="154"/>
      <c r="KRR120" s="153"/>
      <c r="KRS120" s="153"/>
      <c r="KRT120" s="153"/>
      <c r="KRU120" s="153"/>
      <c r="KRV120" s="153"/>
      <c r="KRW120" s="153"/>
      <c r="KRX120" s="153"/>
      <c r="KRY120" s="153"/>
      <c r="KRZ120" s="155"/>
      <c r="KSA120" s="165"/>
      <c r="KSB120" s="153"/>
      <c r="KSC120" s="154"/>
      <c r="KSD120" s="154"/>
      <c r="KSE120" s="153"/>
      <c r="KSF120" s="153"/>
      <c r="KSG120" s="153"/>
      <c r="KSH120" s="153"/>
      <c r="KSI120" s="153"/>
      <c r="KSJ120" s="153"/>
      <c r="KSK120" s="153"/>
      <c r="KSL120" s="153"/>
      <c r="KSM120" s="155"/>
      <c r="KSN120" s="165"/>
      <c r="KSO120" s="153"/>
      <c r="KSP120" s="154"/>
      <c r="KSQ120" s="154"/>
      <c r="KSR120" s="153"/>
      <c r="KSS120" s="153"/>
      <c r="KST120" s="153"/>
      <c r="KSU120" s="153"/>
      <c r="KSV120" s="153"/>
      <c r="KSW120" s="153"/>
      <c r="KSX120" s="153"/>
      <c r="KSY120" s="153"/>
      <c r="KSZ120" s="155"/>
      <c r="KTA120" s="165"/>
      <c r="KTB120" s="153"/>
      <c r="KTC120" s="154"/>
      <c r="KTD120" s="154"/>
      <c r="KTE120" s="153"/>
      <c r="KTF120" s="153"/>
      <c r="KTG120" s="153"/>
      <c r="KTH120" s="153"/>
      <c r="KTI120" s="153"/>
      <c r="KTJ120" s="153"/>
      <c r="KTK120" s="153"/>
      <c r="KTL120" s="153"/>
      <c r="KTM120" s="155"/>
      <c r="KTN120" s="165"/>
      <c r="KTO120" s="153"/>
      <c r="KTP120" s="154"/>
      <c r="KTQ120" s="154"/>
      <c r="KTR120" s="153"/>
      <c r="KTS120" s="153"/>
      <c r="KTT120" s="153"/>
      <c r="KTU120" s="153"/>
      <c r="KTV120" s="153"/>
      <c r="KTW120" s="153"/>
      <c r="KTX120" s="153"/>
      <c r="KTY120" s="153"/>
      <c r="KTZ120" s="155"/>
      <c r="KUA120" s="165"/>
      <c r="KUB120" s="153"/>
      <c r="KUC120" s="154"/>
      <c r="KUD120" s="154"/>
      <c r="KUE120" s="153"/>
      <c r="KUF120" s="153"/>
      <c r="KUG120" s="153"/>
      <c r="KUH120" s="153"/>
      <c r="KUI120" s="153"/>
      <c r="KUJ120" s="153"/>
      <c r="KUK120" s="153"/>
      <c r="KUL120" s="153"/>
      <c r="KUM120" s="155"/>
      <c r="KUN120" s="165"/>
      <c r="KUO120" s="153"/>
      <c r="KUP120" s="154"/>
      <c r="KUQ120" s="154"/>
      <c r="KUR120" s="153"/>
      <c r="KUS120" s="153"/>
      <c r="KUT120" s="153"/>
      <c r="KUU120" s="153"/>
      <c r="KUV120" s="153"/>
      <c r="KUW120" s="153"/>
      <c r="KUX120" s="153"/>
      <c r="KUY120" s="153"/>
      <c r="KUZ120" s="155"/>
      <c r="KVA120" s="165"/>
      <c r="KVB120" s="153"/>
      <c r="KVC120" s="154"/>
      <c r="KVD120" s="154"/>
      <c r="KVE120" s="153"/>
      <c r="KVF120" s="153"/>
      <c r="KVG120" s="153"/>
      <c r="KVH120" s="153"/>
      <c r="KVI120" s="153"/>
      <c r="KVJ120" s="153"/>
      <c r="KVK120" s="153"/>
      <c r="KVL120" s="153"/>
      <c r="KVM120" s="155"/>
      <c r="KVN120" s="165"/>
      <c r="KVO120" s="153"/>
      <c r="KVP120" s="154"/>
      <c r="KVQ120" s="154"/>
      <c r="KVR120" s="153"/>
      <c r="KVS120" s="153"/>
      <c r="KVT120" s="153"/>
      <c r="KVU120" s="153"/>
      <c r="KVV120" s="153"/>
      <c r="KVW120" s="153"/>
      <c r="KVX120" s="153"/>
      <c r="KVY120" s="153"/>
      <c r="KVZ120" s="155"/>
      <c r="KWA120" s="165"/>
      <c r="KWB120" s="153"/>
      <c r="KWC120" s="154"/>
      <c r="KWD120" s="154"/>
      <c r="KWE120" s="153"/>
      <c r="KWF120" s="153"/>
      <c r="KWG120" s="153"/>
      <c r="KWH120" s="153"/>
      <c r="KWI120" s="153"/>
      <c r="KWJ120" s="153"/>
      <c r="KWK120" s="153"/>
      <c r="KWL120" s="153"/>
      <c r="KWM120" s="155"/>
      <c r="KWN120" s="165"/>
      <c r="KWO120" s="153"/>
      <c r="KWP120" s="154"/>
      <c r="KWQ120" s="154"/>
      <c r="KWR120" s="153"/>
      <c r="KWS120" s="153"/>
      <c r="KWT120" s="153"/>
      <c r="KWU120" s="153"/>
      <c r="KWV120" s="153"/>
      <c r="KWW120" s="153"/>
      <c r="KWX120" s="153"/>
      <c r="KWY120" s="153"/>
      <c r="KWZ120" s="155"/>
      <c r="KXA120" s="165"/>
      <c r="KXB120" s="153"/>
      <c r="KXC120" s="154"/>
      <c r="KXD120" s="154"/>
      <c r="KXE120" s="153"/>
      <c r="KXF120" s="153"/>
      <c r="KXG120" s="153"/>
      <c r="KXH120" s="153"/>
      <c r="KXI120" s="153"/>
      <c r="KXJ120" s="153"/>
      <c r="KXK120" s="153"/>
      <c r="KXL120" s="153"/>
      <c r="KXM120" s="155"/>
      <c r="KXN120" s="165"/>
      <c r="KXO120" s="153"/>
      <c r="KXP120" s="154"/>
      <c r="KXQ120" s="154"/>
      <c r="KXR120" s="153"/>
      <c r="KXS120" s="153"/>
      <c r="KXT120" s="153"/>
      <c r="KXU120" s="153"/>
      <c r="KXV120" s="153"/>
      <c r="KXW120" s="153"/>
      <c r="KXX120" s="153"/>
      <c r="KXY120" s="153"/>
      <c r="KXZ120" s="155"/>
      <c r="KYA120" s="165"/>
      <c r="KYB120" s="153"/>
      <c r="KYC120" s="154"/>
      <c r="KYD120" s="154"/>
      <c r="KYE120" s="153"/>
      <c r="KYF120" s="153"/>
      <c r="KYG120" s="153"/>
      <c r="KYH120" s="153"/>
      <c r="KYI120" s="153"/>
      <c r="KYJ120" s="153"/>
      <c r="KYK120" s="153"/>
      <c r="KYL120" s="153"/>
      <c r="KYM120" s="155"/>
      <c r="KYN120" s="165"/>
      <c r="KYO120" s="153"/>
      <c r="KYP120" s="154"/>
      <c r="KYQ120" s="154"/>
      <c r="KYR120" s="153"/>
      <c r="KYS120" s="153"/>
      <c r="KYT120" s="153"/>
      <c r="KYU120" s="153"/>
      <c r="KYV120" s="153"/>
      <c r="KYW120" s="153"/>
      <c r="KYX120" s="153"/>
      <c r="KYY120" s="153"/>
      <c r="KYZ120" s="155"/>
      <c r="KZA120" s="165"/>
      <c r="KZB120" s="153"/>
      <c r="KZC120" s="154"/>
      <c r="KZD120" s="154"/>
      <c r="KZE120" s="153"/>
      <c r="KZF120" s="153"/>
      <c r="KZG120" s="153"/>
      <c r="KZH120" s="153"/>
      <c r="KZI120" s="153"/>
      <c r="KZJ120" s="153"/>
      <c r="KZK120" s="153"/>
      <c r="KZL120" s="153"/>
      <c r="KZM120" s="155"/>
      <c r="KZN120" s="165"/>
      <c r="KZO120" s="153"/>
      <c r="KZP120" s="154"/>
      <c r="KZQ120" s="154"/>
      <c r="KZR120" s="153"/>
      <c r="KZS120" s="153"/>
      <c r="KZT120" s="153"/>
      <c r="KZU120" s="153"/>
      <c r="KZV120" s="153"/>
      <c r="KZW120" s="153"/>
      <c r="KZX120" s="153"/>
      <c r="KZY120" s="153"/>
      <c r="KZZ120" s="155"/>
      <c r="LAA120" s="165"/>
      <c r="LAB120" s="153"/>
      <c r="LAC120" s="154"/>
      <c r="LAD120" s="154"/>
      <c r="LAE120" s="153"/>
      <c r="LAF120" s="153"/>
      <c r="LAG120" s="153"/>
      <c r="LAH120" s="153"/>
      <c r="LAI120" s="153"/>
      <c r="LAJ120" s="153"/>
      <c r="LAK120" s="153"/>
      <c r="LAL120" s="153"/>
      <c r="LAM120" s="155"/>
      <c r="LAN120" s="165"/>
      <c r="LAO120" s="153"/>
      <c r="LAP120" s="154"/>
      <c r="LAQ120" s="154"/>
      <c r="LAR120" s="153"/>
      <c r="LAS120" s="153"/>
      <c r="LAT120" s="153"/>
      <c r="LAU120" s="153"/>
      <c r="LAV120" s="153"/>
      <c r="LAW120" s="153"/>
      <c r="LAX120" s="153"/>
      <c r="LAY120" s="153"/>
      <c r="LAZ120" s="155"/>
      <c r="LBA120" s="165"/>
      <c r="LBB120" s="153"/>
      <c r="LBC120" s="154"/>
      <c r="LBD120" s="154"/>
      <c r="LBE120" s="153"/>
      <c r="LBF120" s="153"/>
      <c r="LBG120" s="153"/>
      <c r="LBH120" s="153"/>
      <c r="LBI120" s="153"/>
      <c r="LBJ120" s="153"/>
      <c r="LBK120" s="153"/>
      <c r="LBL120" s="153"/>
      <c r="LBM120" s="155"/>
      <c r="LBN120" s="165"/>
      <c r="LBO120" s="153"/>
      <c r="LBP120" s="154"/>
      <c r="LBQ120" s="154"/>
      <c r="LBR120" s="153"/>
      <c r="LBS120" s="153"/>
      <c r="LBT120" s="153"/>
      <c r="LBU120" s="153"/>
      <c r="LBV120" s="153"/>
      <c r="LBW120" s="153"/>
      <c r="LBX120" s="153"/>
      <c r="LBY120" s="153"/>
      <c r="LBZ120" s="155"/>
      <c r="LCA120" s="165"/>
      <c r="LCB120" s="153"/>
      <c r="LCC120" s="154"/>
      <c r="LCD120" s="154"/>
      <c r="LCE120" s="153"/>
      <c r="LCF120" s="153"/>
      <c r="LCG120" s="153"/>
      <c r="LCH120" s="153"/>
      <c r="LCI120" s="153"/>
      <c r="LCJ120" s="153"/>
      <c r="LCK120" s="153"/>
      <c r="LCL120" s="153"/>
      <c r="LCM120" s="155"/>
      <c r="LCN120" s="165"/>
      <c r="LCO120" s="153"/>
      <c r="LCP120" s="154"/>
      <c r="LCQ120" s="154"/>
      <c r="LCR120" s="153"/>
      <c r="LCS120" s="153"/>
      <c r="LCT120" s="153"/>
      <c r="LCU120" s="153"/>
      <c r="LCV120" s="153"/>
      <c r="LCW120" s="153"/>
      <c r="LCX120" s="153"/>
      <c r="LCY120" s="153"/>
      <c r="LCZ120" s="155"/>
      <c r="LDA120" s="165"/>
      <c r="LDB120" s="153"/>
      <c r="LDC120" s="154"/>
      <c r="LDD120" s="154"/>
      <c r="LDE120" s="153"/>
      <c r="LDF120" s="153"/>
      <c r="LDG120" s="153"/>
      <c r="LDH120" s="153"/>
      <c r="LDI120" s="153"/>
      <c r="LDJ120" s="153"/>
      <c r="LDK120" s="153"/>
      <c r="LDL120" s="153"/>
      <c r="LDM120" s="155"/>
      <c r="LDN120" s="165"/>
      <c r="LDO120" s="153"/>
      <c r="LDP120" s="154"/>
      <c r="LDQ120" s="154"/>
      <c r="LDR120" s="153"/>
      <c r="LDS120" s="153"/>
      <c r="LDT120" s="153"/>
      <c r="LDU120" s="153"/>
      <c r="LDV120" s="153"/>
      <c r="LDW120" s="153"/>
      <c r="LDX120" s="153"/>
      <c r="LDY120" s="153"/>
      <c r="LDZ120" s="155"/>
      <c r="LEA120" s="165"/>
      <c r="LEB120" s="153"/>
      <c r="LEC120" s="154"/>
      <c r="LED120" s="154"/>
      <c r="LEE120" s="153"/>
      <c r="LEF120" s="153"/>
      <c r="LEG120" s="153"/>
      <c r="LEH120" s="153"/>
      <c r="LEI120" s="153"/>
      <c r="LEJ120" s="153"/>
      <c r="LEK120" s="153"/>
      <c r="LEL120" s="153"/>
      <c r="LEM120" s="155"/>
      <c r="LEN120" s="165"/>
      <c r="LEO120" s="153"/>
      <c r="LEP120" s="154"/>
      <c r="LEQ120" s="154"/>
      <c r="LER120" s="153"/>
      <c r="LES120" s="153"/>
      <c r="LET120" s="153"/>
      <c r="LEU120" s="153"/>
      <c r="LEV120" s="153"/>
      <c r="LEW120" s="153"/>
      <c r="LEX120" s="153"/>
      <c r="LEY120" s="153"/>
      <c r="LEZ120" s="155"/>
      <c r="LFA120" s="165"/>
      <c r="LFB120" s="153"/>
      <c r="LFC120" s="154"/>
      <c r="LFD120" s="154"/>
      <c r="LFE120" s="153"/>
      <c r="LFF120" s="153"/>
      <c r="LFG120" s="153"/>
      <c r="LFH120" s="153"/>
      <c r="LFI120" s="153"/>
      <c r="LFJ120" s="153"/>
      <c r="LFK120" s="153"/>
      <c r="LFL120" s="153"/>
      <c r="LFM120" s="155"/>
      <c r="LFN120" s="165"/>
      <c r="LFO120" s="153"/>
      <c r="LFP120" s="154"/>
      <c r="LFQ120" s="154"/>
      <c r="LFR120" s="153"/>
      <c r="LFS120" s="153"/>
      <c r="LFT120" s="153"/>
      <c r="LFU120" s="153"/>
      <c r="LFV120" s="153"/>
      <c r="LFW120" s="153"/>
      <c r="LFX120" s="153"/>
      <c r="LFY120" s="153"/>
      <c r="LFZ120" s="155"/>
      <c r="LGA120" s="165"/>
      <c r="LGB120" s="153"/>
      <c r="LGC120" s="154"/>
      <c r="LGD120" s="154"/>
      <c r="LGE120" s="153"/>
      <c r="LGF120" s="153"/>
      <c r="LGG120" s="153"/>
      <c r="LGH120" s="153"/>
      <c r="LGI120" s="153"/>
      <c r="LGJ120" s="153"/>
      <c r="LGK120" s="153"/>
      <c r="LGL120" s="153"/>
      <c r="LGM120" s="155"/>
      <c r="LGN120" s="165"/>
      <c r="LGO120" s="153"/>
      <c r="LGP120" s="154"/>
      <c r="LGQ120" s="154"/>
      <c r="LGR120" s="153"/>
      <c r="LGS120" s="153"/>
      <c r="LGT120" s="153"/>
      <c r="LGU120" s="153"/>
      <c r="LGV120" s="153"/>
      <c r="LGW120" s="153"/>
      <c r="LGX120" s="153"/>
      <c r="LGY120" s="153"/>
      <c r="LGZ120" s="155"/>
      <c r="LHA120" s="165"/>
      <c r="LHB120" s="153"/>
      <c r="LHC120" s="154"/>
      <c r="LHD120" s="154"/>
      <c r="LHE120" s="153"/>
      <c r="LHF120" s="153"/>
      <c r="LHG120" s="153"/>
      <c r="LHH120" s="153"/>
      <c r="LHI120" s="153"/>
      <c r="LHJ120" s="153"/>
      <c r="LHK120" s="153"/>
      <c r="LHL120" s="153"/>
      <c r="LHM120" s="155"/>
      <c r="LHN120" s="165"/>
      <c r="LHO120" s="153"/>
      <c r="LHP120" s="154"/>
      <c r="LHQ120" s="154"/>
      <c r="LHR120" s="153"/>
      <c r="LHS120" s="153"/>
      <c r="LHT120" s="153"/>
      <c r="LHU120" s="153"/>
      <c r="LHV120" s="153"/>
      <c r="LHW120" s="153"/>
      <c r="LHX120" s="153"/>
      <c r="LHY120" s="153"/>
      <c r="LHZ120" s="155"/>
      <c r="LIA120" s="165"/>
      <c r="LIB120" s="153"/>
      <c r="LIC120" s="154"/>
      <c r="LID120" s="154"/>
      <c r="LIE120" s="153"/>
      <c r="LIF120" s="153"/>
      <c r="LIG120" s="153"/>
      <c r="LIH120" s="153"/>
      <c r="LII120" s="153"/>
      <c r="LIJ120" s="153"/>
      <c r="LIK120" s="153"/>
      <c r="LIL120" s="153"/>
      <c r="LIM120" s="155"/>
      <c r="LIN120" s="165"/>
      <c r="LIO120" s="153"/>
      <c r="LIP120" s="154"/>
      <c r="LIQ120" s="154"/>
      <c r="LIR120" s="153"/>
      <c r="LIS120" s="153"/>
      <c r="LIT120" s="153"/>
      <c r="LIU120" s="153"/>
      <c r="LIV120" s="153"/>
      <c r="LIW120" s="153"/>
      <c r="LIX120" s="153"/>
      <c r="LIY120" s="153"/>
      <c r="LIZ120" s="155"/>
      <c r="LJA120" s="165"/>
      <c r="LJB120" s="153"/>
      <c r="LJC120" s="154"/>
      <c r="LJD120" s="154"/>
      <c r="LJE120" s="153"/>
      <c r="LJF120" s="153"/>
      <c r="LJG120" s="153"/>
      <c r="LJH120" s="153"/>
      <c r="LJI120" s="153"/>
      <c r="LJJ120" s="153"/>
      <c r="LJK120" s="153"/>
      <c r="LJL120" s="153"/>
      <c r="LJM120" s="155"/>
      <c r="LJN120" s="165"/>
      <c r="LJO120" s="153"/>
      <c r="LJP120" s="154"/>
      <c r="LJQ120" s="154"/>
      <c r="LJR120" s="153"/>
      <c r="LJS120" s="153"/>
      <c r="LJT120" s="153"/>
      <c r="LJU120" s="153"/>
      <c r="LJV120" s="153"/>
      <c r="LJW120" s="153"/>
      <c r="LJX120" s="153"/>
      <c r="LJY120" s="153"/>
      <c r="LJZ120" s="155"/>
      <c r="LKA120" s="165"/>
      <c r="LKB120" s="153"/>
      <c r="LKC120" s="154"/>
      <c r="LKD120" s="154"/>
      <c r="LKE120" s="153"/>
      <c r="LKF120" s="153"/>
      <c r="LKG120" s="153"/>
      <c r="LKH120" s="153"/>
      <c r="LKI120" s="153"/>
      <c r="LKJ120" s="153"/>
      <c r="LKK120" s="153"/>
      <c r="LKL120" s="153"/>
      <c r="LKM120" s="155"/>
      <c r="LKN120" s="165"/>
      <c r="LKO120" s="153"/>
      <c r="LKP120" s="154"/>
      <c r="LKQ120" s="154"/>
      <c r="LKR120" s="153"/>
      <c r="LKS120" s="153"/>
      <c r="LKT120" s="153"/>
      <c r="LKU120" s="153"/>
      <c r="LKV120" s="153"/>
      <c r="LKW120" s="153"/>
      <c r="LKX120" s="153"/>
      <c r="LKY120" s="153"/>
      <c r="LKZ120" s="155"/>
      <c r="LLA120" s="165"/>
      <c r="LLB120" s="153"/>
      <c r="LLC120" s="154"/>
      <c r="LLD120" s="154"/>
      <c r="LLE120" s="153"/>
      <c r="LLF120" s="153"/>
      <c r="LLG120" s="153"/>
      <c r="LLH120" s="153"/>
      <c r="LLI120" s="153"/>
      <c r="LLJ120" s="153"/>
      <c r="LLK120" s="153"/>
      <c r="LLL120" s="153"/>
      <c r="LLM120" s="155"/>
      <c r="LLN120" s="165"/>
      <c r="LLO120" s="153"/>
      <c r="LLP120" s="154"/>
      <c r="LLQ120" s="154"/>
      <c r="LLR120" s="153"/>
      <c r="LLS120" s="153"/>
      <c r="LLT120" s="153"/>
      <c r="LLU120" s="153"/>
      <c r="LLV120" s="153"/>
      <c r="LLW120" s="153"/>
      <c r="LLX120" s="153"/>
      <c r="LLY120" s="153"/>
      <c r="LLZ120" s="155"/>
      <c r="LMA120" s="165"/>
      <c r="LMB120" s="153"/>
      <c r="LMC120" s="154"/>
      <c r="LMD120" s="154"/>
      <c r="LME120" s="153"/>
      <c r="LMF120" s="153"/>
      <c r="LMG120" s="153"/>
      <c r="LMH120" s="153"/>
      <c r="LMI120" s="153"/>
      <c r="LMJ120" s="153"/>
      <c r="LMK120" s="153"/>
      <c r="LML120" s="153"/>
      <c r="LMM120" s="155"/>
      <c r="LMN120" s="165"/>
      <c r="LMO120" s="153"/>
      <c r="LMP120" s="154"/>
      <c r="LMQ120" s="154"/>
      <c r="LMR120" s="153"/>
      <c r="LMS120" s="153"/>
      <c r="LMT120" s="153"/>
      <c r="LMU120" s="153"/>
      <c r="LMV120" s="153"/>
      <c r="LMW120" s="153"/>
      <c r="LMX120" s="153"/>
      <c r="LMY120" s="153"/>
      <c r="LMZ120" s="155"/>
      <c r="LNA120" s="165"/>
      <c r="LNB120" s="153"/>
      <c r="LNC120" s="154"/>
      <c r="LND120" s="154"/>
      <c r="LNE120" s="153"/>
      <c r="LNF120" s="153"/>
      <c r="LNG120" s="153"/>
      <c r="LNH120" s="153"/>
      <c r="LNI120" s="153"/>
      <c r="LNJ120" s="153"/>
      <c r="LNK120" s="153"/>
      <c r="LNL120" s="153"/>
      <c r="LNM120" s="155"/>
      <c r="LNN120" s="165"/>
      <c r="LNO120" s="153"/>
      <c r="LNP120" s="154"/>
      <c r="LNQ120" s="154"/>
      <c r="LNR120" s="153"/>
      <c r="LNS120" s="153"/>
      <c r="LNT120" s="153"/>
      <c r="LNU120" s="153"/>
      <c r="LNV120" s="153"/>
      <c r="LNW120" s="153"/>
      <c r="LNX120" s="153"/>
      <c r="LNY120" s="153"/>
      <c r="LNZ120" s="155"/>
      <c r="LOA120" s="165"/>
      <c r="LOB120" s="153"/>
      <c r="LOC120" s="154"/>
      <c r="LOD120" s="154"/>
      <c r="LOE120" s="153"/>
      <c r="LOF120" s="153"/>
      <c r="LOG120" s="153"/>
      <c r="LOH120" s="153"/>
      <c r="LOI120" s="153"/>
      <c r="LOJ120" s="153"/>
      <c r="LOK120" s="153"/>
      <c r="LOL120" s="153"/>
      <c r="LOM120" s="155"/>
      <c r="LON120" s="165"/>
      <c r="LOO120" s="153"/>
      <c r="LOP120" s="154"/>
      <c r="LOQ120" s="154"/>
      <c r="LOR120" s="153"/>
      <c r="LOS120" s="153"/>
      <c r="LOT120" s="153"/>
      <c r="LOU120" s="153"/>
      <c r="LOV120" s="153"/>
      <c r="LOW120" s="153"/>
      <c r="LOX120" s="153"/>
      <c r="LOY120" s="153"/>
      <c r="LOZ120" s="155"/>
      <c r="LPA120" s="165"/>
      <c r="LPB120" s="153"/>
      <c r="LPC120" s="154"/>
      <c r="LPD120" s="154"/>
      <c r="LPE120" s="153"/>
      <c r="LPF120" s="153"/>
      <c r="LPG120" s="153"/>
      <c r="LPH120" s="153"/>
      <c r="LPI120" s="153"/>
      <c r="LPJ120" s="153"/>
      <c r="LPK120" s="153"/>
      <c r="LPL120" s="153"/>
      <c r="LPM120" s="155"/>
      <c r="LPN120" s="165"/>
      <c r="LPO120" s="153"/>
      <c r="LPP120" s="154"/>
      <c r="LPQ120" s="154"/>
      <c r="LPR120" s="153"/>
      <c r="LPS120" s="153"/>
      <c r="LPT120" s="153"/>
      <c r="LPU120" s="153"/>
      <c r="LPV120" s="153"/>
      <c r="LPW120" s="153"/>
      <c r="LPX120" s="153"/>
      <c r="LPY120" s="153"/>
      <c r="LPZ120" s="155"/>
      <c r="LQA120" s="165"/>
      <c r="LQB120" s="153"/>
      <c r="LQC120" s="154"/>
      <c r="LQD120" s="154"/>
      <c r="LQE120" s="153"/>
      <c r="LQF120" s="153"/>
      <c r="LQG120" s="153"/>
      <c r="LQH120" s="153"/>
      <c r="LQI120" s="153"/>
      <c r="LQJ120" s="153"/>
      <c r="LQK120" s="153"/>
      <c r="LQL120" s="153"/>
      <c r="LQM120" s="155"/>
      <c r="LQN120" s="165"/>
      <c r="LQO120" s="153"/>
      <c r="LQP120" s="154"/>
      <c r="LQQ120" s="154"/>
      <c r="LQR120" s="153"/>
      <c r="LQS120" s="153"/>
      <c r="LQT120" s="153"/>
      <c r="LQU120" s="153"/>
      <c r="LQV120" s="153"/>
      <c r="LQW120" s="153"/>
      <c r="LQX120" s="153"/>
      <c r="LQY120" s="153"/>
      <c r="LQZ120" s="155"/>
      <c r="LRA120" s="165"/>
      <c r="LRB120" s="153"/>
      <c r="LRC120" s="154"/>
      <c r="LRD120" s="154"/>
      <c r="LRE120" s="153"/>
      <c r="LRF120" s="153"/>
      <c r="LRG120" s="153"/>
      <c r="LRH120" s="153"/>
      <c r="LRI120" s="153"/>
      <c r="LRJ120" s="153"/>
      <c r="LRK120" s="153"/>
      <c r="LRL120" s="153"/>
      <c r="LRM120" s="155"/>
      <c r="LRN120" s="165"/>
      <c r="LRO120" s="153"/>
      <c r="LRP120" s="154"/>
      <c r="LRQ120" s="154"/>
      <c r="LRR120" s="153"/>
      <c r="LRS120" s="153"/>
      <c r="LRT120" s="153"/>
      <c r="LRU120" s="153"/>
      <c r="LRV120" s="153"/>
      <c r="LRW120" s="153"/>
      <c r="LRX120" s="153"/>
      <c r="LRY120" s="153"/>
      <c r="LRZ120" s="155"/>
      <c r="LSA120" s="165"/>
      <c r="LSB120" s="153"/>
      <c r="LSC120" s="154"/>
      <c r="LSD120" s="154"/>
      <c r="LSE120" s="153"/>
      <c r="LSF120" s="153"/>
      <c r="LSG120" s="153"/>
      <c r="LSH120" s="153"/>
      <c r="LSI120" s="153"/>
      <c r="LSJ120" s="153"/>
      <c r="LSK120" s="153"/>
      <c r="LSL120" s="153"/>
      <c r="LSM120" s="155"/>
      <c r="LSN120" s="165"/>
      <c r="LSO120" s="153"/>
      <c r="LSP120" s="154"/>
      <c r="LSQ120" s="154"/>
      <c r="LSR120" s="153"/>
      <c r="LSS120" s="153"/>
      <c r="LST120" s="153"/>
      <c r="LSU120" s="153"/>
      <c r="LSV120" s="153"/>
      <c r="LSW120" s="153"/>
      <c r="LSX120" s="153"/>
      <c r="LSY120" s="153"/>
      <c r="LSZ120" s="155"/>
      <c r="LTA120" s="165"/>
      <c r="LTB120" s="153"/>
      <c r="LTC120" s="154"/>
      <c r="LTD120" s="154"/>
      <c r="LTE120" s="153"/>
      <c r="LTF120" s="153"/>
      <c r="LTG120" s="153"/>
      <c r="LTH120" s="153"/>
      <c r="LTI120" s="153"/>
      <c r="LTJ120" s="153"/>
      <c r="LTK120" s="153"/>
      <c r="LTL120" s="153"/>
      <c r="LTM120" s="155"/>
      <c r="LTN120" s="165"/>
      <c r="LTO120" s="153"/>
      <c r="LTP120" s="154"/>
      <c r="LTQ120" s="154"/>
      <c r="LTR120" s="153"/>
      <c r="LTS120" s="153"/>
      <c r="LTT120" s="153"/>
      <c r="LTU120" s="153"/>
      <c r="LTV120" s="153"/>
      <c r="LTW120" s="153"/>
      <c r="LTX120" s="153"/>
      <c r="LTY120" s="153"/>
      <c r="LTZ120" s="155"/>
      <c r="LUA120" s="165"/>
      <c r="LUB120" s="153"/>
      <c r="LUC120" s="154"/>
      <c r="LUD120" s="154"/>
      <c r="LUE120" s="153"/>
      <c r="LUF120" s="153"/>
      <c r="LUG120" s="153"/>
      <c r="LUH120" s="153"/>
      <c r="LUI120" s="153"/>
      <c r="LUJ120" s="153"/>
      <c r="LUK120" s="153"/>
      <c r="LUL120" s="153"/>
      <c r="LUM120" s="155"/>
      <c r="LUN120" s="165"/>
      <c r="LUO120" s="153"/>
      <c r="LUP120" s="154"/>
      <c r="LUQ120" s="154"/>
      <c r="LUR120" s="153"/>
      <c r="LUS120" s="153"/>
      <c r="LUT120" s="153"/>
      <c r="LUU120" s="153"/>
      <c r="LUV120" s="153"/>
      <c r="LUW120" s="153"/>
      <c r="LUX120" s="153"/>
      <c r="LUY120" s="153"/>
      <c r="LUZ120" s="155"/>
      <c r="LVA120" s="165"/>
      <c r="LVB120" s="153"/>
      <c r="LVC120" s="154"/>
      <c r="LVD120" s="154"/>
      <c r="LVE120" s="153"/>
      <c r="LVF120" s="153"/>
      <c r="LVG120" s="153"/>
      <c r="LVH120" s="153"/>
      <c r="LVI120" s="153"/>
      <c r="LVJ120" s="153"/>
      <c r="LVK120" s="153"/>
      <c r="LVL120" s="153"/>
      <c r="LVM120" s="155"/>
      <c r="LVN120" s="165"/>
      <c r="LVO120" s="153"/>
      <c r="LVP120" s="154"/>
      <c r="LVQ120" s="154"/>
      <c r="LVR120" s="153"/>
      <c r="LVS120" s="153"/>
      <c r="LVT120" s="153"/>
      <c r="LVU120" s="153"/>
      <c r="LVV120" s="153"/>
      <c r="LVW120" s="153"/>
      <c r="LVX120" s="153"/>
      <c r="LVY120" s="153"/>
      <c r="LVZ120" s="155"/>
      <c r="LWA120" s="165"/>
      <c r="LWB120" s="153"/>
      <c r="LWC120" s="154"/>
      <c r="LWD120" s="154"/>
      <c r="LWE120" s="153"/>
      <c r="LWF120" s="153"/>
      <c r="LWG120" s="153"/>
      <c r="LWH120" s="153"/>
      <c r="LWI120" s="153"/>
      <c r="LWJ120" s="153"/>
      <c r="LWK120" s="153"/>
      <c r="LWL120" s="153"/>
      <c r="LWM120" s="155"/>
      <c r="LWN120" s="165"/>
      <c r="LWO120" s="153"/>
      <c r="LWP120" s="154"/>
      <c r="LWQ120" s="154"/>
      <c r="LWR120" s="153"/>
      <c r="LWS120" s="153"/>
      <c r="LWT120" s="153"/>
      <c r="LWU120" s="153"/>
      <c r="LWV120" s="153"/>
      <c r="LWW120" s="153"/>
      <c r="LWX120" s="153"/>
      <c r="LWY120" s="153"/>
      <c r="LWZ120" s="155"/>
      <c r="LXA120" s="165"/>
      <c r="LXB120" s="153"/>
      <c r="LXC120" s="154"/>
      <c r="LXD120" s="154"/>
      <c r="LXE120" s="153"/>
      <c r="LXF120" s="153"/>
      <c r="LXG120" s="153"/>
      <c r="LXH120" s="153"/>
      <c r="LXI120" s="153"/>
      <c r="LXJ120" s="153"/>
      <c r="LXK120" s="153"/>
      <c r="LXL120" s="153"/>
      <c r="LXM120" s="155"/>
      <c r="LXN120" s="165"/>
      <c r="LXO120" s="153"/>
      <c r="LXP120" s="154"/>
      <c r="LXQ120" s="154"/>
      <c r="LXR120" s="153"/>
      <c r="LXS120" s="153"/>
      <c r="LXT120" s="153"/>
      <c r="LXU120" s="153"/>
      <c r="LXV120" s="153"/>
      <c r="LXW120" s="153"/>
      <c r="LXX120" s="153"/>
      <c r="LXY120" s="153"/>
      <c r="LXZ120" s="155"/>
      <c r="LYA120" s="165"/>
      <c r="LYB120" s="153"/>
      <c r="LYC120" s="154"/>
      <c r="LYD120" s="154"/>
      <c r="LYE120" s="153"/>
      <c r="LYF120" s="153"/>
      <c r="LYG120" s="153"/>
      <c r="LYH120" s="153"/>
      <c r="LYI120" s="153"/>
      <c r="LYJ120" s="153"/>
      <c r="LYK120" s="153"/>
      <c r="LYL120" s="153"/>
      <c r="LYM120" s="155"/>
      <c r="LYN120" s="165"/>
      <c r="LYO120" s="153"/>
      <c r="LYP120" s="154"/>
      <c r="LYQ120" s="154"/>
      <c r="LYR120" s="153"/>
      <c r="LYS120" s="153"/>
      <c r="LYT120" s="153"/>
      <c r="LYU120" s="153"/>
      <c r="LYV120" s="153"/>
      <c r="LYW120" s="153"/>
      <c r="LYX120" s="153"/>
      <c r="LYY120" s="153"/>
      <c r="LYZ120" s="155"/>
      <c r="LZA120" s="165"/>
      <c r="LZB120" s="153"/>
      <c r="LZC120" s="154"/>
      <c r="LZD120" s="154"/>
      <c r="LZE120" s="153"/>
      <c r="LZF120" s="153"/>
      <c r="LZG120" s="153"/>
      <c r="LZH120" s="153"/>
      <c r="LZI120" s="153"/>
      <c r="LZJ120" s="153"/>
      <c r="LZK120" s="153"/>
      <c r="LZL120" s="153"/>
      <c r="LZM120" s="155"/>
      <c r="LZN120" s="165"/>
      <c r="LZO120" s="153"/>
      <c r="LZP120" s="154"/>
      <c r="LZQ120" s="154"/>
      <c r="LZR120" s="153"/>
      <c r="LZS120" s="153"/>
      <c r="LZT120" s="153"/>
      <c r="LZU120" s="153"/>
      <c r="LZV120" s="153"/>
      <c r="LZW120" s="153"/>
      <c r="LZX120" s="153"/>
      <c r="LZY120" s="153"/>
      <c r="LZZ120" s="155"/>
      <c r="MAA120" s="165"/>
      <c r="MAB120" s="153"/>
      <c r="MAC120" s="154"/>
      <c r="MAD120" s="154"/>
      <c r="MAE120" s="153"/>
      <c r="MAF120" s="153"/>
      <c r="MAG120" s="153"/>
      <c r="MAH120" s="153"/>
      <c r="MAI120" s="153"/>
      <c r="MAJ120" s="153"/>
      <c r="MAK120" s="153"/>
      <c r="MAL120" s="153"/>
      <c r="MAM120" s="155"/>
      <c r="MAN120" s="165"/>
      <c r="MAO120" s="153"/>
      <c r="MAP120" s="154"/>
      <c r="MAQ120" s="154"/>
      <c r="MAR120" s="153"/>
      <c r="MAS120" s="153"/>
      <c r="MAT120" s="153"/>
      <c r="MAU120" s="153"/>
      <c r="MAV120" s="153"/>
      <c r="MAW120" s="153"/>
      <c r="MAX120" s="153"/>
      <c r="MAY120" s="153"/>
      <c r="MAZ120" s="155"/>
      <c r="MBA120" s="165"/>
      <c r="MBB120" s="153"/>
      <c r="MBC120" s="154"/>
      <c r="MBD120" s="154"/>
      <c r="MBE120" s="153"/>
      <c r="MBF120" s="153"/>
      <c r="MBG120" s="153"/>
      <c r="MBH120" s="153"/>
      <c r="MBI120" s="153"/>
      <c r="MBJ120" s="153"/>
      <c r="MBK120" s="153"/>
      <c r="MBL120" s="153"/>
      <c r="MBM120" s="155"/>
      <c r="MBN120" s="165"/>
      <c r="MBO120" s="153"/>
      <c r="MBP120" s="154"/>
      <c r="MBQ120" s="154"/>
      <c r="MBR120" s="153"/>
      <c r="MBS120" s="153"/>
      <c r="MBT120" s="153"/>
      <c r="MBU120" s="153"/>
      <c r="MBV120" s="153"/>
      <c r="MBW120" s="153"/>
      <c r="MBX120" s="153"/>
      <c r="MBY120" s="153"/>
      <c r="MBZ120" s="155"/>
      <c r="MCA120" s="165"/>
      <c r="MCB120" s="153"/>
      <c r="MCC120" s="154"/>
      <c r="MCD120" s="154"/>
      <c r="MCE120" s="153"/>
      <c r="MCF120" s="153"/>
      <c r="MCG120" s="153"/>
      <c r="MCH120" s="153"/>
      <c r="MCI120" s="153"/>
      <c r="MCJ120" s="153"/>
      <c r="MCK120" s="153"/>
      <c r="MCL120" s="153"/>
      <c r="MCM120" s="155"/>
      <c r="MCN120" s="165"/>
      <c r="MCO120" s="153"/>
      <c r="MCP120" s="154"/>
      <c r="MCQ120" s="154"/>
      <c r="MCR120" s="153"/>
      <c r="MCS120" s="153"/>
      <c r="MCT120" s="153"/>
      <c r="MCU120" s="153"/>
      <c r="MCV120" s="153"/>
      <c r="MCW120" s="153"/>
      <c r="MCX120" s="153"/>
      <c r="MCY120" s="153"/>
      <c r="MCZ120" s="155"/>
      <c r="MDA120" s="165"/>
      <c r="MDB120" s="153"/>
      <c r="MDC120" s="154"/>
      <c r="MDD120" s="154"/>
      <c r="MDE120" s="153"/>
      <c r="MDF120" s="153"/>
      <c r="MDG120" s="153"/>
      <c r="MDH120" s="153"/>
      <c r="MDI120" s="153"/>
      <c r="MDJ120" s="153"/>
      <c r="MDK120" s="153"/>
      <c r="MDL120" s="153"/>
      <c r="MDM120" s="155"/>
      <c r="MDN120" s="165"/>
      <c r="MDO120" s="153"/>
      <c r="MDP120" s="154"/>
      <c r="MDQ120" s="154"/>
      <c r="MDR120" s="153"/>
      <c r="MDS120" s="153"/>
      <c r="MDT120" s="153"/>
      <c r="MDU120" s="153"/>
      <c r="MDV120" s="153"/>
      <c r="MDW120" s="153"/>
      <c r="MDX120" s="153"/>
      <c r="MDY120" s="153"/>
      <c r="MDZ120" s="155"/>
      <c r="MEA120" s="165"/>
      <c r="MEB120" s="153"/>
      <c r="MEC120" s="154"/>
      <c r="MED120" s="154"/>
      <c r="MEE120" s="153"/>
      <c r="MEF120" s="153"/>
      <c r="MEG120" s="153"/>
      <c r="MEH120" s="153"/>
      <c r="MEI120" s="153"/>
      <c r="MEJ120" s="153"/>
      <c r="MEK120" s="153"/>
      <c r="MEL120" s="153"/>
      <c r="MEM120" s="155"/>
      <c r="MEN120" s="165"/>
      <c r="MEO120" s="153"/>
      <c r="MEP120" s="154"/>
      <c r="MEQ120" s="154"/>
      <c r="MER120" s="153"/>
      <c r="MES120" s="153"/>
      <c r="MET120" s="153"/>
      <c r="MEU120" s="153"/>
      <c r="MEV120" s="153"/>
      <c r="MEW120" s="153"/>
      <c r="MEX120" s="153"/>
      <c r="MEY120" s="153"/>
      <c r="MEZ120" s="155"/>
      <c r="MFA120" s="165"/>
      <c r="MFB120" s="153"/>
      <c r="MFC120" s="154"/>
      <c r="MFD120" s="154"/>
      <c r="MFE120" s="153"/>
      <c r="MFF120" s="153"/>
      <c r="MFG120" s="153"/>
      <c r="MFH120" s="153"/>
      <c r="MFI120" s="153"/>
      <c r="MFJ120" s="153"/>
      <c r="MFK120" s="153"/>
      <c r="MFL120" s="153"/>
      <c r="MFM120" s="155"/>
      <c r="MFN120" s="165"/>
      <c r="MFO120" s="153"/>
      <c r="MFP120" s="154"/>
      <c r="MFQ120" s="154"/>
      <c r="MFR120" s="153"/>
      <c r="MFS120" s="153"/>
      <c r="MFT120" s="153"/>
      <c r="MFU120" s="153"/>
      <c r="MFV120" s="153"/>
      <c r="MFW120" s="153"/>
      <c r="MFX120" s="153"/>
      <c r="MFY120" s="153"/>
      <c r="MFZ120" s="155"/>
      <c r="MGA120" s="165"/>
      <c r="MGB120" s="153"/>
      <c r="MGC120" s="154"/>
      <c r="MGD120" s="154"/>
      <c r="MGE120" s="153"/>
      <c r="MGF120" s="153"/>
      <c r="MGG120" s="153"/>
      <c r="MGH120" s="153"/>
      <c r="MGI120" s="153"/>
      <c r="MGJ120" s="153"/>
      <c r="MGK120" s="153"/>
      <c r="MGL120" s="153"/>
      <c r="MGM120" s="155"/>
      <c r="MGN120" s="165"/>
      <c r="MGO120" s="153"/>
      <c r="MGP120" s="154"/>
      <c r="MGQ120" s="154"/>
      <c r="MGR120" s="153"/>
      <c r="MGS120" s="153"/>
      <c r="MGT120" s="153"/>
      <c r="MGU120" s="153"/>
      <c r="MGV120" s="153"/>
      <c r="MGW120" s="153"/>
      <c r="MGX120" s="153"/>
      <c r="MGY120" s="153"/>
      <c r="MGZ120" s="155"/>
      <c r="MHA120" s="165"/>
      <c r="MHB120" s="153"/>
      <c r="MHC120" s="154"/>
      <c r="MHD120" s="154"/>
      <c r="MHE120" s="153"/>
      <c r="MHF120" s="153"/>
      <c r="MHG120" s="153"/>
      <c r="MHH120" s="153"/>
      <c r="MHI120" s="153"/>
      <c r="MHJ120" s="153"/>
      <c r="MHK120" s="153"/>
      <c r="MHL120" s="153"/>
      <c r="MHM120" s="155"/>
      <c r="MHN120" s="165"/>
      <c r="MHO120" s="153"/>
      <c r="MHP120" s="154"/>
      <c r="MHQ120" s="154"/>
      <c r="MHR120" s="153"/>
      <c r="MHS120" s="153"/>
      <c r="MHT120" s="153"/>
      <c r="MHU120" s="153"/>
      <c r="MHV120" s="153"/>
      <c r="MHW120" s="153"/>
      <c r="MHX120" s="153"/>
      <c r="MHY120" s="153"/>
      <c r="MHZ120" s="155"/>
      <c r="MIA120" s="165"/>
      <c r="MIB120" s="153"/>
      <c r="MIC120" s="154"/>
      <c r="MID120" s="154"/>
      <c r="MIE120" s="153"/>
      <c r="MIF120" s="153"/>
      <c r="MIG120" s="153"/>
      <c r="MIH120" s="153"/>
      <c r="MII120" s="153"/>
      <c r="MIJ120" s="153"/>
      <c r="MIK120" s="153"/>
      <c r="MIL120" s="153"/>
      <c r="MIM120" s="155"/>
      <c r="MIN120" s="165"/>
      <c r="MIO120" s="153"/>
      <c r="MIP120" s="154"/>
      <c r="MIQ120" s="154"/>
      <c r="MIR120" s="153"/>
      <c r="MIS120" s="153"/>
      <c r="MIT120" s="153"/>
      <c r="MIU120" s="153"/>
      <c r="MIV120" s="153"/>
      <c r="MIW120" s="153"/>
      <c r="MIX120" s="153"/>
      <c r="MIY120" s="153"/>
      <c r="MIZ120" s="155"/>
      <c r="MJA120" s="165"/>
      <c r="MJB120" s="153"/>
      <c r="MJC120" s="154"/>
      <c r="MJD120" s="154"/>
      <c r="MJE120" s="153"/>
      <c r="MJF120" s="153"/>
      <c r="MJG120" s="153"/>
      <c r="MJH120" s="153"/>
      <c r="MJI120" s="153"/>
      <c r="MJJ120" s="153"/>
      <c r="MJK120" s="153"/>
      <c r="MJL120" s="153"/>
      <c r="MJM120" s="155"/>
      <c r="MJN120" s="165"/>
      <c r="MJO120" s="153"/>
      <c r="MJP120" s="154"/>
      <c r="MJQ120" s="154"/>
      <c r="MJR120" s="153"/>
      <c r="MJS120" s="153"/>
      <c r="MJT120" s="153"/>
      <c r="MJU120" s="153"/>
      <c r="MJV120" s="153"/>
      <c r="MJW120" s="153"/>
      <c r="MJX120" s="153"/>
      <c r="MJY120" s="153"/>
      <c r="MJZ120" s="155"/>
      <c r="MKA120" s="165"/>
      <c r="MKB120" s="153"/>
      <c r="MKC120" s="154"/>
      <c r="MKD120" s="154"/>
      <c r="MKE120" s="153"/>
      <c r="MKF120" s="153"/>
      <c r="MKG120" s="153"/>
      <c r="MKH120" s="153"/>
      <c r="MKI120" s="153"/>
      <c r="MKJ120" s="153"/>
      <c r="MKK120" s="153"/>
      <c r="MKL120" s="153"/>
      <c r="MKM120" s="155"/>
      <c r="MKN120" s="165"/>
      <c r="MKO120" s="153"/>
      <c r="MKP120" s="154"/>
      <c r="MKQ120" s="154"/>
      <c r="MKR120" s="153"/>
      <c r="MKS120" s="153"/>
      <c r="MKT120" s="153"/>
      <c r="MKU120" s="153"/>
      <c r="MKV120" s="153"/>
      <c r="MKW120" s="153"/>
      <c r="MKX120" s="153"/>
      <c r="MKY120" s="153"/>
      <c r="MKZ120" s="155"/>
      <c r="MLA120" s="165"/>
      <c r="MLB120" s="153"/>
      <c r="MLC120" s="154"/>
      <c r="MLD120" s="154"/>
      <c r="MLE120" s="153"/>
      <c r="MLF120" s="153"/>
      <c r="MLG120" s="153"/>
      <c r="MLH120" s="153"/>
      <c r="MLI120" s="153"/>
      <c r="MLJ120" s="153"/>
      <c r="MLK120" s="153"/>
      <c r="MLL120" s="153"/>
      <c r="MLM120" s="155"/>
      <c r="MLN120" s="165"/>
      <c r="MLO120" s="153"/>
      <c r="MLP120" s="154"/>
      <c r="MLQ120" s="154"/>
      <c r="MLR120" s="153"/>
      <c r="MLS120" s="153"/>
      <c r="MLT120" s="153"/>
      <c r="MLU120" s="153"/>
      <c r="MLV120" s="153"/>
      <c r="MLW120" s="153"/>
      <c r="MLX120" s="153"/>
      <c r="MLY120" s="153"/>
      <c r="MLZ120" s="155"/>
      <c r="MMA120" s="165"/>
      <c r="MMB120" s="153"/>
      <c r="MMC120" s="154"/>
      <c r="MMD120" s="154"/>
      <c r="MME120" s="153"/>
      <c r="MMF120" s="153"/>
      <c r="MMG120" s="153"/>
      <c r="MMH120" s="153"/>
      <c r="MMI120" s="153"/>
      <c r="MMJ120" s="153"/>
      <c r="MMK120" s="153"/>
      <c r="MML120" s="153"/>
      <c r="MMM120" s="155"/>
      <c r="MMN120" s="165"/>
      <c r="MMO120" s="153"/>
      <c r="MMP120" s="154"/>
      <c r="MMQ120" s="154"/>
      <c r="MMR120" s="153"/>
      <c r="MMS120" s="153"/>
      <c r="MMT120" s="153"/>
      <c r="MMU120" s="153"/>
      <c r="MMV120" s="153"/>
      <c r="MMW120" s="153"/>
      <c r="MMX120" s="153"/>
      <c r="MMY120" s="153"/>
      <c r="MMZ120" s="155"/>
      <c r="MNA120" s="165"/>
      <c r="MNB120" s="153"/>
      <c r="MNC120" s="154"/>
      <c r="MND120" s="154"/>
      <c r="MNE120" s="153"/>
      <c r="MNF120" s="153"/>
      <c r="MNG120" s="153"/>
      <c r="MNH120" s="153"/>
      <c r="MNI120" s="153"/>
      <c r="MNJ120" s="153"/>
      <c r="MNK120" s="153"/>
      <c r="MNL120" s="153"/>
      <c r="MNM120" s="155"/>
      <c r="MNN120" s="165"/>
      <c r="MNO120" s="153"/>
      <c r="MNP120" s="154"/>
      <c r="MNQ120" s="154"/>
      <c r="MNR120" s="153"/>
      <c r="MNS120" s="153"/>
      <c r="MNT120" s="153"/>
      <c r="MNU120" s="153"/>
      <c r="MNV120" s="153"/>
      <c r="MNW120" s="153"/>
      <c r="MNX120" s="153"/>
      <c r="MNY120" s="153"/>
      <c r="MNZ120" s="155"/>
      <c r="MOA120" s="165"/>
      <c r="MOB120" s="153"/>
      <c r="MOC120" s="154"/>
      <c r="MOD120" s="154"/>
      <c r="MOE120" s="153"/>
      <c r="MOF120" s="153"/>
      <c r="MOG120" s="153"/>
      <c r="MOH120" s="153"/>
      <c r="MOI120" s="153"/>
      <c r="MOJ120" s="153"/>
      <c r="MOK120" s="153"/>
      <c r="MOL120" s="153"/>
      <c r="MOM120" s="155"/>
      <c r="MON120" s="165"/>
      <c r="MOO120" s="153"/>
      <c r="MOP120" s="154"/>
      <c r="MOQ120" s="154"/>
      <c r="MOR120" s="153"/>
      <c r="MOS120" s="153"/>
      <c r="MOT120" s="153"/>
      <c r="MOU120" s="153"/>
      <c r="MOV120" s="153"/>
      <c r="MOW120" s="153"/>
      <c r="MOX120" s="153"/>
      <c r="MOY120" s="153"/>
      <c r="MOZ120" s="155"/>
      <c r="MPA120" s="165"/>
      <c r="MPB120" s="153"/>
      <c r="MPC120" s="154"/>
      <c r="MPD120" s="154"/>
      <c r="MPE120" s="153"/>
      <c r="MPF120" s="153"/>
      <c r="MPG120" s="153"/>
      <c r="MPH120" s="153"/>
      <c r="MPI120" s="153"/>
      <c r="MPJ120" s="153"/>
      <c r="MPK120" s="153"/>
      <c r="MPL120" s="153"/>
      <c r="MPM120" s="155"/>
      <c r="MPN120" s="165"/>
      <c r="MPO120" s="153"/>
      <c r="MPP120" s="154"/>
      <c r="MPQ120" s="154"/>
      <c r="MPR120" s="153"/>
      <c r="MPS120" s="153"/>
      <c r="MPT120" s="153"/>
      <c r="MPU120" s="153"/>
      <c r="MPV120" s="153"/>
      <c r="MPW120" s="153"/>
      <c r="MPX120" s="153"/>
      <c r="MPY120" s="153"/>
      <c r="MPZ120" s="155"/>
      <c r="MQA120" s="165"/>
      <c r="MQB120" s="153"/>
      <c r="MQC120" s="154"/>
      <c r="MQD120" s="154"/>
      <c r="MQE120" s="153"/>
      <c r="MQF120" s="153"/>
      <c r="MQG120" s="153"/>
      <c r="MQH120" s="153"/>
      <c r="MQI120" s="153"/>
      <c r="MQJ120" s="153"/>
      <c r="MQK120" s="153"/>
      <c r="MQL120" s="153"/>
      <c r="MQM120" s="155"/>
      <c r="MQN120" s="165"/>
      <c r="MQO120" s="153"/>
      <c r="MQP120" s="154"/>
      <c r="MQQ120" s="154"/>
      <c r="MQR120" s="153"/>
      <c r="MQS120" s="153"/>
      <c r="MQT120" s="153"/>
      <c r="MQU120" s="153"/>
      <c r="MQV120" s="153"/>
      <c r="MQW120" s="153"/>
      <c r="MQX120" s="153"/>
      <c r="MQY120" s="153"/>
      <c r="MQZ120" s="155"/>
      <c r="MRA120" s="165"/>
      <c r="MRB120" s="153"/>
      <c r="MRC120" s="154"/>
      <c r="MRD120" s="154"/>
      <c r="MRE120" s="153"/>
      <c r="MRF120" s="153"/>
      <c r="MRG120" s="153"/>
      <c r="MRH120" s="153"/>
      <c r="MRI120" s="153"/>
      <c r="MRJ120" s="153"/>
      <c r="MRK120" s="153"/>
      <c r="MRL120" s="153"/>
      <c r="MRM120" s="155"/>
      <c r="MRN120" s="165"/>
      <c r="MRO120" s="153"/>
      <c r="MRP120" s="154"/>
      <c r="MRQ120" s="154"/>
      <c r="MRR120" s="153"/>
      <c r="MRS120" s="153"/>
      <c r="MRT120" s="153"/>
      <c r="MRU120" s="153"/>
      <c r="MRV120" s="153"/>
      <c r="MRW120" s="153"/>
      <c r="MRX120" s="153"/>
      <c r="MRY120" s="153"/>
      <c r="MRZ120" s="155"/>
      <c r="MSA120" s="165"/>
      <c r="MSB120" s="153"/>
      <c r="MSC120" s="154"/>
      <c r="MSD120" s="154"/>
      <c r="MSE120" s="153"/>
      <c r="MSF120" s="153"/>
      <c r="MSG120" s="153"/>
      <c r="MSH120" s="153"/>
      <c r="MSI120" s="153"/>
      <c r="MSJ120" s="153"/>
      <c r="MSK120" s="153"/>
      <c r="MSL120" s="153"/>
      <c r="MSM120" s="155"/>
      <c r="MSN120" s="165"/>
      <c r="MSO120" s="153"/>
      <c r="MSP120" s="154"/>
      <c r="MSQ120" s="154"/>
      <c r="MSR120" s="153"/>
      <c r="MSS120" s="153"/>
      <c r="MST120" s="153"/>
      <c r="MSU120" s="153"/>
      <c r="MSV120" s="153"/>
      <c r="MSW120" s="153"/>
      <c r="MSX120" s="153"/>
      <c r="MSY120" s="153"/>
      <c r="MSZ120" s="155"/>
      <c r="MTA120" s="165"/>
      <c r="MTB120" s="153"/>
      <c r="MTC120" s="154"/>
      <c r="MTD120" s="154"/>
      <c r="MTE120" s="153"/>
      <c r="MTF120" s="153"/>
      <c r="MTG120" s="153"/>
      <c r="MTH120" s="153"/>
      <c r="MTI120" s="153"/>
      <c r="MTJ120" s="153"/>
      <c r="MTK120" s="153"/>
      <c r="MTL120" s="153"/>
      <c r="MTM120" s="155"/>
      <c r="MTN120" s="165"/>
      <c r="MTO120" s="153"/>
      <c r="MTP120" s="154"/>
      <c r="MTQ120" s="154"/>
      <c r="MTR120" s="153"/>
      <c r="MTS120" s="153"/>
      <c r="MTT120" s="153"/>
      <c r="MTU120" s="153"/>
      <c r="MTV120" s="153"/>
      <c r="MTW120" s="153"/>
      <c r="MTX120" s="153"/>
      <c r="MTY120" s="153"/>
      <c r="MTZ120" s="155"/>
      <c r="MUA120" s="165"/>
      <c r="MUB120" s="153"/>
      <c r="MUC120" s="154"/>
      <c r="MUD120" s="154"/>
      <c r="MUE120" s="153"/>
      <c r="MUF120" s="153"/>
      <c r="MUG120" s="153"/>
      <c r="MUH120" s="153"/>
      <c r="MUI120" s="153"/>
      <c r="MUJ120" s="153"/>
      <c r="MUK120" s="153"/>
      <c r="MUL120" s="153"/>
      <c r="MUM120" s="155"/>
      <c r="MUN120" s="165"/>
      <c r="MUO120" s="153"/>
      <c r="MUP120" s="154"/>
      <c r="MUQ120" s="154"/>
      <c r="MUR120" s="153"/>
      <c r="MUS120" s="153"/>
      <c r="MUT120" s="153"/>
      <c r="MUU120" s="153"/>
      <c r="MUV120" s="153"/>
      <c r="MUW120" s="153"/>
      <c r="MUX120" s="153"/>
      <c r="MUY120" s="153"/>
      <c r="MUZ120" s="155"/>
      <c r="MVA120" s="165"/>
      <c r="MVB120" s="153"/>
      <c r="MVC120" s="154"/>
      <c r="MVD120" s="154"/>
      <c r="MVE120" s="153"/>
      <c r="MVF120" s="153"/>
      <c r="MVG120" s="153"/>
      <c r="MVH120" s="153"/>
      <c r="MVI120" s="153"/>
      <c r="MVJ120" s="153"/>
      <c r="MVK120" s="153"/>
      <c r="MVL120" s="153"/>
      <c r="MVM120" s="155"/>
      <c r="MVN120" s="165"/>
      <c r="MVO120" s="153"/>
      <c r="MVP120" s="154"/>
      <c r="MVQ120" s="154"/>
      <c r="MVR120" s="153"/>
      <c r="MVS120" s="153"/>
      <c r="MVT120" s="153"/>
      <c r="MVU120" s="153"/>
      <c r="MVV120" s="153"/>
      <c r="MVW120" s="153"/>
      <c r="MVX120" s="153"/>
      <c r="MVY120" s="153"/>
      <c r="MVZ120" s="155"/>
      <c r="MWA120" s="165"/>
      <c r="MWB120" s="153"/>
      <c r="MWC120" s="154"/>
      <c r="MWD120" s="154"/>
      <c r="MWE120" s="153"/>
      <c r="MWF120" s="153"/>
      <c r="MWG120" s="153"/>
      <c r="MWH120" s="153"/>
      <c r="MWI120" s="153"/>
      <c r="MWJ120" s="153"/>
      <c r="MWK120" s="153"/>
      <c r="MWL120" s="153"/>
      <c r="MWM120" s="155"/>
      <c r="MWN120" s="165"/>
      <c r="MWO120" s="153"/>
      <c r="MWP120" s="154"/>
      <c r="MWQ120" s="154"/>
      <c r="MWR120" s="153"/>
      <c r="MWS120" s="153"/>
      <c r="MWT120" s="153"/>
      <c r="MWU120" s="153"/>
      <c r="MWV120" s="153"/>
      <c r="MWW120" s="153"/>
      <c r="MWX120" s="153"/>
      <c r="MWY120" s="153"/>
      <c r="MWZ120" s="155"/>
      <c r="MXA120" s="165"/>
      <c r="MXB120" s="153"/>
      <c r="MXC120" s="154"/>
      <c r="MXD120" s="154"/>
      <c r="MXE120" s="153"/>
      <c r="MXF120" s="153"/>
      <c r="MXG120" s="153"/>
      <c r="MXH120" s="153"/>
      <c r="MXI120" s="153"/>
      <c r="MXJ120" s="153"/>
      <c r="MXK120" s="153"/>
      <c r="MXL120" s="153"/>
      <c r="MXM120" s="155"/>
      <c r="MXN120" s="165"/>
      <c r="MXO120" s="153"/>
      <c r="MXP120" s="154"/>
      <c r="MXQ120" s="154"/>
      <c r="MXR120" s="153"/>
      <c r="MXS120" s="153"/>
      <c r="MXT120" s="153"/>
      <c r="MXU120" s="153"/>
      <c r="MXV120" s="153"/>
      <c r="MXW120" s="153"/>
      <c r="MXX120" s="153"/>
      <c r="MXY120" s="153"/>
      <c r="MXZ120" s="155"/>
      <c r="MYA120" s="165"/>
      <c r="MYB120" s="153"/>
      <c r="MYC120" s="154"/>
      <c r="MYD120" s="154"/>
      <c r="MYE120" s="153"/>
      <c r="MYF120" s="153"/>
      <c r="MYG120" s="153"/>
      <c r="MYH120" s="153"/>
      <c r="MYI120" s="153"/>
      <c r="MYJ120" s="153"/>
      <c r="MYK120" s="153"/>
      <c r="MYL120" s="153"/>
      <c r="MYM120" s="155"/>
      <c r="MYN120" s="165"/>
      <c r="MYO120" s="153"/>
      <c r="MYP120" s="154"/>
      <c r="MYQ120" s="154"/>
      <c r="MYR120" s="153"/>
      <c r="MYS120" s="153"/>
      <c r="MYT120" s="153"/>
      <c r="MYU120" s="153"/>
      <c r="MYV120" s="153"/>
      <c r="MYW120" s="153"/>
      <c r="MYX120" s="153"/>
      <c r="MYY120" s="153"/>
      <c r="MYZ120" s="155"/>
      <c r="MZA120" s="165"/>
      <c r="MZB120" s="153"/>
      <c r="MZC120" s="154"/>
      <c r="MZD120" s="154"/>
      <c r="MZE120" s="153"/>
      <c r="MZF120" s="153"/>
      <c r="MZG120" s="153"/>
      <c r="MZH120" s="153"/>
      <c r="MZI120" s="153"/>
      <c r="MZJ120" s="153"/>
      <c r="MZK120" s="153"/>
      <c r="MZL120" s="153"/>
      <c r="MZM120" s="155"/>
      <c r="MZN120" s="165"/>
      <c r="MZO120" s="153"/>
      <c r="MZP120" s="154"/>
      <c r="MZQ120" s="154"/>
      <c r="MZR120" s="153"/>
      <c r="MZS120" s="153"/>
      <c r="MZT120" s="153"/>
      <c r="MZU120" s="153"/>
      <c r="MZV120" s="153"/>
      <c r="MZW120" s="153"/>
      <c r="MZX120" s="153"/>
      <c r="MZY120" s="153"/>
      <c r="MZZ120" s="155"/>
      <c r="NAA120" s="165"/>
      <c r="NAB120" s="153"/>
      <c r="NAC120" s="154"/>
      <c r="NAD120" s="154"/>
      <c r="NAE120" s="153"/>
      <c r="NAF120" s="153"/>
      <c r="NAG120" s="153"/>
      <c r="NAH120" s="153"/>
      <c r="NAI120" s="153"/>
      <c r="NAJ120" s="153"/>
      <c r="NAK120" s="153"/>
      <c r="NAL120" s="153"/>
      <c r="NAM120" s="155"/>
      <c r="NAN120" s="165"/>
      <c r="NAO120" s="153"/>
      <c r="NAP120" s="154"/>
      <c r="NAQ120" s="154"/>
      <c r="NAR120" s="153"/>
      <c r="NAS120" s="153"/>
      <c r="NAT120" s="153"/>
      <c r="NAU120" s="153"/>
      <c r="NAV120" s="153"/>
      <c r="NAW120" s="153"/>
      <c r="NAX120" s="153"/>
      <c r="NAY120" s="153"/>
      <c r="NAZ120" s="155"/>
      <c r="NBA120" s="165"/>
      <c r="NBB120" s="153"/>
      <c r="NBC120" s="154"/>
      <c r="NBD120" s="154"/>
      <c r="NBE120" s="153"/>
      <c r="NBF120" s="153"/>
      <c r="NBG120" s="153"/>
      <c r="NBH120" s="153"/>
      <c r="NBI120" s="153"/>
      <c r="NBJ120" s="153"/>
      <c r="NBK120" s="153"/>
      <c r="NBL120" s="153"/>
      <c r="NBM120" s="155"/>
      <c r="NBN120" s="165"/>
      <c r="NBO120" s="153"/>
      <c r="NBP120" s="154"/>
      <c r="NBQ120" s="154"/>
      <c r="NBR120" s="153"/>
      <c r="NBS120" s="153"/>
      <c r="NBT120" s="153"/>
      <c r="NBU120" s="153"/>
      <c r="NBV120" s="153"/>
      <c r="NBW120" s="153"/>
      <c r="NBX120" s="153"/>
      <c r="NBY120" s="153"/>
      <c r="NBZ120" s="155"/>
      <c r="NCA120" s="165"/>
      <c r="NCB120" s="153"/>
      <c r="NCC120" s="154"/>
      <c r="NCD120" s="154"/>
      <c r="NCE120" s="153"/>
      <c r="NCF120" s="153"/>
      <c r="NCG120" s="153"/>
      <c r="NCH120" s="153"/>
      <c r="NCI120" s="153"/>
      <c r="NCJ120" s="153"/>
      <c r="NCK120" s="153"/>
      <c r="NCL120" s="153"/>
      <c r="NCM120" s="155"/>
      <c r="NCN120" s="165"/>
      <c r="NCO120" s="153"/>
      <c r="NCP120" s="154"/>
      <c r="NCQ120" s="154"/>
      <c r="NCR120" s="153"/>
      <c r="NCS120" s="153"/>
      <c r="NCT120" s="153"/>
      <c r="NCU120" s="153"/>
      <c r="NCV120" s="153"/>
      <c r="NCW120" s="153"/>
      <c r="NCX120" s="153"/>
      <c r="NCY120" s="153"/>
      <c r="NCZ120" s="155"/>
      <c r="NDA120" s="165"/>
      <c r="NDB120" s="153"/>
      <c r="NDC120" s="154"/>
      <c r="NDD120" s="154"/>
      <c r="NDE120" s="153"/>
      <c r="NDF120" s="153"/>
      <c r="NDG120" s="153"/>
      <c r="NDH120" s="153"/>
      <c r="NDI120" s="153"/>
      <c r="NDJ120" s="153"/>
      <c r="NDK120" s="153"/>
      <c r="NDL120" s="153"/>
      <c r="NDM120" s="155"/>
      <c r="NDN120" s="165"/>
      <c r="NDO120" s="153"/>
      <c r="NDP120" s="154"/>
      <c r="NDQ120" s="154"/>
      <c r="NDR120" s="153"/>
      <c r="NDS120" s="153"/>
      <c r="NDT120" s="153"/>
      <c r="NDU120" s="153"/>
      <c r="NDV120" s="153"/>
      <c r="NDW120" s="153"/>
      <c r="NDX120" s="153"/>
      <c r="NDY120" s="153"/>
      <c r="NDZ120" s="155"/>
      <c r="NEA120" s="165"/>
      <c r="NEB120" s="153"/>
      <c r="NEC120" s="154"/>
      <c r="NED120" s="154"/>
      <c r="NEE120" s="153"/>
      <c r="NEF120" s="153"/>
      <c r="NEG120" s="153"/>
      <c r="NEH120" s="153"/>
      <c r="NEI120" s="153"/>
      <c r="NEJ120" s="153"/>
      <c r="NEK120" s="153"/>
      <c r="NEL120" s="153"/>
      <c r="NEM120" s="155"/>
      <c r="NEN120" s="165"/>
      <c r="NEO120" s="153"/>
      <c r="NEP120" s="154"/>
      <c r="NEQ120" s="154"/>
      <c r="NER120" s="153"/>
      <c r="NES120" s="153"/>
      <c r="NET120" s="153"/>
      <c r="NEU120" s="153"/>
      <c r="NEV120" s="153"/>
      <c r="NEW120" s="153"/>
      <c r="NEX120" s="153"/>
      <c r="NEY120" s="153"/>
      <c r="NEZ120" s="155"/>
      <c r="NFA120" s="165"/>
      <c r="NFB120" s="153"/>
      <c r="NFC120" s="154"/>
      <c r="NFD120" s="154"/>
      <c r="NFE120" s="153"/>
      <c r="NFF120" s="153"/>
      <c r="NFG120" s="153"/>
      <c r="NFH120" s="153"/>
      <c r="NFI120" s="153"/>
      <c r="NFJ120" s="153"/>
      <c r="NFK120" s="153"/>
      <c r="NFL120" s="153"/>
      <c r="NFM120" s="155"/>
      <c r="NFN120" s="165"/>
      <c r="NFO120" s="153"/>
      <c r="NFP120" s="154"/>
      <c r="NFQ120" s="154"/>
      <c r="NFR120" s="153"/>
      <c r="NFS120" s="153"/>
      <c r="NFT120" s="153"/>
      <c r="NFU120" s="153"/>
      <c r="NFV120" s="153"/>
      <c r="NFW120" s="153"/>
      <c r="NFX120" s="153"/>
      <c r="NFY120" s="153"/>
      <c r="NFZ120" s="155"/>
      <c r="NGA120" s="165"/>
      <c r="NGB120" s="153"/>
      <c r="NGC120" s="154"/>
      <c r="NGD120" s="154"/>
      <c r="NGE120" s="153"/>
      <c r="NGF120" s="153"/>
      <c r="NGG120" s="153"/>
      <c r="NGH120" s="153"/>
      <c r="NGI120" s="153"/>
      <c r="NGJ120" s="153"/>
      <c r="NGK120" s="153"/>
      <c r="NGL120" s="153"/>
      <c r="NGM120" s="155"/>
      <c r="NGN120" s="165"/>
      <c r="NGO120" s="153"/>
      <c r="NGP120" s="154"/>
      <c r="NGQ120" s="154"/>
      <c r="NGR120" s="153"/>
      <c r="NGS120" s="153"/>
      <c r="NGT120" s="153"/>
      <c r="NGU120" s="153"/>
      <c r="NGV120" s="153"/>
      <c r="NGW120" s="153"/>
      <c r="NGX120" s="153"/>
      <c r="NGY120" s="153"/>
      <c r="NGZ120" s="155"/>
      <c r="NHA120" s="165"/>
      <c r="NHB120" s="153"/>
      <c r="NHC120" s="154"/>
      <c r="NHD120" s="154"/>
      <c r="NHE120" s="153"/>
      <c r="NHF120" s="153"/>
      <c r="NHG120" s="153"/>
      <c r="NHH120" s="153"/>
      <c r="NHI120" s="153"/>
      <c r="NHJ120" s="153"/>
      <c r="NHK120" s="153"/>
      <c r="NHL120" s="153"/>
      <c r="NHM120" s="155"/>
      <c r="NHN120" s="165"/>
      <c r="NHO120" s="153"/>
      <c r="NHP120" s="154"/>
      <c r="NHQ120" s="154"/>
      <c r="NHR120" s="153"/>
      <c r="NHS120" s="153"/>
      <c r="NHT120" s="153"/>
      <c r="NHU120" s="153"/>
      <c r="NHV120" s="153"/>
      <c r="NHW120" s="153"/>
      <c r="NHX120" s="153"/>
      <c r="NHY120" s="153"/>
      <c r="NHZ120" s="155"/>
      <c r="NIA120" s="165"/>
      <c r="NIB120" s="153"/>
      <c r="NIC120" s="154"/>
      <c r="NID120" s="154"/>
      <c r="NIE120" s="153"/>
      <c r="NIF120" s="153"/>
      <c r="NIG120" s="153"/>
      <c r="NIH120" s="153"/>
      <c r="NII120" s="153"/>
      <c r="NIJ120" s="153"/>
      <c r="NIK120" s="153"/>
      <c r="NIL120" s="153"/>
      <c r="NIM120" s="155"/>
      <c r="NIN120" s="165"/>
      <c r="NIO120" s="153"/>
      <c r="NIP120" s="154"/>
      <c r="NIQ120" s="154"/>
      <c r="NIR120" s="153"/>
      <c r="NIS120" s="153"/>
      <c r="NIT120" s="153"/>
      <c r="NIU120" s="153"/>
      <c r="NIV120" s="153"/>
      <c r="NIW120" s="153"/>
      <c r="NIX120" s="153"/>
      <c r="NIY120" s="153"/>
      <c r="NIZ120" s="155"/>
      <c r="NJA120" s="165"/>
      <c r="NJB120" s="153"/>
      <c r="NJC120" s="154"/>
      <c r="NJD120" s="154"/>
      <c r="NJE120" s="153"/>
      <c r="NJF120" s="153"/>
      <c r="NJG120" s="153"/>
      <c r="NJH120" s="153"/>
      <c r="NJI120" s="153"/>
      <c r="NJJ120" s="153"/>
      <c r="NJK120" s="153"/>
      <c r="NJL120" s="153"/>
      <c r="NJM120" s="155"/>
      <c r="NJN120" s="165"/>
      <c r="NJO120" s="153"/>
      <c r="NJP120" s="154"/>
      <c r="NJQ120" s="154"/>
      <c r="NJR120" s="153"/>
      <c r="NJS120" s="153"/>
      <c r="NJT120" s="153"/>
      <c r="NJU120" s="153"/>
      <c r="NJV120" s="153"/>
      <c r="NJW120" s="153"/>
      <c r="NJX120" s="153"/>
      <c r="NJY120" s="153"/>
      <c r="NJZ120" s="155"/>
      <c r="NKA120" s="165"/>
      <c r="NKB120" s="153"/>
      <c r="NKC120" s="154"/>
      <c r="NKD120" s="154"/>
      <c r="NKE120" s="153"/>
      <c r="NKF120" s="153"/>
      <c r="NKG120" s="153"/>
      <c r="NKH120" s="153"/>
      <c r="NKI120" s="153"/>
      <c r="NKJ120" s="153"/>
      <c r="NKK120" s="153"/>
      <c r="NKL120" s="153"/>
      <c r="NKM120" s="155"/>
      <c r="NKN120" s="165"/>
      <c r="NKO120" s="153"/>
      <c r="NKP120" s="154"/>
      <c r="NKQ120" s="154"/>
      <c r="NKR120" s="153"/>
      <c r="NKS120" s="153"/>
      <c r="NKT120" s="153"/>
      <c r="NKU120" s="153"/>
      <c r="NKV120" s="153"/>
      <c r="NKW120" s="153"/>
      <c r="NKX120" s="153"/>
      <c r="NKY120" s="153"/>
      <c r="NKZ120" s="155"/>
      <c r="NLA120" s="165"/>
      <c r="NLB120" s="153"/>
      <c r="NLC120" s="154"/>
      <c r="NLD120" s="154"/>
      <c r="NLE120" s="153"/>
      <c r="NLF120" s="153"/>
      <c r="NLG120" s="153"/>
      <c r="NLH120" s="153"/>
      <c r="NLI120" s="153"/>
      <c r="NLJ120" s="153"/>
      <c r="NLK120" s="153"/>
      <c r="NLL120" s="153"/>
      <c r="NLM120" s="155"/>
      <c r="NLN120" s="165"/>
      <c r="NLO120" s="153"/>
      <c r="NLP120" s="154"/>
      <c r="NLQ120" s="154"/>
      <c r="NLR120" s="153"/>
      <c r="NLS120" s="153"/>
      <c r="NLT120" s="153"/>
      <c r="NLU120" s="153"/>
      <c r="NLV120" s="153"/>
      <c r="NLW120" s="153"/>
      <c r="NLX120" s="153"/>
      <c r="NLY120" s="153"/>
      <c r="NLZ120" s="155"/>
      <c r="NMA120" s="165"/>
      <c r="NMB120" s="153"/>
      <c r="NMC120" s="154"/>
      <c r="NMD120" s="154"/>
      <c r="NME120" s="153"/>
      <c r="NMF120" s="153"/>
      <c r="NMG120" s="153"/>
      <c r="NMH120" s="153"/>
      <c r="NMI120" s="153"/>
      <c r="NMJ120" s="153"/>
      <c r="NMK120" s="153"/>
      <c r="NML120" s="153"/>
      <c r="NMM120" s="155"/>
      <c r="NMN120" s="165"/>
      <c r="NMO120" s="153"/>
      <c r="NMP120" s="154"/>
      <c r="NMQ120" s="154"/>
      <c r="NMR120" s="153"/>
      <c r="NMS120" s="153"/>
      <c r="NMT120" s="153"/>
      <c r="NMU120" s="153"/>
      <c r="NMV120" s="153"/>
      <c r="NMW120" s="153"/>
      <c r="NMX120" s="153"/>
      <c r="NMY120" s="153"/>
      <c r="NMZ120" s="155"/>
      <c r="NNA120" s="165"/>
      <c r="NNB120" s="153"/>
      <c r="NNC120" s="154"/>
      <c r="NND120" s="154"/>
      <c r="NNE120" s="153"/>
      <c r="NNF120" s="153"/>
      <c r="NNG120" s="153"/>
      <c r="NNH120" s="153"/>
      <c r="NNI120" s="153"/>
      <c r="NNJ120" s="153"/>
      <c r="NNK120" s="153"/>
      <c r="NNL120" s="153"/>
      <c r="NNM120" s="155"/>
      <c r="NNN120" s="165"/>
      <c r="NNO120" s="153"/>
      <c r="NNP120" s="154"/>
      <c r="NNQ120" s="154"/>
      <c r="NNR120" s="153"/>
      <c r="NNS120" s="153"/>
      <c r="NNT120" s="153"/>
      <c r="NNU120" s="153"/>
      <c r="NNV120" s="153"/>
      <c r="NNW120" s="153"/>
      <c r="NNX120" s="153"/>
      <c r="NNY120" s="153"/>
      <c r="NNZ120" s="155"/>
      <c r="NOA120" s="165"/>
      <c r="NOB120" s="153"/>
      <c r="NOC120" s="154"/>
      <c r="NOD120" s="154"/>
      <c r="NOE120" s="153"/>
      <c r="NOF120" s="153"/>
      <c r="NOG120" s="153"/>
      <c r="NOH120" s="153"/>
      <c r="NOI120" s="153"/>
      <c r="NOJ120" s="153"/>
      <c r="NOK120" s="153"/>
      <c r="NOL120" s="153"/>
      <c r="NOM120" s="155"/>
      <c r="NON120" s="165"/>
      <c r="NOO120" s="153"/>
      <c r="NOP120" s="154"/>
      <c r="NOQ120" s="154"/>
      <c r="NOR120" s="153"/>
      <c r="NOS120" s="153"/>
      <c r="NOT120" s="153"/>
      <c r="NOU120" s="153"/>
      <c r="NOV120" s="153"/>
      <c r="NOW120" s="153"/>
      <c r="NOX120" s="153"/>
      <c r="NOY120" s="153"/>
      <c r="NOZ120" s="155"/>
      <c r="NPA120" s="165"/>
      <c r="NPB120" s="153"/>
      <c r="NPC120" s="154"/>
      <c r="NPD120" s="154"/>
      <c r="NPE120" s="153"/>
      <c r="NPF120" s="153"/>
      <c r="NPG120" s="153"/>
      <c r="NPH120" s="153"/>
      <c r="NPI120" s="153"/>
      <c r="NPJ120" s="153"/>
      <c r="NPK120" s="153"/>
      <c r="NPL120" s="153"/>
      <c r="NPM120" s="155"/>
      <c r="NPN120" s="165"/>
      <c r="NPO120" s="153"/>
      <c r="NPP120" s="154"/>
      <c r="NPQ120" s="154"/>
      <c r="NPR120" s="153"/>
      <c r="NPS120" s="153"/>
      <c r="NPT120" s="153"/>
      <c r="NPU120" s="153"/>
      <c r="NPV120" s="153"/>
      <c r="NPW120" s="153"/>
      <c r="NPX120" s="153"/>
      <c r="NPY120" s="153"/>
      <c r="NPZ120" s="155"/>
      <c r="NQA120" s="165"/>
      <c r="NQB120" s="153"/>
      <c r="NQC120" s="154"/>
      <c r="NQD120" s="154"/>
      <c r="NQE120" s="153"/>
      <c r="NQF120" s="153"/>
      <c r="NQG120" s="153"/>
      <c r="NQH120" s="153"/>
      <c r="NQI120" s="153"/>
      <c r="NQJ120" s="153"/>
      <c r="NQK120" s="153"/>
      <c r="NQL120" s="153"/>
      <c r="NQM120" s="155"/>
      <c r="NQN120" s="165"/>
      <c r="NQO120" s="153"/>
      <c r="NQP120" s="154"/>
      <c r="NQQ120" s="154"/>
      <c r="NQR120" s="153"/>
      <c r="NQS120" s="153"/>
      <c r="NQT120" s="153"/>
      <c r="NQU120" s="153"/>
      <c r="NQV120" s="153"/>
      <c r="NQW120" s="153"/>
      <c r="NQX120" s="153"/>
      <c r="NQY120" s="153"/>
      <c r="NQZ120" s="155"/>
      <c r="NRA120" s="165"/>
      <c r="NRB120" s="153"/>
      <c r="NRC120" s="154"/>
      <c r="NRD120" s="154"/>
      <c r="NRE120" s="153"/>
      <c r="NRF120" s="153"/>
      <c r="NRG120" s="153"/>
      <c r="NRH120" s="153"/>
      <c r="NRI120" s="153"/>
      <c r="NRJ120" s="153"/>
      <c r="NRK120" s="153"/>
      <c r="NRL120" s="153"/>
      <c r="NRM120" s="155"/>
      <c r="NRN120" s="165"/>
      <c r="NRO120" s="153"/>
      <c r="NRP120" s="154"/>
      <c r="NRQ120" s="154"/>
      <c r="NRR120" s="153"/>
      <c r="NRS120" s="153"/>
      <c r="NRT120" s="153"/>
      <c r="NRU120" s="153"/>
      <c r="NRV120" s="153"/>
      <c r="NRW120" s="153"/>
      <c r="NRX120" s="153"/>
      <c r="NRY120" s="153"/>
      <c r="NRZ120" s="155"/>
      <c r="NSA120" s="165"/>
      <c r="NSB120" s="153"/>
      <c r="NSC120" s="154"/>
      <c r="NSD120" s="154"/>
      <c r="NSE120" s="153"/>
      <c r="NSF120" s="153"/>
      <c r="NSG120" s="153"/>
      <c r="NSH120" s="153"/>
      <c r="NSI120" s="153"/>
      <c r="NSJ120" s="153"/>
      <c r="NSK120" s="153"/>
      <c r="NSL120" s="153"/>
      <c r="NSM120" s="155"/>
      <c r="NSN120" s="165"/>
      <c r="NSO120" s="153"/>
      <c r="NSP120" s="154"/>
      <c r="NSQ120" s="154"/>
      <c r="NSR120" s="153"/>
      <c r="NSS120" s="153"/>
      <c r="NST120" s="153"/>
      <c r="NSU120" s="153"/>
      <c r="NSV120" s="153"/>
      <c r="NSW120" s="153"/>
      <c r="NSX120" s="153"/>
      <c r="NSY120" s="153"/>
      <c r="NSZ120" s="155"/>
      <c r="NTA120" s="165"/>
      <c r="NTB120" s="153"/>
      <c r="NTC120" s="154"/>
      <c r="NTD120" s="154"/>
      <c r="NTE120" s="153"/>
      <c r="NTF120" s="153"/>
      <c r="NTG120" s="153"/>
      <c r="NTH120" s="153"/>
      <c r="NTI120" s="153"/>
      <c r="NTJ120" s="153"/>
      <c r="NTK120" s="153"/>
      <c r="NTL120" s="153"/>
      <c r="NTM120" s="155"/>
      <c r="NTN120" s="165"/>
      <c r="NTO120" s="153"/>
      <c r="NTP120" s="154"/>
      <c r="NTQ120" s="154"/>
      <c r="NTR120" s="153"/>
      <c r="NTS120" s="153"/>
      <c r="NTT120" s="153"/>
      <c r="NTU120" s="153"/>
      <c r="NTV120" s="153"/>
      <c r="NTW120" s="153"/>
      <c r="NTX120" s="153"/>
      <c r="NTY120" s="153"/>
      <c r="NTZ120" s="155"/>
      <c r="NUA120" s="165"/>
      <c r="NUB120" s="153"/>
      <c r="NUC120" s="154"/>
      <c r="NUD120" s="154"/>
      <c r="NUE120" s="153"/>
      <c r="NUF120" s="153"/>
      <c r="NUG120" s="153"/>
      <c r="NUH120" s="153"/>
      <c r="NUI120" s="153"/>
      <c r="NUJ120" s="153"/>
      <c r="NUK120" s="153"/>
      <c r="NUL120" s="153"/>
      <c r="NUM120" s="155"/>
      <c r="NUN120" s="165"/>
      <c r="NUO120" s="153"/>
      <c r="NUP120" s="154"/>
      <c r="NUQ120" s="154"/>
      <c r="NUR120" s="153"/>
      <c r="NUS120" s="153"/>
      <c r="NUT120" s="153"/>
      <c r="NUU120" s="153"/>
      <c r="NUV120" s="153"/>
      <c r="NUW120" s="153"/>
      <c r="NUX120" s="153"/>
      <c r="NUY120" s="153"/>
      <c r="NUZ120" s="155"/>
      <c r="NVA120" s="165"/>
      <c r="NVB120" s="153"/>
      <c r="NVC120" s="154"/>
      <c r="NVD120" s="154"/>
      <c r="NVE120" s="153"/>
      <c r="NVF120" s="153"/>
      <c r="NVG120" s="153"/>
      <c r="NVH120" s="153"/>
      <c r="NVI120" s="153"/>
      <c r="NVJ120" s="153"/>
      <c r="NVK120" s="153"/>
      <c r="NVL120" s="153"/>
      <c r="NVM120" s="155"/>
      <c r="NVN120" s="165"/>
      <c r="NVO120" s="153"/>
      <c r="NVP120" s="154"/>
      <c r="NVQ120" s="154"/>
      <c r="NVR120" s="153"/>
      <c r="NVS120" s="153"/>
      <c r="NVT120" s="153"/>
      <c r="NVU120" s="153"/>
      <c r="NVV120" s="153"/>
      <c r="NVW120" s="153"/>
      <c r="NVX120" s="153"/>
      <c r="NVY120" s="153"/>
      <c r="NVZ120" s="155"/>
      <c r="NWA120" s="165"/>
      <c r="NWB120" s="153"/>
      <c r="NWC120" s="154"/>
      <c r="NWD120" s="154"/>
      <c r="NWE120" s="153"/>
      <c r="NWF120" s="153"/>
      <c r="NWG120" s="153"/>
      <c r="NWH120" s="153"/>
      <c r="NWI120" s="153"/>
      <c r="NWJ120" s="153"/>
      <c r="NWK120" s="153"/>
      <c r="NWL120" s="153"/>
      <c r="NWM120" s="155"/>
      <c r="NWN120" s="165"/>
      <c r="NWO120" s="153"/>
      <c r="NWP120" s="154"/>
      <c r="NWQ120" s="154"/>
      <c r="NWR120" s="153"/>
      <c r="NWS120" s="153"/>
      <c r="NWT120" s="153"/>
      <c r="NWU120" s="153"/>
      <c r="NWV120" s="153"/>
      <c r="NWW120" s="153"/>
      <c r="NWX120" s="153"/>
      <c r="NWY120" s="153"/>
      <c r="NWZ120" s="155"/>
      <c r="NXA120" s="165"/>
      <c r="NXB120" s="153"/>
      <c r="NXC120" s="154"/>
      <c r="NXD120" s="154"/>
      <c r="NXE120" s="153"/>
      <c r="NXF120" s="153"/>
      <c r="NXG120" s="153"/>
      <c r="NXH120" s="153"/>
      <c r="NXI120" s="153"/>
      <c r="NXJ120" s="153"/>
      <c r="NXK120" s="153"/>
      <c r="NXL120" s="153"/>
      <c r="NXM120" s="155"/>
      <c r="NXN120" s="165"/>
      <c r="NXO120" s="153"/>
      <c r="NXP120" s="154"/>
      <c r="NXQ120" s="154"/>
      <c r="NXR120" s="153"/>
      <c r="NXS120" s="153"/>
      <c r="NXT120" s="153"/>
      <c r="NXU120" s="153"/>
      <c r="NXV120" s="153"/>
      <c r="NXW120" s="153"/>
      <c r="NXX120" s="153"/>
      <c r="NXY120" s="153"/>
      <c r="NXZ120" s="155"/>
      <c r="NYA120" s="165"/>
      <c r="NYB120" s="153"/>
      <c r="NYC120" s="154"/>
      <c r="NYD120" s="154"/>
      <c r="NYE120" s="153"/>
      <c r="NYF120" s="153"/>
      <c r="NYG120" s="153"/>
      <c r="NYH120" s="153"/>
      <c r="NYI120" s="153"/>
      <c r="NYJ120" s="153"/>
      <c r="NYK120" s="153"/>
      <c r="NYL120" s="153"/>
      <c r="NYM120" s="155"/>
      <c r="NYN120" s="165"/>
      <c r="NYO120" s="153"/>
      <c r="NYP120" s="154"/>
      <c r="NYQ120" s="154"/>
      <c r="NYR120" s="153"/>
      <c r="NYS120" s="153"/>
      <c r="NYT120" s="153"/>
      <c r="NYU120" s="153"/>
      <c r="NYV120" s="153"/>
      <c r="NYW120" s="153"/>
      <c r="NYX120" s="153"/>
      <c r="NYY120" s="153"/>
      <c r="NYZ120" s="155"/>
      <c r="NZA120" s="165"/>
      <c r="NZB120" s="153"/>
      <c r="NZC120" s="154"/>
      <c r="NZD120" s="154"/>
      <c r="NZE120" s="153"/>
      <c r="NZF120" s="153"/>
      <c r="NZG120" s="153"/>
      <c r="NZH120" s="153"/>
      <c r="NZI120" s="153"/>
      <c r="NZJ120" s="153"/>
      <c r="NZK120" s="153"/>
      <c r="NZL120" s="153"/>
      <c r="NZM120" s="155"/>
      <c r="NZN120" s="165"/>
      <c r="NZO120" s="153"/>
      <c r="NZP120" s="154"/>
      <c r="NZQ120" s="154"/>
      <c r="NZR120" s="153"/>
      <c r="NZS120" s="153"/>
      <c r="NZT120" s="153"/>
      <c r="NZU120" s="153"/>
      <c r="NZV120" s="153"/>
      <c r="NZW120" s="153"/>
      <c r="NZX120" s="153"/>
      <c r="NZY120" s="153"/>
      <c r="NZZ120" s="155"/>
      <c r="OAA120" s="165"/>
      <c r="OAB120" s="153"/>
      <c r="OAC120" s="154"/>
      <c r="OAD120" s="154"/>
      <c r="OAE120" s="153"/>
      <c r="OAF120" s="153"/>
      <c r="OAG120" s="153"/>
      <c r="OAH120" s="153"/>
      <c r="OAI120" s="153"/>
      <c r="OAJ120" s="153"/>
      <c r="OAK120" s="153"/>
      <c r="OAL120" s="153"/>
      <c r="OAM120" s="155"/>
      <c r="OAN120" s="165"/>
      <c r="OAO120" s="153"/>
      <c r="OAP120" s="154"/>
      <c r="OAQ120" s="154"/>
      <c r="OAR120" s="153"/>
      <c r="OAS120" s="153"/>
      <c r="OAT120" s="153"/>
      <c r="OAU120" s="153"/>
      <c r="OAV120" s="153"/>
      <c r="OAW120" s="153"/>
      <c r="OAX120" s="153"/>
      <c r="OAY120" s="153"/>
      <c r="OAZ120" s="155"/>
      <c r="OBA120" s="165"/>
      <c r="OBB120" s="153"/>
      <c r="OBC120" s="154"/>
      <c r="OBD120" s="154"/>
      <c r="OBE120" s="153"/>
      <c r="OBF120" s="153"/>
      <c r="OBG120" s="153"/>
      <c r="OBH120" s="153"/>
      <c r="OBI120" s="153"/>
      <c r="OBJ120" s="153"/>
      <c r="OBK120" s="153"/>
      <c r="OBL120" s="153"/>
      <c r="OBM120" s="155"/>
      <c r="OBN120" s="165"/>
      <c r="OBO120" s="153"/>
      <c r="OBP120" s="154"/>
      <c r="OBQ120" s="154"/>
      <c r="OBR120" s="153"/>
      <c r="OBS120" s="153"/>
      <c r="OBT120" s="153"/>
      <c r="OBU120" s="153"/>
      <c r="OBV120" s="153"/>
      <c r="OBW120" s="153"/>
      <c r="OBX120" s="153"/>
      <c r="OBY120" s="153"/>
      <c r="OBZ120" s="155"/>
      <c r="OCA120" s="165"/>
      <c r="OCB120" s="153"/>
      <c r="OCC120" s="154"/>
      <c r="OCD120" s="154"/>
      <c r="OCE120" s="153"/>
      <c r="OCF120" s="153"/>
      <c r="OCG120" s="153"/>
      <c r="OCH120" s="153"/>
      <c r="OCI120" s="153"/>
      <c r="OCJ120" s="153"/>
      <c r="OCK120" s="153"/>
      <c r="OCL120" s="153"/>
      <c r="OCM120" s="155"/>
      <c r="OCN120" s="165"/>
      <c r="OCO120" s="153"/>
      <c r="OCP120" s="154"/>
      <c r="OCQ120" s="154"/>
      <c r="OCR120" s="153"/>
      <c r="OCS120" s="153"/>
      <c r="OCT120" s="153"/>
      <c r="OCU120" s="153"/>
      <c r="OCV120" s="153"/>
      <c r="OCW120" s="153"/>
      <c r="OCX120" s="153"/>
      <c r="OCY120" s="153"/>
      <c r="OCZ120" s="155"/>
      <c r="ODA120" s="165"/>
      <c r="ODB120" s="153"/>
      <c r="ODC120" s="154"/>
      <c r="ODD120" s="154"/>
      <c r="ODE120" s="153"/>
      <c r="ODF120" s="153"/>
      <c r="ODG120" s="153"/>
      <c r="ODH120" s="153"/>
      <c r="ODI120" s="153"/>
      <c r="ODJ120" s="153"/>
      <c r="ODK120" s="153"/>
      <c r="ODL120" s="153"/>
      <c r="ODM120" s="155"/>
      <c r="ODN120" s="165"/>
      <c r="ODO120" s="153"/>
      <c r="ODP120" s="154"/>
      <c r="ODQ120" s="154"/>
      <c r="ODR120" s="153"/>
      <c r="ODS120" s="153"/>
      <c r="ODT120" s="153"/>
      <c r="ODU120" s="153"/>
      <c r="ODV120" s="153"/>
      <c r="ODW120" s="153"/>
      <c r="ODX120" s="153"/>
      <c r="ODY120" s="153"/>
      <c r="ODZ120" s="155"/>
      <c r="OEA120" s="165"/>
      <c r="OEB120" s="153"/>
      <c r="OEC120" s="154"/>
      <c r="OED120" s="154"/>
      <c r="OEE120" s="153"/>
      <c r="OEF120" s="153"/>
      <c r="OEG120" s="153"/>
      <c r="OEH120" s="153"/>
      <c r="OEI120" s="153"/>
      <c r="OEJ120" s="153"/>
      <c r="OEK120" s="153"/>
      <c r="OEL120" s="153"/>
      <c r="OEM120" s="155"/>
      <c r="OEN120" s="165"/>
      <c r="OEO120" s="153"/>
      <c r="OEP120" s="154"/>
      <c r="OEQ120" s="154"/>
      <c r="OER120" s="153"/>
      <c r="OES120" s="153"/>
      <c r="OET120" s="153"/>
      <c r="OEU120" s="153"/>
      <c r="OEV120" s="153"/>
      <c r="OEW120" s="153"/>
      <c r="OEX120" s="153"/>
      <c r="OEY120" s="153"/>
      <c r="OEZ120" s="155"/>
      <c r="OFA120" s="165"/>
      <c r="OFB120" s="153"/>
      <c r="OFC120" s="154"/>
      <c r="OFD120" s="154"/>
      <c r="OFE120" s="153"/>
      <c r="OFF120" s="153"/>
      <c r="OFG120" s="153"/>
      <c r="OFH120" s="153"/>
      <c r="OFI120" s="153"/>
      <c r="OFJ120" s="153"/>
      <c r="OFK120" s="153"/>
      <c r="OFL120" s="153"/>
      <c r="OFM120" s="155"/>
      <c r="OFN120" s="165"/>
      <c r="OFO120" s="153"/>
      <c r="OFP120" s="154"/>
      <c r="OFQ120" s="154"/>
      <c r="OFR120" s="153"/>
      <c r="OFS120" s="153"/>
      <c r="OFT120" s="153"/>
      <c r="OFU120" s="153"/>
      <c r="OFV120" s="153"/>
      <c r="OFW120" s="153"/>
      <c r="OFX120" s="153"/>
      <c r="OFY120" s="153"/>
      <c r="OFZ120" s="155"/>
      <c r="OGA120" s="165"/>
      <c r="OGB120" s="153"/>
      <c r="OGC120" s="154"/>
      <c r="OGD120" s="154"/>
      <c r="OGE120" s="153"/>
      <c r="OGF120" s="153"/>
      <c r="OGG120" s="153"/>
      <c r="OGH120" s="153"/>
      <c r="OGI120" s="153"/>
      <c r="OGJ120" s="153"/>
      <c r="OGK120" s="153"/>
      <c r="OGL120" s="153"/>
      <c r="OGM120" s="155"/>
      <c r="OGN120" s="165"/>
      <c r="OGO120" s="153"/>
      <c r="OGP120" s="154"/>
      <c r="OGQ120" s="154"/>
      <c r="OGR120" s="153"/>
      <c r="OGS120" s="153"/>
      <c r="OGT120" s="153"/>
      <c r="OGU120" s="153"/>
      <c r="OGV120" s="153"/>
      <c r="OGW120" s="153"/>
      <c r="OGX120" s="153"/>
      <c r="OGY120" s="153"/>
      <c r="OGZ120" s="155"/>
      <c r="OHA120" s="165"/>
      <c r="OHB120" s="153"/>
      <c r="OHC120" s="154"/>
      <c r="OHD120" s="154"/>
      <c r="OHE120" s="153"/>
      <c r="OHF120" s="153"/>
      <c r="OHG120" s="153"/>
      <c r="OHH120" s="153"/>
      <c r="OHI120" s="153"/>
      <c r="OHJ120" s="153"/>
      <c r="OHK120" s="153"/>
      <c r="OHL120" s="153"/>
      <c r="OHM120" s="155"/>
      <c r="OHN120" s="165"/>
      <c r="OHO120" s="153"/>
      <c r="OHP120" s="154"/>
      <c r="OHQ120" s="154"/>
      <c r="OHR120" s="153"/>
      <c r="OHS120" s="153"/>
      <c r="OHT120" s="153"/>
      <c r="OHU120" s="153"/>
      <c r="OHV120" s="153"/>
      <c r="OHW120" s="153"/>
      <c r="OHX120" s="153"/>
      <c r="OHY120" s="153"/>
      <c r="OHZ120" s="155"/>
      <c r="OIA120" s="165"/>
      <c r="OIB120" s="153"/>
      <c r="OIC120" s="154"/>
      <c r="OID120" s="154"/>
      <c r="OIE120" s="153"/>
      <c r="OIF120" s="153"/>
      <c r="OIG120" s="153"/>
      <c r="OIH120" s="153"/>
      <c r="OII120" s="153"/>
      <c r="OIJ120" s="153"/>
      <c r="OIK120" s="153"/>
      <c r="OIL120" s="153"/>
      <c r="OIM120" s="155"/>
      <c r="OIN120" s="165"/>
      <c r="OIO120" s="153"/>
      <c r="OIP120" s="154"/>
      <c r="OIQ120" s="154"/>
      <c r="OIR120" s="153"/>
      <c r="OIS120" s="153"/>
      <c r="OIT120" s="153"/>
      <c r="OIU120" s="153"/>
      <c r="OIV120" s="153"/>
      <c r="OIW120" s="153"/>
      <c r="OIX120" s="153"/>
      <c r="OIY120" s="153"/>
      <c r="OIZ120" s="155"/>
      <c r="OJA120" s="165"/>
      <c r="OJB120" s="153"/>
      <c r="OJC120" s="154"/>
      <c r="OJD120" s="154"/>
      <c r="OJE120" s="153"/>
      <c r="OJF120" s="153"/>
      <c r="OJG120" s="153"/>
      <c r="OJH120" s="153"/>
      <c r="OJI120" s="153"/>
      <c r="OJJ120" s="153"/>
      <c r="OJK120" s="153"/>
      <c r="OJL120" s="153"/>
      <c r="OJM120" s="155"/>
      <c r="OJN120" s="165"/>
      <c r="OJO120" s="153"/>
      <c r="OJP120" s="154"/>
      <c r="OJQ120" s="154"/>
      <c r="OJR120" s="153"/>
      <c r="OJS120" s="153"/>
      <c r="OJT120" s="153"/>
      <c r="OJU120" s="153"/>
      <c r="OJV120" s="153"/>
      <c r="OJW120" s="153"/>
      <c r="OJX120" s="153"/>
      <c r="OJY120" s="153"/>
      <c r="OJZ120" s="155"/>
      <c r="OKA120" s="165"/>
      <c r="OKB120" s="153"/>
      <c r="OKC120" s="154"/>
      <c r="OKD120" s="154"/>
      <c r="OKE120" s="153"/>
      <c r="OKF120" s="153"/>
      <c r="OKG120" s="153"/>
      <c r="OKH120" s="153"/>
      <c r="OKI120" s="153"/>
      <c r="OKJ120" s="153"/>
      <c r="OKK120" s="153"/>
      <c r="OKL120" s="153"/>
      <c r="OKM120" s="155"/>
      <c r="OKN120" s="165"/>
      <c r="OKO120" s="153"/>
      <c r="OKP120" s="154"/>
      <c r="OKQ120" s="154"/>
      <c r="OKR120" s="153"/>
      <c r="OKS120" s="153"/>
      <c r="OKT120" s="153"/>
      <c r="OKU120" s="153"/>
      <c r="OKV120" s="153"/>
      <c r="OKW120" s="153"/>
      <c r="OKX120" s="153"/>
      <c r="OKY120" s="153"/>
      <c r="OKZ120" s="155"/>
      <c r="OLA120" s="165"/>
      <c r="OLB120" s="153"/>
      <c r="OLC120" s="154"/>
      <c r="OLD120" s="154"/>
      <c r="OLE120" s="153"/>
      <c r="OLF120" s="153"/>
      <c r="OLG120" s="153"/>
      <c r="OLH120" s="153"/>
      <c r="OLI120" s="153"/>
      <c r="OLJ120" s="153"/>
      <c r="OLK120" s="153"/>
      <c r="OLL120" s="153"/>
      <c r="OLM120" s="155"/>
      <c r="OLN120" s="165"/>
      <c r="OLO120" s="153"/>
      <c r="OLP120" s="154"/>
      <c r="OLQ120" s="154"/>
      <c r="OLR120" s="153"/>
      <c r="OLS120" s="153"/>
      <c r="OLT120" s="153"/>
      <c r="OLU120" s="153"/>
      <c r="OLV120" s="153"/>
      <c r="OLW120" s="153"/>
      <c r="OLX120" s="153"/>
      <c r="OLY120" s="153"/>
      <c r="OLZ120" s="155"/>
      <c r="OMA120" s="165"/>
      <c r="OMB120" s="153"/>
      <c r="OMC120" s="154"/>
      <c r="OMD120" s="154"/>
      <c r="OME120" s="153"/>
      <c r="OMF120" s="153"/>
      <c r="OMG120" s="153"/>
      <c r="OMH120" s="153"/>
      <c r="OMI120" s="153"/>
      <c r="OMJ120" s="153"/>
      <c r="OMK120" s="153"/>
      <c r="OML120" s="153"/>
      <c r="OMM120" s="155"/>
      <c r="OMN120" s="165"/>
      <c r="OMO120" s="153"/>
      <c r="OMP120" s="154"/>
      <c r="OMQ120" s="154"/>
      <c r="OMR120" s="153"/>
      <c r="OMS120" s="153"/>
      <c r="OMT120" s="153"/>
      <c r="OMU120" s="153"/>
      <c r="OMV120" s="153"/>
      <c r="OMW120" s="153"/>
      <c r="OMX120" s="153"/>
      <c r="OMY120" s="153"/>
      <c r="OMZ120" s="155"/>
      <c r="ONA120" s="165"/>
      <c r="ONB120" s="153"/>
      <c r="ONC120" s="154"/>
      <c r="OND120" s="154"/>
      <c r="ONE120" s="153"/>
      <c r="ONF120" s="153"/>
      <c r="ONG120" s="153"/>
      <c r="ONH120" s="153"/>
      <c r="ONI120" s="153"/>
      <c r="ONJ120" s="153"/>
      <c r="ONK120" s="153"/>
      <c r="ONL120" s="153"/>
      <c r="ONM120" s="155"/>
      <c r="ONN120" s="165"/>
      <c r="ONO120" s="153"/>
      <c r="ONP120" s="154"/>
      <c r="ONQ120" s="154"/>
      <c r="ONR120" s="153"/>
      <c r="ONS120" s="153"/>
      <c r="ONT120" s="153"/>
      <c r="ONU120" s="153"/>
      <c r="ONV120" s="153"/>
      <c r="ONW120" s="153"/>
      <c r="ONX120" s="153"/>
      <c r="ONY120" s="153"/>
      <c r="ONZ120" s="155"/>
      <c r="OOA120" s="165"/>
      <c r="OOB120" s="153"/>
      <c r="OOC120" s="154"/>
      <c r="OOD120" s="154"/>
      <c r="OOE120" s="153"/>
      <c r="OOF120" s="153"/>
      <c r="OOG120" s="153"/>
      <c r="OOH120" s="153"/>
      <c r="OOI120" s="153"/>
      <c r="OOJ120" s="153"/>
      <c r="OOK120" s="153"/>
      <c r="OOL120" s="153"/>
      <c r="OOM120" s="155"/>
      <c r="OON120" s="165"/>
      <c r="OOO120" s="153"/>
      <c r="OOP120" s="154"/>
      <c r="OOQ120" s="154"/>
      <c r="OOR120" s="153"/>
      <c r="OOS120" s="153"/>
      <c r="OOT120" s="153"/>
      <c r="OOU120" s="153"/>
      <c r="OOV120" s="153"/>
      <c r="OOW120" s="153"/>
      <c r="OOX120" s="153"/>
      <c r="OOY120" s="153"/>
      <c r="OOZ120" s="155"/>
      <c r="OPA120" s="165"/>
      <c r="OPB120" s="153"/>
      <c r="OPC120" s="154"/>
      <c r="OPD120" s="154"/>
      <c r="OPE120" s="153"/>
      <c r="OPF120" s="153"/>
      <c r="OPG120" s="153"/>
      <c r="OPH120" s="153"/>
      <c r="OPI120" s="153"/>
      <c r="OPJ120" s="153"/>
      <c r="OPK120" s="153"/>
      <c r="OPL120" s="153"/>
      <c r="OPM120" s="155"/>
      <c r="OPN120" s="165"/>
      <c r="OPO120" s="153"/>
      <c r="OPP120" s="154"/>
      <c r="OPQ120" s="154"/>
      <c r="OPR120" s="153"/>
      <c r="OPS120" s="153"/>
      <c r="OPT120" s="153"/>
      <c r="OPU120" s="153"/>
      <c r="OPV120" s="153"/>
      <c r="OPW120" s="153"/>
      <c r="OPX120" s="153"/>
      <c r="OPY120" s="153"/>
      <c r="OPZ120" s="155"/>
      <c r="OQA120" s="165"/>
      <c r="OQB120" s="153"/>
      <c r="OQC120" s="154"/>
      <c r="OQD120" s="154"/>
      <c r="OQE120" s="153"/>
      <c r="OQF120" s="153"/>
      <c r="OQG120" s="153"/>
      <c r="OQH120" s="153"/>
      <c r="OQI120" s="153"/>
      <c r="OQJ120" s="153"/>
      <c r="OQK120" s="153"/>
      <c r="OQL120" s="153"/>
      <c r="OQM120" s="155"/>
      <c r="OQN120" s="165"/>
      <c r="OQO120" s="153"/>
      <c r="OQP120" s="154"/>
      <c r="OQQ120" s="154"/>
      <c r="OQR120" s="153"/>
      <c r="OQS120" s="153"/>
      <c r="OQT120" s="153"/>
      <c r="OQU120" s="153"/>
      <c r="OQV120" s="153"/>
      <c r="OQW120" s="153"/>
      <c r="OQX120" s="153"/>
      <c r="OQY120" s="153"/>
      <c r="OQZ120" s="155"/>
      <c r="ORA120" s="165"/>
      <c r="ORB120" s="153"/>
      <c r="ORC120" s="154"/>
      <c r="ORD120" s="154"/>
      <c r="ORE120" s="153"/>
      <c r="ORF120" s="153"/>
      <c r="ORG120" s="153"/>
      <c r="ORH120" s="153"/>
      <c r="ORI120" s="153"/>
      <c r="ORJ120" s="153"/>
      <c r="ORK120" s="153"/>
      <c r="ORL120" s="153"/>
      <c r="ORM120" s="155"/>
      <c r="ORN120" s="165"/>
      <c r="ORO120" s="153"/>
      <c r="ORP120" s="154"/>
      <c r="ORQ120" s="154"/>
      <c r="ORR120" s="153"/>
      <c r="ORS120" s="153"/>
      <c r="ORT120" s="153"/>
      <c r="ORU120" s="153"/>
      <c r="ORV120" s="153"/>
      <c r="ORW120" s="153"/>
      <c r="ORX120" s="153"/>
      <c r="ORY120" s="153"/>
      <c r="ORZ120" s="155"/>
      <c r="OSA120" s="165"/>
      <c r="OSB120" s="153"/>
      <c r="OSC120" s="154"/>
      <c r="OSD120" s="154"/>
      <c r="OSE120" s="153"/>
      <c r="OSF120" s="153"/>
      <c r="OSG120" s="153"/>
      <c r="OSH120" s="153"/>
      <c r="OSI120" s="153"/>
      <c r="OSJ120" s="153"/>
      <c r="OSK120" s="153"/>
      <c r="OSL120" s="153"/>
      <c r="OSM120" s="155"/>
      <c r="OSN120" s="165"/>
      <c r="OSO120" s="153"/>
      <c r="OSP120" s="154"/>
      <c r="OSQ120" s="154"/>
      <c r="OSR120" s="153"/>
      <c r="OSS120" s="153"/>
      <c r="OST120" s="153"/>
      <c r="OSU120" s="153"/>
      <c r="OSV120" s="153"/>
      <c r="OSW120" s="153"/>
      <c r="OSX120" s="153"/>
      <c r="OSY120" s="153"/>
      <c r="OSZ120" s="155"/>
      <c r="OTA120" s="165"/>
      <c r="OTB120" s="153"/>
      <c r="OTC120" s="154"/>
      <c r="OTD120" s="154"/>
      <c r="OTE120" s="153"/>
      <c r="OTF120" s="153"/>
      <c r="OTG120" s="153"/>
      <c r="OTH120" s="153"/>
      <c r="OTI120" s="153"/>
      <c r="OTJ120" s="153"/>
      <c r="OTK120" s="153"/>
      <c r="OTL120" s="153"/>
      <c r="OTM120" s="155"/>
      <c r="OTN120" s="165"/>
      <c r="OTO120" s="153"/>
      <c r="OTP120" s="154"/>
      <c r="OTQ120" s="154"/>
      <c r="OTR120" s="153"/>
      <c r="OTS120" s="153"/>
      <c r="OTT120" s="153"/>
      <c r="OTU120" s="153"/>
      <c r="OTV120" s="153"/>
      <c r="OTW120" s="153"/>
      <c r="OTX120" s="153"/>
      <c r="OTY120" s="153"/>
      <c r="OTZ120" s="155"/>
      <c r="OUA120" s="165"/>
      <c r="OUB120" s="153"/>
      <c r="OUC120" s="154"/>
      <c r="OUD120" s="154"/>
      <c r="OUE120" s="153"/>
      <c r="OUF120" s="153"/>
      <c r="OUG120" s="153"/>
      <c r="OUH120" s="153"/>
      <c r="OUI120" s="153"/>
      <c r="OUJ120" s="153"/>
      <c r="OUK120" s="153"/>
      <c r="OUL120" s="153"/>
      <c r="OUM120" s="155"/>
      <c r="OUN120" s="165"/>
      <c r="OUO120" s="153"/>
      <c r="OUP120" s="154"/>
      <c r="OUQ120" s="154"/>
      <c r="OUR120" s="153"/>
      <c r="OUS120" s="153"/>
      <c r="OUT120" s="153"/>
      <c r="OUU120" s="153"/>
      <c r="OUV120" s="153"/>
      <c r="OUW120" s="153"/>
      <c r="OUX120" s="153"/>
      <c r="OUY120" s="153"/>
      <c r="OUZ120" s="155"/>
      <c r="OVA120" s="165"/>
      <c r="OVB120" s="153"/>
      <c r="OVC120" s="154"/>
      <c r="OVD120" s="154"/>
      <c r="OVE120" s="153"/>
      <c r="OVF120" s="153"/>
      <c r="OVG120" s="153"/>
      <c r="OVH120" s="153"/>
      <c r="OVI120" s="153"/>
      <c r="OVJ120" s="153"/>
      <c r="OVK120" s="153"/>
      <c r="OVL120" s="153"/>
      <c r="OVM120" s="155"/>
      <c r="OVN120" s="165"/>
      <c r="OVO120" s="153"/>
      <c r="OVP120" s="154"/>
      <c r="OVQ120" s="154"/>
      <c r="OVR120" s="153"/>
      <c r="OVS120" s="153"/>
      <c r="OVT120" s="153"/>
      <c r="OVU120" s="153"/>
      <c r="OVV120" s="153"/>
      <c r="OVW120" s="153"/>
      <c r="OVX120" s="153"/>
      <c r="OVY120" s="153"/>
      <c r="OVZ120" s="155"/>
      <c r="OWA120" s="165"/>
      <c r="OWB120" s="153"/>
      <c r="OWC120" s="154"/>
      <c r="OWD120" s="154"/>
      <c r="OWE120" s="153"/>
      <c r="OWF120" s="153"/>
      <c r="OWG120" s="153"/>
      <c r="OWH120" s="153"/>
      <c r="OWI120" s="153"/>
      <c r="OWJ120" s="153"/>
      <c r="OWK120" s="153"/>
      <c r="OWL120" s="153"/>
      <c r="OWM120" s="155"/>
      <c r="OWN120" s="165"/>
      <c r="OWO120" s="153"/>
      <c r="OWP120" s="154"/>
      <c r="OWQ120" s="154"/>
      <c r="OWR120" s="153"/>
      <c r="OWS120" s="153"/>
      <c r="OWT120" s="153"/>
      <c r="OWU120" s="153"/>
      <c r="OWV120" s="153"/>
      <c r="OWW120" s="153"/>
      <c r="OWX120" s="153"/>
      <c r="OWY120" s="153"/>
      <c r="OWZ120" s="155"/>
      <c r="OXA120" s="165"/>
      <c r="OXB120" s="153"/>
      <c r="OXC120" s="154"/>
      <c r="OXD120" s="154"/>
      <c r="OXE120" s="153"/>
      <c r="OXF120" s="153"/>
      <c r="OXG120" s="153"/>
      <c r="OXH120" s="153"/>
      <c r="OXI120" s="153"/>
      <c r="OXJ120" s="153"/>
      <c r="OXK120" s="153"/>
      <c r="OXL120" s="153"/>
      <c r="OXM120" s="155"/>
      <c r="OXN120" s="165"/>
      <c r="OXO120" s="153"/>
      <c r="OXP120" s="154"/>
      <c r="OXQ120" s="154"/>
      <c r="OXR120" s="153"/>
      <c r="OXS120" s="153"/>
      <c r="OXT120" s="153"/>
      <c r="OXU120" s="153"/>
      <c r="OXV120" s="153"/>
      <c r="OXW120" s="153"/>
      <c r="OXX120" s="153"/>
      <c r="OXY120" s="153"/>
      <c r="OXZ120" s="155"/>
      <c r="OYA120" s="165"/>
      <c r="OYB120" s="153"/>
      <c r="OYC120" s="154"/>
      <c r="OYD120" s="154"/>
      <c r="OYE120" s="153"/>
      <c r="OYF120" s="153"/>
      <c r="OYG120" s="153"/>
      <c r="OYH120" s="153"/>
      <c r="OYI120" s="153"/>
      <c r="OYJ120" s="153"/>
      <c r="OYK120" s="153"/>
      <c r="OYL120" s="153"/>
      <c r="OYM120" s="155"/>
      <c r="OYN120" s="165"/>
      <c r="OYO120" s="153"/>
      <c r="OYP120" s="154"/>
      <c r="OYQ120" s="154"/>
      <c r="OYR120" s="153"/>
      <c r="OYS120" s="153"/>
      <c r="OYT120" s="153"/>
      <c r="OYU120" s="153"/>
      <c r="OYV120" s="153"/>
      <c r="OYW120" s="153"/>
      <c r="OYX120" s="153"/>
      <c r="OYY120" s="153"/>
      <c r="OYZ120" s="155"/>
      <c r="OZA120" s="165"/>
      <c r="OZB120" s="153"/>
      <c r="OZC120" s="154"/>
      <c r="OZD120" s="154"/>
      <c r="OZE120" s="153"/>
      <c r="OZF120" s="153"/>
      <c r="OZG120" s="153"/>
      <c r="OZH120" s="153"/>
      <c r="OZI120" s="153"/>
      <c r="OZJ120" s="153"/>
      <c r="OZK120" s="153"/>
      <c r="OZL120" s="153"/>
      <c r="OZM120" s="155"/>
      <c r="OZN120" s="165"/>
      <c r="OZO120" s="153"/>
      <c r="OZP120" s="154"/>
      <c r="OZQ120" s="154"/>
      <c r="OZR120" s="153"/>
      <c r="OZS120" s="153"/>
      <c r="OZT120" s="153"/>
      <c r="OZU120" s="153"/>
      <c r="OZV120" s="153"/>
      <c r="OZW120" s="153"/>
      <c r="OZX120" s="153"/>
      <c r="OZY120" s="153"/>
      <c r="OZZ120" s="155"/>
      <c r="PAA120" s="165"/>
      <c r="PAB120" s="153"/>
      <c r="PAC120" s="154"/>
      <c r="PAD120" s="154"/>
      <c r="PAE120" s="153"/>
      <c r="PAF120" s="153"/>
      <c r="PAG120" s="153"/>
      <c r="PAH120" s="153"/>
      <c r="PAI120" s="153"/>
      <c r="PAJ120" s="153"/>
      <c r="PAK120" s="153"/>
      <c r="PAL120" s="153"/>
      <c r="PAM120" s="155"/>
      <c r="PAN120" s="165"/>
      <c r="PAO120" s="153"/>
      <c r="PAP120" s="154"/>
      <c r="PAQ120" s="154"/>
      <c r="PAR120" s="153"/>
      <c r="PAS120" s="153"/>
      <c r="PAT120" s="153"/>
      <c r="PAU120" s="153"/>
      <c r="PAV120" s="153"/>
      <c r="PAW120" s="153"/>
      <c r="PAX120" s="153"/>
      <c r="PAY120" s="153"/>
      <c r="PAZ120" s="155"/>
      <c r="PBA120" s="165"/>
      <c r="PBB120" s="153"/>
      <c r="PBC120" s="154"/>
      <c r="PBD120" s="154"/>
      <c r="PBE120" s="153"/>
      <c r="PBF120" s="153"/>
      <c r="PBG120" s="153"/>
      <c r="PBH120" s="153"/>
      <c r="PBI120" s="153"/>
      <c r="PBJ120" s="153"/>
      <c r="PBK120" s="153"/>
      <c r="PBL120" s="153"/>
      <c r="PBM120" s="155"/>
      <c r="PBN120" s="165"/>
      <c r="PBO120" s="153"/>
      <c r="PBP120" s="154"/>
      <c r="PBQ120" s="154"/>
      <c r="PBR120" s="153"/>
      <c r="PBS120" s="153"/>
      <c r="PBT120" s="153"/>
      <c r="PBU120" s="153"/>
      <c r="PBV120" s="153"/>
      <c r="PBW120" s="153"/>
      <c r="PBX120" s="153"/>
      <c r="PBY120" s="153"/>
      <c r="PBZ120" s="155"/>
      <c r="PCA120" s="165"/>
      <c r="PCB120" s="153"/>
      <c r="PCC120" s="154"/>
      <c r="PCD120" s="154"/>
      <c r="PCE120" s="153"/>
      <c r="PCF120" s="153"/>
      <c r="PCG120" s="153"/>
      <c r="PCH120" s="153"/>
      <c r="PCI120" s="153"/>
      <c r="PCJ120" s="153"/>
      <c r="PCK120" s="153"/>
      <c r="PCL120" s="153"/>
      <c r="PCM120" s="155"/>
      <c r="PCN120" s="165"/>
      <c r="PCO120" s="153"/>
      <c r="PCP120" s="154"/>
      <c r="PCQ120" s="154"/>
      <c r="PCR120" s="153"/>
      <c r="PCS120" s="153"/>
      <c r="PCT120" s="153"/>
      <c r="PCU120" s="153"/>
      <c r="PCV120" s="153"/>
      <c r="PCW120" s="153"/>
      <c r="PCX120" s="153"/>
      <c r="PCY120" s="153"/>
      <c r="PCZ120" s="155"/>
      <c r="PDA120" s="165"/>
      <c r="PDB120" s="153"/>
      <c r="PDC120" s="154"/>
      <c r="PDD120" s="154"/>
      <c r="PDE120" s="153"/>
      <c r="PDF120" s="153"/>
      <c r="PDG120" s="153"/>
      <c r="PDH120" s="153"/>
      <c r="PDI120" s="153"/>
      <c r="PDJ120" s="153"/>
      <c r="PDK120" s="153"/>
      <c r="PDL120" s="153"/>
      <c r="PDM120" s="155"/>
      <c r="PDN120" s="165"/>
      <c r="PDO120" s="153"/>
      <c r="PDP120" s="154"/>
      <c r="PDQ120" s="154"/>
      <c r="PDR120" s="153"/>
      <c r="PDS120" s="153"/>
      <c r="PDT120" s="153"/>
      <c r="PDU120" s="153"/>
      <c r="PDV120" s="153"/>
      <c r="PDW120" s="153"/>
      <c r="PDX120" s="153"/>
      <c r="PDY120" s="153"/>
      <c r="PDZ120" s="155"/>
      <c r="PEA120" s="165"/>
      <c r="PEB120" s="153"/>
      <c r="PEC120" s="154"/>
      <c r="PED120" s="154"/>
      <c r="PEE120" s="153"/>
      <c r="PEF120" s="153"/>
      <c r="PEG120" s="153"/>
      <c r="PEH120" s="153"/>
      <c r="PEI120" s="153"/>
      <c r="PEJ120" s="153"/>
      <c r="PEK120" s="153"/>
      <c r="PEL120" s="153"/>
      <c r="PEM120" s="155"/>
      <c r="PEN120" s="165"/>
      <c r="PEO120" s="153"/>
      <c r="PEP120" s="154"/>
      <c r="PEQ120" s="154"/>
      <c r="PER120" s="153"/>
      <c r="PES120" s="153"/>
      <c r="PET120" s="153"/>
      <c r="PEU120" s="153"/>
      <c r="PEV120" s="153"/>
      <c r="PEW120" s="153"/>
      <c r="PEX120" s="153"/>
      <c r="PEY120" s="153"/>
      <c r="PEZ120" s="155"/>
      <c r="PFA120" s="165"/>
      <c r="PFB120" s="153"/>
      <c r="PFC120" s="154"/>
      <c r="PFD120" s="154"/>
      <c r="PFE120" s="153"/>
      <c r="PFF120" s="153"/>
      <c r="PFG120" s="153"/>
      <c r="PFH120" s="153"/>
      <c r="PFI120" s="153"/>
      <c r="PFJ120" s="153"/>
      <c r="PFK120" s="153"/>
      <c r="PFL120" s="153"/>
      <c r="PFM120" s="155"/>
      <c r="PFN120" s="165"/>
      <c r="PFO120" s="153"/>
      <c r="PFP120" s="154"/>
      <c r="PFQ120" s="154"/>
      <c r="PFR120" s="153"/>
      <c r="PFS120" s="153"/>
      <c r="PFT120" s="153"/>
      <c r="PFU120" s="153"/>
      <c r="PFV120" s="153"/>
      <c r="PFW120" s="153"/>
      <c r="PFX120" s="153"/>
      <c r="PFY120" s="153"/>
      <c r="PFZ120" s="155"/>
      <c r="PGA120" s="165"/>
      <c r="PGB120" s="153"/>
      <c r="PGC120" s="154"/>
      <c r="PGD120" s="154"/>
      <c r="PGE120" s="153"/>
      <c r="PGF120" s="153"/>
      <c r="PGG120" s="153"/>
      <c r="PGH120" s="153"/>
      <c r="PGI120" s="153"/>
      <c r="PGJ120" s="153"/>
      <c r="PGK120" s="153"/>
      <c r="PGL120" s="153"/>
      <c r="PGM120" s="155"/>
      <c r="PGN120" s="165"/>
      <c r="PGO120" s="153"/>
      <c r="PGP120" s="154"/>
      <c r="PGQ120" s="154"/>
      <c r="PGR120" s="153"/>
      <c r="PGS120" s="153"/>
      <c r="PGT120" s="153"/>
      <c r="PGU120" s="153"/>
      <c r="PGV120" s="153"/>
      <c r="PGW120" s="153"/>
      <c r="PGX120" s="153"/>
      <c r="PGY120" s="153"/>
      <c r="PGZ120" s="155"/>
      <c r="PHA120" s="165"/>
      <c r="PHB120" s="153"/>
      <c r="PHC120" s="154"/>
      <c r="PHD120" s="154"/>
      <c r="PHE120" s="153"/>
      <c r="PHF120" s="153"/>
      <c r="PHG120" s="153"/>
      <c r="PHH120" s="153"/>
      <c r="PHI120" s="153"/>
      <c r="PHJ120" s="153"/>
      <c r="PHK120" s="153"/>
      <c r="PHL120" s="153"/>
      <c r="PHM120" s="155"/>
      <c r="PHN120" s="165"/>
      <c r="PHO120" s="153"/>
      <c r="PHP120" s="154"/>
      <c r="PHQ120" s="154"/>
      <c r="PHR120" s="153"/>
      <c r="PHS120" s="153"/>
      <c r="PHT120" s="153"/>
      <c r="PHU120" s="153"/>
      <c r="PHV120" s="153"/>
      <c r="PHW120" s="153"/>
      <c r="PHX120" s="153"/>
      <c r="PHY120" s="153"/>
      <c r="PHZ120" s="155"/>
      <c r="PIA120" s="165"/>
      <c r="PIB120" s="153"/>
      <c r="PIC120" s="154"/>
      <c r="PID120" s="154"/>
      <c r="PIE120" s="153"/>
      <c r="PIF120" s="153"/>
      <c r="PIG120" s="153"/>
      <c r="PIH120" s="153"/>
      <c r="PII120" s="153"/>
      <c r="PIJ120" s="153"/>
      <c r="PIK120" s="153"/>
      <c r="PIL120" s="153"/>
      <c r="PIM120" s="155"/>
      <c r="PIN120" s="165"/>
      <c r="PIO120" s="153"/>
      <c r="PIP120" s="154"/>
      <c r="PIQ120" s="154"/>
      <c r="PIR120" s="153"/>
      <c r="PIS120" s="153"/>
      <c r="PIT120" s="153"/>
      <c r="PIU120" s="153"/>
      <c r="PIV120" s="153"/>
      <c r="PIW120" s="153"/>
      <c r="PIX120" s="153"/>
      <c r="PIY120" s="153"/>
      <c r="PIZ120" s="155"/>
      <c r="PJA120" s="165"/>
      <c r="PJB120" s="153"/>
      <c r="PJC120" s="154"/>
      <c r="PJD120" s="154"/>
      <c r="PJE120" s="153"/>
      <c r="PJF120" s="153"/>
      <c r="PJG120" s="153"/>
      <c r="PJH120" s="153"/>
      <c r="PJI120" s="153"/>
      <c r="PJJ120" s="153"/>
      <c r="PJK120" s="153"/>
      <c r="PJL120" s="153"/>
      <c r="PJM120" s="155"/>
      <c r="PJN120" s="165"/>
      <c r="PJO120" s="153"/>
      <c r="PJP120" s="154"/>
      <c r="PJQ120" s="154"/>
      <c r="PJR120" s="153"/>
      <c r="PJS120" s="153"/>
      <c r="PJT120" s="153"/>
      <c r="PJU120" s="153"/>
      <c r="PJV120" s="153"/>
      <c r="PJW120" s="153"/>
      <c r="PJX120" s="153"/>
      <c r="PJY120" s="153"/>
      <c r="PJZ120" s="155"/>
      <c r="PKA120" s="165"/>
      <c r="PKB120" s="153"/>
      <c r="PKC120" s="154"/>
      <c r="PKD120" s="154"/>
      <c r="PKE120" s="153"/>
      <c r="PKF120" s="153"/>
      <c r="PKG120" s="153"/>
      <c r="PKH120" s="153"/>
      <c r="PKI120" s="153"/>
      <c r="PKJ120" s="153"/>
      <c r="PKK120" s="153"/>
      <c r="PKL120" s="153"/>
      <c r="PKM120" s="155"/>
      <c r="PKN120" s="165"/>
      <c r="PKO120" s="153"/>
      <c r="PKP120" s="154"/>
      <c r="PKQ120" s="154"/>
      <c r="PKR120" s="153"/>
      <c r="PKS120" s="153"/>
      <c r="PKT120" s="153"/>
      <c r="PKU120" s="153"/>
      <c r="PKV120" s="153"/>
      <c r="PKW120" s="153"/>
      <c r="PKX120" s="153"/>
      <c r="PKY120" s="153"/>
      <c r="PKZ120" s="155"/>
      <c r="PLA120" s="165"/>
      <c r="PLB120" s="153"/>
      <c r="PLC120" s="154"/>
      <c r="PLD120" s="154"/>
      <c r="PLE120" s="153"/>
      <c r="PLF120" s="153"/>
      <c r="PLG120" s="153"/>
      <c r="PLH120" s="153"/>
      <c r="PLI120" s="153"/>
      <c r="PLJ120" s="153"/>
      <c r="PLK120" s="153"/>
      <c r="PLL120" s="153"/>
      <c r="PLM120" s="155"/>
      <c r="PLN120" s="165"/>
      <c r="PLO120" s="153"/>
      <c r="PLP120" s="154"/>
      <c r="PLQ120" s="154"/>
      <c r="PLR120" s="153"/>
      <c r="PLS120" s="153"/>
      <c r="PLT120" s="153"/>
      <c r="PLU120" s="153"/>
      <c r="PLV120" s="153"/>
      <c r="PLW120" s="153"/>
      <c r="PLX120" s="153"/>
      <c r="PLY120" s="153"/>
      <c r="PLZ120" s="155"/>
      <c r="PMA120" s="165"/>
      <c r="PMB120" s="153"/>
      <c r="PMC120" s="154"/>
      <c r="PMD120" s="154"/>
      <c r="PME120" s="153"/>
      <c r="PMF120" s="153"/>
      <c r="PMG120" s="153"/>
      <c r="PMH120" s="153"/>
      <c r="PMI120" s="153"/>
      <c r="PMJ120" s="153"/>
      <c r="PMK120" s="153"/>
      <c r="PML120" s="153"/>
      <c r="PMM120" s="155"/>
      <c r="PMN120" s="165"/>
      <c r="PMO120" s="153"/>
      <c r="PMP120" s="154"/>
      <c r="PMQ120" s="154"/>
      <c r="PMR120" s="153"/>
      <c r="PMS120" s="153"/>
      <c r="PMT120" s="153"/>
      <c r="PMU120" s="153"/>
      <c r="PMV120" s="153"/>
      <c r="PMW120" s="153"/>
      <c r="PMX120" s="153"/>
      <c r="PMY120" s="153"/>
      <c r="PMZ120" s="155"/>
      <c r="PNA120" s="165"/>
      <c r="PNB120" s="153"/>
      <c r="PNC120" s="154"/>
      <c r="PND120" s="154"/>
      <c r="PNE120" s="153"/>
      <c r="PNF120" s="153"/>
      <c r="PNG120" s="153"/>
      <c r="PNH120" s="153"/>
      <c r="PNI120" s="153"/>
      <c r="PNJ120" s="153"/>
      <c r="PNK120" s="153"/>
      <c r="PNL120" s="153"/>
      <c r="PNM120" s="155"/>
      <c r="PNN120" s="165"/>
      <c r="PNO120" s="153"/>
      <c r="PNP120" s="154"/>
      <c r="PNQ120" s="154"/>
      <c r="PNR120" s="153"/>
      <c r="PNS120" s="153"/>
      <c r="PNT120" s="153"/>
      <c r="PNU120" s="153"/>
      <c r="PNV120" s="153"/>
      <c r="PNW120" s="153"/>
      <c r="PNX120" s="153"/>
      <c r="PNY120" s="153"/>
      <c r="PNZ120" s="155"/>
      <c r="POA120" s="165"/>
      <c r="POB120" s="153"/>
      <c r="POC120" s="154"/>
      <c r="POD120" s="154"/>
      <c r="POE120" s="153"/>
      <c r="POF120" s="153"/>
      <c r="POG120" s="153"/>
      <c r="POH120" s="153"/>
      <c r="POI120" s="153"/>
      <c r="POJ120" s="153"/>
      <c r="POK120" s="153"/>
      <c r="POL120" s="153"/>
      <c r="POM120" s="155"/>
      <c r="PON120" s="165"/>
      <c r="POO120" s="153"/>
      <c r="POP120" s="154"/>
      <c r="POQ120" s="154"/>
      <c r="POR120" s="153"/>
      <c r="POS120" s="153"/>
      <c r="POT120" s="153"/>
      <c r="POU120" s="153"/>
      <c r="POV120" s="153"/>
      <c r="POW120" s="153"/>
      <c r="POX120" s="153"/>
      <c r="POY120" s="153"/>
      <c r="POZ120" s="155"/>
      <c r="PPA120" s="165"/>
      <c r="PPB120" s="153"/>
      <c r="PPC120" s="154"/>
      <c r="PPD120" s="154"/>
      <c r="PPE120" s="153"/>
      <c r="PPF120" s="153"/>
      <c r="PPG120" s="153"/>
      <c r="PPH120" s="153"/>
      <c r="PPI120" s="153"/>
      <c r="PPJ120" s="153"/>
      <c r="PPK120" s="153"/>
      <c r="PPL120" s="153"/>
      <c r="PPM120" s="155"/>
      <c r="PPN120" s="165"/>
      <c r="PPO120" s="153"/>
      <c r="PPP120" s="154"/>
      <c r="PPQ120" s="154"/>
      <c r="PPR120" s="153"/>
      <c r="PPS120" s="153"/>
      <c r="PPT120" s="153"/>
      <c r="PPU120" s="153"/>
      <c r="PPV120" s="153"/>
      <c r="PPW120" s="153"/>
      <c r="PPX120" s="153"/>
      <c r="PPY120" s="153"/>
      <c r="PPZ120" s="155"/>
      <c r="PQA120" s="165"/>
      <c r="PQB120" s="153"/>
      <c r="PQC120" s="154"/>
      <c r="PQD120" s="154"/>
      <c r="PQE120" s="153"/>
      <c r="PQF120" s="153"/>
      <c r="PQG120" s="153"/>
      <c r="PQH120" s="153"/>
      <c r="PQI120" s="153"/>
      <c r="PQJ120" s="153"/>
      <c r="PQK120" s="153"/>
      <c r="PQL120" s="153"/>
      <c r="PQM120" s="155"/>
      <c r="PQN120" s="165"/>
      <c r="PQO120" s="153"/>
      <c r="PQP120" s="154"/>
      <c r="PQQ120" s="154"/>
      <c r="PQR120" s="153"/>
      <c r="PQS120" s="153"/>
      <c r="PQT120" s="153"/>
      <c r="PQU120" s="153"/>
      <c r="PQV120" s="153"/>
      <c r="PQW120" s="153"/>
      <c r="PQX120" s="153"/>
      <c r="PQY120" s="153"/>
      <c r="PQZ120" s="155"/>
      <c r="PRA120" s="165"/>
      <c r="PRB120" s="153"/>
      <c r="PRC120" s="154"/>
      <c r="PRD120" s="154"/>
      <c r="PRE120" s="153"/>
      <c r="PRF120" s="153"/>
      <c r="PRG120" s="153"/>
      <c r="PRH120" s="153"/>
      <c r="PRI120" s="153"/>
      <c r="PRJ120" s="153"/>
      <c r="PRK120" s="153"/>
      <c r="PRL120" s="153"/>
      <c r="PRM120" s="155"/>
      <c r="PRN120" s="165"/>
      <c r="PRO120" s="153"/>
      <c r="PRP120" s="154"/>
      <c r="PRQ120" s="154"/>
      <c r="PRR120" s="153"/>
      <c r="PRS120" s="153"/>
      <c r="PRT120" s="153"/>
      <c r="PRU120" s="153"/>
      <c r="PRV120" s="153"/>
      <c r="PRW120" s="153"/>
      <c r="PRX120" s="153"/>
      <c r="PRY120" s="153"/>
      <c r="PRZ120" s="155"/>
      <c r="PSA120" s="165"/>
      <c r="PSB120" s="153"/>
      <c r="PSC120" s="154"/>
      <c r="PSD120" s="154"/>
      <c r="PSE120" s="153"/>
      <c r="PSF120" s="153"/>
      <c r="PSG120" s="153"/>
      <c r="PSH120" s="153"/>
      <c r="PSI120" s="153"/>
      <c r="PSJ120" s="153"/>
      <c r="PSK120" s="153"/>
      <c r="PSL120" s="153"/>
      <c r="PSM120" s="155"/>
      <c r="PSN120" s="165"/>
      <c r="PSO120" s="153"/>
      <c r="PSP120" s="154"/>
      <c r="PSQ120" s="154"/>
      <c r="PSR120" s="153"/>
      <c r="PSS120" s="153"/>
      <c r="PST120" s="153"/>
      <c r="PSU120" s="153"/>
      <c r="PSV120" s="153"/>
      <c r="PSW120" s="153"/>
      <c r="PSX120" s="153"/>
      <c r="PSY120" s="153"/>
      <c r="PSZ120" s="155"/>
      <c r="PTA120" s="165"/>
      <c r="PTB120" s="153"/>
      <c r="PTC120" s="154"/>
      <c r="PTD120" s="154"/>
      <c r="PTE120" s="153"/>
      <c r="PTF120" s="153"/>
      <c r="PTG120" s="153"/>
      <c r="PTH120" s="153"/>
      <c r="PTI120" s="153"/>
      <c r="PTJ120" s="153"/>
      <c r="PTK120" s="153"/>
      <c r="PTL120" s="153"/>
      <c r="PTM120" s="155"/>
      <c r="PTN120" s="165"/>
      <c r="PTO120" s="153"/>
      <c r="PTP120" s="154"/>
      <c r="PTQ120" s="154"/>
      <c r="PTR120" s="153"/>
      <c r="PTS120" s="153"/>
      <c r="PTT120" s="153"/>
      <c r="PTU120" s="153"/>
      <c r="PTV120" s="153"/>
      <c r="PTW120" s="153"/>
      <c r="PTX120" s="153"/>
      <c r="PTY120" s="153"/>
      <c r="PTZ120" s="155"/>
      <c r="PUA120" s="165"/>
      <c r="PUB120" s="153"/>
      <c r="PUC120" s="154"/>
      <c r="PUD120" s="154"/>
      <c r="PUE120" s="153"/>
      <c r="PUF120" s="153"/>
      <c r="PUG120" s="153"/>
      <c r="PUH120" s="153"/>
      <c r="PUI120" s="153"/>
      <c r="PUJ120" s="153"/>
      <c r="PUK120" s="153"/>
      <c r="PUL120" s="153"/>
      <c r="PUM120" s="155"/>
      <c r="PUN120" s="165"/>
      <c r="PUO120" s="153"/>
      <c r="PUP120" s="154"/>
      <c r="PUQ120" s="154"/>
      <c r="PUR120" s="153"/>
      <c r="PUS120" s="153"/>
      <c r="PUT120" s="153"/>
      <c r="PUU120" s="153"/>
      <c r="PUV120" s="153"/>
      <c r="PUW120" s="153"/>
      <c r="PUX120" s="153"/>
      <c r="PUY120" s="153"/>
      <c r="PUZ120" s="155"/>
      <c r="PVA120" s="165"/>
      <c r="PVB120" s="153"/>
      <c r="PVC120" s="154"/>
      <c r="PVD120" s="154"/>
      <c r="PVE120" s="153"/>
      <c r="PVF120" s="153"/>
      <c r="PVG120" s="153"/>
      <c r="PVH120" s="153"/>
      <c r="PVI120" s="153"/>
      <c r="PVJ120" s="153"/>
      <c r="PVK120" s="153"/>
      <c r="PVL120" s="153"/>
      <c r="PVM120" s="155"/>
      <c r="PVN120" s="165"/>
      <c r="PVO120" s="153"/>
      <c r="PVP120" s="154"/>
      <c r="PVQ120" s="154"/>
      <c r="PVR120" s="153"/>
      <c r="PVS120" s="153"/>
      <c r="PVT120" s="153"/>
      <c r="PVU120" s="153"/>
      <c r="PVV120" s="153"/>
      <c r="PVW120" s="153"/>
      <c r="PVX120" s="153"/>
      <c r="PVY120" s="153"/>
      <c r="PVZ120" s="155"/>
      <c r="PWA120" s="165"/>
      <c r="PWB120" s="153"/>
      <c r="PWC120" s="154"/>
      <c r="PWD120" s="154"/>
      <c r="PWE120" s="153"/>
      <c r="PWF120" s="153"/>
      <c r="PWG120" s="153"/>
      <c r="PWH120" s="153"/>
      <c r="PWI120" s="153"/>
      <c r="PWJ120" s="153"/>
      <c r="PWK120" s="153"/>
      <c r="PWL120" s="153"/>
      <c r="PWM120" s="155"/>
      <c r="PWN120" s="165"/>
      <c r="PWO120" s="153"/>
      <c r="PWP120" s="154"/>
      <c r="PWQ120" s="154"/>
      <c r="PWR120" s="153"/>
      <c r="PWS120" s="153"/>
      <c r="PWT120" s="153"/>
      <c r="PWU120" s="153"/>
      <c r="PWV120" s="153"/>
      <c r="PWW120" s="153"/>
      <c r="PWX120" s="153"/>
      <c r="PWY120" s="153"/>
      <c r="PWZ120" s="155"/>
      <c r="PXA120" s="165"/>
      <c r="PXB120" s="153"/>
      <c r="PXC120" s="154"/>
      <c r="PXD120" s="154"/>
      <c r="PXE120" s="153"/>
      <c r="PXF120" s="153"/>
      <c r="PXG120" s="153"/>
      <c r="PXH120" s="153"/>
      <c r="PXI120" s="153"/>
      <c r="PXJ120" s="153"/>
      <c r="PXK120" s="153"/>
      <c r="PXL120" s="153"/>
      <c r="PXM120" s="155"/>
      <c r="PXN120" s="165"/>
      <c r="PXO120" s="153"/>
      <c r="PXP120" s="154"/>
      <c r="PXQ120" s="154"/>
      <c r="PXR120" s="153"/>
      <c r="PXS120" s="153"/>
      <c r="PXT120" s="153"/>
      <c r="PXU120" s="153"/>
      <c r="PXV120" s="153"/>
      <c r="PXW120" s="153"/>
      <c r="PXX120" s="153"/>
      <c r="PXY120" s="153"/>
      <c r="PXZ120" s="155"/>
      <c r="PYA120" s="165"/>
      <c r="PYB120" s="153"/>
      <c r="PYC120" s="154"/>
      <c r="PYD120" s="154"/>
      <c r="PYE120" s="153"/>
      <c r="PYF120" s="153"/>
      <c r="PYG120" s="153"/>
      <c r="PYH120" s="153"/>
      <c r="PYI120" s="153"/>
      <c r="PYJ120" s="153"/>
      <c r="PYK120" s="153"/>
      <c r="PYL120" s="153"/>
      <c r="PYM120" s="155"/>
      <c r="PYN120" s="165"/>
      <c r="PYO120" s="153"/>
      <c r="PYP120" s="154"/>
      <c r="PYQ120" s="154"/>
      <c r="PYR120" s="153"/>
      <c r="PYS120" s="153"/>
      <c r="PYT120" s="153"/>
      <c r="PYU120" s="153"/>
      <c r="PYV120" s="153"/>
      <c r="PYW120" s="153"/>
      <c r="PYX120" s="153"/>
      <c r="PYY120" s="153"/>
      <c r="PYZ120" s="155"/>
      <c r="PZA120" s="165"/>
      <c r="PZB120" s="153"/>
      <c r="PZC120" s="154"/>
      <c r="PZD120" s="154"/>
      <c r="PZE120" s="153"/>
      <c r="PZF120" s="153"/>
      <c r="PZG120" s="153"/>
      <c r="PZH120" s="153"/>
      <c r="PZI120" s="153"/>
      <c r="PZJ120" s="153"/>
      <c r="PZK120" s="153"/>
      <c r="PZL120" s="153"/>
      <c r="PZM120" s="155"/>
      <c r="PZN120" s="165"/>
      <c r="PZO120" s="153"/>
      <c r="PZP120" s="154"/>
      <c r="PZQ120" s="154"/>
      <c r="PZR120" s="153"/>
      <c r="PZS120" s="153"/>
      <c r="PZT120" s="153"/>
      <c r="PZU120" s="153"/>
      <c r="PZV120" s="153"/>
      <c r="PZW120" s="153"/>
      <c r="PZX120" s="153"/>
      <c r="PZY120" s="153"/>
      <c r="PZZ120" s="155"/>
      <c r="QAA120" s="165"/>
      <c r="QAB120" s="153"/>
      <c r="QAC120" s="154"/>
      <c r="QAD120" s="154"/>
      <c r="QAE120" s="153"/>
      <c r="QAF120" s="153"/>
      <c r="QAG120" s="153"/>
      <c r="QAH120" s="153"/>
      <c r="QAI120" s="153"/>
      <c r="QAJ120" s="153"/>
      <c r="QAK120" s="153"/>
      <c r="QAL120" s="153"/>
      <c r="QAM120" s="155"/>
      <c r="QAN120" s="165"/>
      <c r="QAO120" s="153"/>
      <c r="QAP120" s="154"/>
      <c r="QAQ120" s="154"/>
      <c r="QAR120" s="153"/>
      <c r="QAS120" s="153"/>
      <c r="QAT120" s="153"/>
      <c r="QAU120" s="153"/>
      <c r="QAV120" s="153"/>
      <c r="QAW120" s="153"/>
      <c r="QAX120" s="153"/>
      <c r="QAY120" s="153"/>
      <c r="QAZ120" s="155"/>
      <c r="QBA120" s="165"/>
      <c r="QBB120" s="153"/>
      <c r="QBC120" s="154"/>
      <c r="QBD120" s="154"/>
      <c r="QBE120" s="153"/>
      <c r="QBF120" s="153"/>
      <c r="QBG120" s="153"/>
      <c r="QBH120" s="153"/>
      <c r="QBI120" s="153"/>
      <c r="QBJ120" s="153"/>
      <c r="QBK120" s="153"/>
      <c r="QBL120" s="153"/>
      <c r="QBM120" s="155"/>
      <c r="QBN120" s="165"/>
      <c r="QBO120" s="153"/>
      <c r="QBP120" s="154"/>
      <c r="QBQ120" s="154"/>
      <c r="QBR120" s="153"/>
      <c r="QBS120" s="153"/>
      <c r="QBT120" s="153"/>
      <c r="QBU120" s="153"/>
      <c r="QBV120" s="153"/>
      <c r="QBW120" s="153"/>
      <c r="QBX120" s="153"/>
      <c r="QBY120" s="153"/>
      <c r="QBZ120" s="155"/>
      <c r="QCA120" s="165"/>
      <c r="QCB120" s="153"/>
      <c r="QCC120" s="154"/>
      <c r="QCD120" s="154"/>
      <c r="QCE120" s="153"/>
      <c r="QCF120" s="153"/>
      <c r="QCG120" s="153"/>
      <c r="QCH120" s="153"/>
      <c r="QCI120" s="153"/>
      <c r="QCJ120" s="153"/>
      <c r="QCK120" s="153"/>
      <c r="QCL120" s="153"/>
      <c r="QCM120" s="155"/>
      <c r="QCN120" s="165"/>
      <c r="QCO120" s="153"/>
      <c r="QCP120" s="154"/>
      <c r="QCQ120" s="154"/>
      <c r="QCR120" s="153"/>
      <c r="QCS120" s="153"/>
      <c r="QCT120" s="153"/>
      <c r="QCU120" s="153"/>
      <c r="QCV120" s="153"/>
      <c r="QCW120" s="153"/>
      <c r="QCX120" s="153"/>
      <c r="QCY120" s="153"/>
      <c r="QCZ120" s="155"/>
      <c r="QDA120" s="165"/>
      <c r="QDB120" s="153"/>
      <c r="QDC120" s="154"/>
      <c r="QDD120" s="154"/>
      <c r="QDE120" s="153"/>
      <c r="QDF120" s="153"/>
      <c r="QDG120" s="153"/>
      <c r="QDH120" s="153"/>
      <c r="QDI120" s="153"/>
      <c r="QDJ120" s="153"/>
      <c r="QDK120" s="153"/>
      <c r="QDL120" s="153"/>
      <c r="QDM120" s="155"/>
      <c r="QDN120" s="165"/>
      <c r="QDO120" s="153"/>
      <c r="QDP120" s="154"/>
      <c r="QDQ120" s="154"/>
      <c r="QDR120" s="153"/>
      <c r="QDS120" s="153"/>
      <c r="QDT120" s="153"/>
      <c r="QDU120" s="153"/>
      <c r="QDV120" s="153"/>
      <c r="QDW120" s="153"/>
      <c r="QDX120" s="153"/>
      <c r="QDY120" s="153"/>
      <c r="QDZ120" s="155"/>
      <c r="QEA120" s="165"/>
      <c r="QEB120" s="153"/>
      <c r="QEC120" s="154"/>
      <c r="QED120" s="154"/>
      <c r="QEE120" s="153"/>
      <c r="QEF120" s="153"/>
      <c r="QEG120" s="153"/>
      <c r="QEH120" s="153"/>
      <c r="QEI120" s="153"/>
      <c r="QEJ120" s="153"/>
      <c r="QEK120" s="153"/>
      <c r="QEL120" s="153"/>
      <c r="QEM120" s="155"/>
      <c r="QEN120" s="165"/>
      <c r="QEO120" s="153"/>
      <c r="QEP120" s="154"/>
      <c r="QEQ120" s="154"/>
      <c r="QER120" s="153"/>
      <c r="QES120" s="153"/>
      <c r="QET120" s="153"/>
      <c r="QEU120" s="153"/>
      <c r="QEV120" s="153"/>
      <c r="QEW120" s="153"/>
      <c r="QEX120" s="153"/>
      <c r="QEY120" s="153"/>
      <c r="QEZ120" s="155"/>
      <c r="QFA120" s="165"/>
      <c r="QFB120" s="153"/>
      <c r="QFC120" s="154"/>
      <c r="QFD120" s="154"/>
      <c r="QFE120" s="153"/>
      <c r="QFF120" s="153"/>
      <c r="QFG120" s="153"/>
      <c r="QFH120" s="153"/>
      <c r="QFI120" s="153"/>
      <c r="QFJ120" s="153"/>
      <c r="QFK120" s="153"/>
      <c r="QFL120" s="153"/>
      <c r="QFM120" s="155"/>
      <c r="QFN120" s="165"/>
      <c r="QFO120" s="153"/>
      <c r="QFP120" s="154"/>
      <c r="QFQ120" s="154"/>
      <c r="QFR120" s="153"/>
      <c r="QFS120" s="153"/>
      <c r="QFT120" s="153"/>
      <c r="QFU120" s="153"/>
      <c r="QFV120" s="153"/>
      <c r="QFW120" s="153"/>
      <c r="QFX120" s="153"/>
      <c r="QFY120" s="153"/>
      <c r="QFZ120" s="155"/>
      <c r="QGA120" s="165"/>
      <c r="QGB120" s="153"/>
      <c r="QGC120" s="154"/>
      <c r="QGD120" s="154"/>
      <c r="QGE120" s="153"/>
      <c r="QGF120" s="153"/>
      <c r="QGG120" s="153"/>
      <c r="QGH120" s="153"/>
      <c r="QGI120" s="153"/>
      <c r="QGJ120" s="153"/>
      <c r="QGK120" s="153"/>
      <c r="QGL120" s="153"/>
      <c r="QGM120" s="155"/>
      <c r="QGN120" s="165"/>
      <c r="QGO120" s="153"/>
      <c r="QGP120" s="154"/>
      <c r="QGQ120" s="154"/>
      <c r="QGR120" s="153"/>
      <c r="QGS120" s="153"/>
      <c r="QGT120" s="153"/>
      <c r="QGU120" s="153"/>
      <c r="QGV120" s="153"/>
      <c r="QGW120" s="153"/>
      <c r="QGX120" s="153"/>
      <c r="QGY120" s="153"/>
      <c r="QGZ120" s="155"/>
      <c r="QHA120" s="165"/>
      <c r="QHB120" s="153"/>
      <c r="QHC120" s="154"/>
      <c r="QHD120" s="154"/>
      <c r="QHE120" s="153"/>
      <c r="QHF120" s="153"/>
      <c r="QHG120" s="153"/>
      <c r="QHH120" s="153"/>
      <c r="QHI120" s="153"/>
      <c r="QHJ120" s="153"/>
      <c r="QHK120" s="153"/>
      <c r="QHL120" s="153"/>
      <c r="QHM120" s="155"/>
      <c r="QHN120" s="165"/>
      <c r="QHO120" s="153"/>
      <c r="QHP120" s="154"/>
      <c r="QHQ120" s="154"/>
      <c r="QHR120" s="153"/>
      <c r="QHS120" s="153"/>
      <c r="QHT120" s="153"/>
      <c r="QHU120" s="153"/>
      <c r="QHV120" s="153"/>
      <c r="QHW120" s="153"/>
      <c r="QHX120" s="153"/>
      <c r="QHY120" s="153"/>
      <c r="QHZ120" s="155"/>
      <c r="QIA120" s="165"/>
      <c r="QIB120" s="153"/>
      <c r="QIC120" s="154"/>
      <c r="QID120" s="154"/>
      <c r="QIE120" s="153"/>
      <c r="QIF120" s="153"/>
      <c r="QIG120" s="153"/>
      <c r="QIH120" s="153"/>
      <c r="QII120" s="153"/>
      <c r="QIJ120" s="153"/>
      <c r="QIK120" s="153"/>
      <c r="QIL120" s="153"/>
      <c r="QIM120" s="155"/>
      <c r="QIN120" s="165"/>
      <c r="QIO120" s="153"/>
      <c r="QIP120" s="154"/>
      <c r="QIQ120" s="154"/>
      <c r="QIR120" s="153"/>
      <c r="QIS120" s="153"/>
      <c r="QIT120" s="153"/>
      <c r="QIU120" s="153"/>
      <c r="QIV120" s="153"/>
      <c r="QIW120" s="153"/>
      <c r="QIX120" s="153"/>
      <c r="QIY120" s="153"/>
      <c r="QIZ120" s="155"/>
      <c r="QJA120" s="165"/>
      <c r="QJB120" s="153"/>
      <c r="QJC120" s="154"/>
      <c r="QJD120" s="154"/>
      <c r="QJE120" s="153"/>
      <c r="QJF120" s="153"/>
      <c r="QJG120" s="153"/>
      <c r="QJH120" s="153"/>
      <c r="QJI120" s="153"/>
      <c r="QJJ120" s="153"/>
      <c r="QJK120" s="153"/>
      <c r="QJL120" s="153"/>
      <c r="QJM120" s="155"/>
      <c r="QJN120" s="165"/>
      <c r="QJO120" s="153"/>
      <c r="QJP120" s="154"/>
      <c r="QJQ120" s="154"/>
      <c r="QJR120" s="153"/>
      <c r="QJS120" s="153"/>
      <c r="QJT120" s="153"/>
      <c r="QJU120" s="153"/>
      <c r="QJV120" s="153"/>
      <c r="QJW120" s="153"/>
      <c r="QJX120" s="153"/>
      <c r="QJY120" s="153"/>
      <c r="QJZ120" s="155"/>
      <c r="QKA120" s="165"/>
      <c r="QKB120" s="153"/>
      <c r="QKC120" s="154"/>
      <c r="QKD120" s="154"/>
      <c r="QKE120" s="153"/>
      <c r="QKF120" s="153"/>
      <c r="QKG120" s="153"/>
      <c r="QKH120" s="153"/>
      <c r="QKI120" s="153"/>
      <c r="QKJ120" s="153"/>
      <c r="QKK120" s="153"/>
      <c r="QKL120" s="153"/>
      <c r="QKM120" s="155"/>
      <c r="QKN120" s="165"/>
      <c r="QKO120" s="153"/>
      <c r="QKP120" s="154"/>
      <c r="QKQ120" s="154"/>
      <c r="QKR120" s="153"/>
      <c r="QKS120" s="153"/>
      <c r="QKT120" s="153"/>
      <c r="QKU120" s="153"/>
      <c r="QKV120" s="153"/>
      <c r="QKW120" s="153"/>
      <c r="QKX120" s="153"/>
      <c r="QKY120" s="153"/>
      <c r="QKZ120" s="155"/>
      <c r="QLA120" s="165"/>
      <c r="QLB120" s="153"/>
      <c r="QLC120" s="154"/>
      <c r="QLD120" s="154"/>
      <c r="QLE120" s="153"/>
      <c r="QLF120" s="153"/>
      <c r="QLG120" s="153"/>
      <c r="QLH120" s="153"/>
      <c r="QLI120" s="153"/>
      <c r="QLJ120" s="153"/>
      <c r="QLK120" s="153"/>
      <c r="QLL120" s="153"/>
      <c r="QLM120" s="155"/>
      <c r="QLN120" s="165"/>
      <c r="QLO120" s="153"/>
      <c r="QLP120" s="154"/>
      <c r="QLQ120" s="154"/>
      <c r="QLR120" s="153"/>
      <c r="QLS120" s="153"/>
      <c r="QLT120" s="153"/>
      <c r="QLU120" s="153"/>
      <c r="QLV120" s="153"/>
      <c r="QLW120" s="153"/>
      <c r="QLX120" s="153"/>
      <c r="QLY120" s="153"/>
      <c r="QLZ120" s="155"/>
      <c r="QMA120" s="165"/>
      <c r="QMB120" s="153"/>
      <c r="QMC120" s="154"/>
      <c r="QMD120" s="154"/>
      <c r="QME120" s="153"/>
      <c r="QMF120" s="153"/>
      <c r="QMG120" s="153"/>
      <c r="QMH120" s="153"/>
      <c r="QMI120" s="153"/>
      <c r="QMJ120" s="153"/>
      <c r="QMK120" s="153"/>
      <c r="QML120" s="153"/>
      <c r="QMM120" s="155"/>
      <c r="QMN120" s="165"/>
      <c r="QMO120" s="153"/>
      <c r="QMP120" s="154"/>
      <c r="QMQ120" s="154"/>
      <c r="QMR120" s="153"/>
      <c r="QMS120" s="153"/>
      <c r="QMT120" s="153"/>
      <c r="QMU120" s="153"/>
      <c r="QMV120" s="153"/>
      <c r="QMW120" s="153"/>
      <c r="QMX120" s="153"/>
      <c r="QMY120" s="153"/>
      <c r="QMZ120" s="155"/>
      <c r="QNA120" s="165"/>
      <c r="QNB120" s="153"/>
      <c r="QNC120" s="154"/>
      <c r="QND120" s="154"/>
      <c r="QNE120" s="153"/>
      <c r="QNF120" s="153"/>
      <c r="QNG120" s="153"/>
      <c r="QNH120" s="153"/>
      <c r="QNI120" s="153"/>
      <c r="QNJ120" s="153"/>
      <c r="QNK120" s="153"/>
      <c r="QNL120" s="153"/>
      <c r="QNM120" s="155"/>
      <c r="QNN120" s="165"/>
      <c r="QNO120" s="153"/>
      <c r="QNP120" s="154"/>
      <c r="QNQ120" s="154"/>
      <c r="QNR120" s="153"/>
      <c r="QNS120" s="153"/>
      <c r="QNT120" s="153"/>
      <c r="QNU120" s="153"/>
      <c r="QNV120" s="153"/>
      <c r="QNW120" s="153"/>
      <c r="QNX120" s="153"/>
      <c r="QNY120" s="153"/>
      <c r="QNZ120" s="155"/>
      <c r="QOA120" s="165"/>
      <c r="QOB120" s="153"/>
      <c r="QOC120" s="154"/>
      <c r="QOD120" s="154"/>
      <c r="QOE120" s="153"/>
      <c r="QOF120" s="153"/>
      <c r="QOG120" s="153"/>
      <c r="QOH120" s="153"/>
      <c r="QOI120" s="153"/>
      <c r="QOJ120" s="153"/>
      <c r="QOK120" s="153"/>
      <c r="QOL120" s="153"/>
      <c r="QOM120" s="155"/>
      <c r="QON120" s="165"/>
      <c r="QOO120" s="153"/>
      <c r="QOP120" s="154"/>
      <c r="QOQ120" s="154"/>
      <c r="QOR120" s="153"/>
      <c r="QOS120" s="153"/>
      <c r="QOT120" s="153"/>
      <c r="QOU120" s="153"/>
      <c r="QOV120" s="153"/>
      <c r="QOW120" s="153"/>
      <c r="QOX120" s="153"/>
      <c r="QOY120" s="153"/>
      <c r="QOZ120" s="155"/>
      <c r="QPA120" s="165"/>
      <c r="QPB120" s="153"/>
      <c r="QPC120" s="154"/>
      <c r="QPD120" s="154"/>
      <c r="QPE120" s="153"/>
      <c r="QPF120" s="153"/>
      <c r="QPG120" s="153"/>
      <c r="QPH120" s="153"/>
      <c r="QPI120" s="153"/>
      <c r="QPJ120" s="153"/>
      <c r="QPK120" s="153"/>
      <c r="QPL120" s="153"/>
      <c r="QPM120" s="155"/>
      <c r="QPN120" s="165"/>
      <c r="QPO120" s="153"/>
      <c r="QPP120" s="154"/>
      <c r="QPQ120" s="154"/>
      <c r="QPR120" s="153"/>
      <c r="QPS120" s="153"/>
      <c r="QPT120" s="153"/>
      <c r="QPU120" s="153"/>
      <c r="QPV120" s="153"/>
      <c r="QPW120" s="153"/>
      <c r="QPX120" s="153"/>
      <c r="QPY120" s="153"/>
      <c r="QPZ120" s="155"/>
      <c r="QQA120" s="165"/>
      <c r="QQB120" s="153"/>
      <c r="QQC120" s="154"/>
      <c r="QQD120" s="154"/>
      <c r="QQE120" s="153"/>
      <c r="QQF120" s="153"/>
      <c r="QQG120" s="153"/>
      <c r="QQH120" s="153"/>
      <c r="QQI120" s="153"/>
      <c r="QQJ120" s="153"/>
      <c r="QQK120" s="153"/>
      <c r="QQL120" s="153"/>
      <c r="QQM120" s="155"/>
      <c r="QQN120" s="165"/>
      <c r="QQO120" s="153"/>
      <c r="QQP120" s="154"/>
      <c r="QQQ120" s="154"/>
      <c r="QQR120" s="153"/>
      <c r="QQS120" s="153"/>
      <c r="QQT120" s="153"/>
      <c r="QQU120" s="153"/>
      <c r="QQV120" s="153"/>
      <c r="QQW120" s="153"/>
      <c r="QQX120" s="153"/>
      <c r="QQY120" s="153"/>
      <c r="QQZ120" s="155"/>
      <c r="QRA120" s="165"/>
      <c r="QRB120" s="153"/>
      <c r="QRC120" s="154"/>
      <c r="QRD120" s="154"/>
      <c r="QRE120" s="153"/>
      <c r="QRF120" s="153"/>
      <c r="QRG120" s="153"/>
      <c r="QRH120" s="153"/>
      <c r="QRI120" s="153"/>
      <c r="QRJ120" s="153"/>
      <c r="QRK120" s="153"/>
      <c r="QRL120" s="153"/>
      <c r="QRM120" s="155"/>
      <c r="QRN120" s="165"/>
      <c r="QRO120" s="153"/>
      <c r="QRP120" s="154"/>
      <c r="QRQ120" s="154"/>
      <c r="QRR120" s="153"/>
      <c r="QRS120" s="153"/>
      <c r="QRT120" s="153"/>
      <c r="QRU120" s="153"/>
      <c r="QRV120" s="153"/>
      <c r="QRW120" s="153"/>
      <c r="QRX120" s="153"/>
      <c r="QRY120" s="153"/>
      <c r="QRZ120" s="155"/>
      <c r="QSA120" s="165"/>
      <c r="QSB120" s="153"/>
      <c r="QSC120" s="154"/>
      <c r="QSD120" s="154"/>
      <c r="QSE120" s="153"/>
      <c r="QSF120" s="153"/>
      <c r="QSG120" s="153"/>
      <c r="QSH120" s="153"/>
      <c r="QSI120" s="153"/>
      <c r="QSJ120" s="153"/>
      <c r="QSK120" s="153"/>
      <c r="QSL120" s="153"/>
      <c r="QSM120" s="155"/>
      <c r="QSN120" s="165"/>
      <c r="QSO120" s="153"/>
      <c r="QSP120" s="154"/>
      <c r="QSQ120" s="154"/>
      <c r="QSR120" s="153"/>
      <c r="QSS120" s="153"/>
      <c r="QST120" s="153"/>
      <c r="QSU120" s="153"/>
      <c r="QSV120" s="153"/>
      <c r="QSW120" s="153"/>
      <c r="QSX120" s="153"/>
      <c r="QSY120" s="153"/>
      <c r="QSZ120" s="155"/>
      <c r="QTA120" s="165"/>
      <c r="QTB120" s="153"/>
      <c r="QTC120" s="154"/>
      <c r="QTD120" s="154"/>
      <c r="QTE120" s="153"/>
      <c r="QTF120" s="153"/>
      <c r="QTG120" s="153"/>
      <c r="QTH120" s="153"/>
      <c r="QTI120" s="153"/>
      <c r="QTJ120" s="153"/>
      <c r="QTK120" s="153"/>
      <c r="QTL120" s="153"/>
      <c r="QTM120" s="155"/>
      <c r="QTN120" s="165"/>
      <c r="QTO120" s="153"/>
      <c r="QTP120" s="154"/>
      <c r="QTQ120" s="154"/>
      <c r="QTR120" s="153"/>
      <c r="QTS120" s="153"/>
      <c r="QTT120" s="153"/>
      <c r="QTU120" s="153"/>
      <c r="QTV120" s="153"/>
      <c r="QTW120" s="153"/>
      <c r="QTX120" s="153"/>
      <c r="QTY120" s="153"/>
      <c r="QTZ120" s="155"/>
      <c r="QUA120" s="165"/>
      <c r="QUB120" s="153"/>
      <c r="QUC120" s="154"/>
      <c r="QUD120" s="154"/>
      <c r="QUE120" s="153"/>
      <c r="QUF120" s="153"/>
      <c r="QUG120" s="153"/>
      <c r="QUH120" s="153"/>
      <c r="QUI120" s="153"/>
      <c r="QUJ120" s="153"/>
      <c r="QUK120" s="153"/>
      <c r="QUL120" s="153"/>
      <c r="QUM120" s="155"/>
      <c r="QUN120" s="165"/>
      <c r="QUO120" s="153"/>
      <c r="QUP120" s="154"/>
      <c r="QUQ120" s="154"/>
      <c r="QUR120" s="153"/>
      <c r="QUS120" s="153"/>
      <c r="QUT120" s="153"/>
      <c r="QUU120" s="153"/>
      <c r="QUV120" s="153"/>
      <c r="QUW120" s="153"/>
      <c r="QUX120" s="153"/>
      <c r="QUY120" s="153"/>
      <c r="QUZ120" s="155"/>
      <c r="QVA120" s="165"/>
      <c r="QVB120" s="153"/>
      <c r="QVC120" s="154"/>
      <c r="QVD120" s="154"/>
      <c r="QVE120" s="153"/>
      <c r="QVF120" s="153"/>
      <c r="QVG120" s="153"/>
      <c r="QVH120" s="153"/>
      <c r="QVI120" s="153"/>
      <c r="QVJ120" s="153"/>
      <c r="QVK120" s="153"/>
      <c r="QVL120" s="153"/>
      <c r="QVM120" s="155"/>
      <c r="QVN120" s="165"/>
      <c r="QVO120" s="153"/>
      <c r="QVP120" s="154"/>
      <c r="QVQ120" s="154"/>
      <c r="QVR120" s="153"/>
      <c r="QVS120" s="153"/>
      <c r="QVT120" s="153"/>
      <c r="QVU120" s="153"/>
      <c r="QVV120" s="153"/>
      <c r="QVW120" s="153"/>
      <c r="QVX120" s="153"/>
      <c r="QVY120" s="153"/>
      <c r="QVZ120" s="155"/>
      <c r="QWA120" s="165"/>
      <c r="QWB120" s="153"/>
      <c r="QWC120" s="154"/>
      <c r="QWD120" s="154"/>
      <c r="QWE120" s="153"/>
      <c r="QWF120" s="153"/>
      <c r="QWG120" s="153"/>
      <c r="QWH120" s="153"/>
      <c r="QWI120" s="153"/>
      <c r="QWJ120" s="153"/>
      <c r="QWK120" s="153"/>
      <c r="QWL120" s="153"/>
      <c r="QWM120" s="155"/>
      <c r="QWN120" s="165"/>
      <c r="QWO120" s="153"/>
      <c r="QWP120" s="154"/>
      <c r="QWQ120" s="154"/>
      <c r="QWR120" s="153"/>
      <c r="QWS120" s="153"/>
      <c r="QWT120" s="153"/>
      <c r="QWU120" s="153"/>
      <c r="QWV120" s="153"/>
      <c r="QWW120" s="153"/>
      <c r="QWX120" s="153"/>
      <c r="QWY120" s="153"/>
      <c r="QWZ120" s="155"/>
      <c r="QXA120" s="165"/>
      <c r="QXB120" s="153"/>
      <c r="QXC120" s="154"/>
      <c r="QXD120" s="154"/>
      <c r="QXE120" s="153"/>
      <c r="QXF120" s="153"/>
      <c r="QXG120" s="153"/>
      <c r="QXH120" s="153"/>
      <c r="QXI120" s="153"/>
      <c r="QXJ120" s="153"/>
      <c r="QXK120" s="153"/>
      <c r="QXL120" s="153"/>
      <c r="QXM120" s="155"/>
      <c r="QXN120" s="165"/>
      <c r="QXO120" s="153"/>
      <c r="QXP120" s="154"/>
      <c r="QXQ120" s="154"/>
      <c r="QXR120" s="153"/>
      <c r="QXS120" s="153"/>
      <c r="QXT120" s="153"/>
      <c r="QXU120" s="153"/>
      <c r="QXV120" s="153"/>
      <c r="QXW120" s="153"/>
      <c r="QXX120" s="153"/>
      <c r="QXY120" s="153"/>
      <c r="QXZ120" s="155"/>
      <c r="QYA120" s="165"/>
      <c r="QYB120" s="153"/>
      <c r="QYC120" s="154"/>
      <c r="QYD120" s="154"/>
      <c r="QYE120" s="153"/>
      <c r="QYF120" s="153"/>
      <c r="QYG120" s="153"/>
      <c r="QYH120" s="153"/>
      <c r="QYI120" s="153"/>
      <c r="QYJ120" s="153"/>
      <c r="QYK120" s="153"/>
      <c r="QYL120" s="153"/>
      <c r="QYM120" s="155"/>
      <c r="QYN120" s="165"/>
      <c r="QYO120" s="153"/>
      <c r="QYP120" s="154"/>
      <c r="QYQ120" s="154"/>
      <c r="QYR120" s="153"/>
      <c r="QYS120" s="153"/>
      <c r="QYT120" s="153"/>
      <c r="QYU120" s="153"/>
      <c r="QYV120" s="153"/>
      <c r="QYW120" s="153"/>
      <c r="QYX120" s="153"/>
      <c r="QYY120" s="153"/>
      <c r="QYZ120" s="155"/>
      <c r="QZA120" s="165"/>
      <c r="QZB120" s="153"/>
      <c r="QZC120" s="154"/>
      <c r="QZD120" s="154"/>
      <c r="QZE120" s="153"/>
      <c r="QZF120" s="153"/>
      <c r="QZG120" s="153"/>
      <c r="QZH120" s="153"/>
      <c r="QZI120" s="153"/>
      <c r="QZJ120" s="153"/>
      <c r="QZK120" s="153"/>
      <c r="QZL120" s="153"/>
      <c r="QZM120" s="155"/>
      <c r="QZN120" s="165"/>
      <c r="QZO120" s="153"/>
      <c r="QZP120" s="154"/>
      <c r="QZQ120" s="154"/>
      <c r="QZR120" s="153"/>
      <c r="QZS120" s="153"/>
      <c r="QZT120" s="153"/>
      <c r="QZU120" s="153"/>
      <c r="QZV120" s="153"/>
      <c r="QZW120" s="153"/>
      <c r="QZX120" s="153"/>
      <c r="QZY120" s="153"/>
      <c r="QZZ120" s="155"/>
      <c r="RAA120" s="165"/>
      <c r="RAB120" s="153"/>
      <c r="RAC120" s="154"/>
      <c r="RAD120" s="154"/>
      <c r="RAE120" s="153"/>
      <c r="RAF120" s="153"/>
      <c r="RAG120" s="153"/>
      <c r="RAH120" s="153"/>
      <c r="RAI120" s="153"/>
      <c r="RAJ120" s="153"/>
      <c r="RAK120" s="153"/>
      <c r="RAL120" s="153"/>
      <c r="RAM120" s="155"/>
      <c r="RAN120" s="165"/>
      <c r="RAO120" s="153"/>
      <c r="RAP120" s="154"/>
      <c r="RAQ120" s="154"/>
      <c r="RAR120" s="153"/>
      <c r="RAS120" s="153"/>
      <c r="RAT120" s="153"/>
      <c r="RAU120" s="153"/>
      <c r="RAV120" s="153"/>
      <c r="RAW120" s="153"/>
      <c r="RAX120" s="153"/>
      <c r="RAY120" s="153"/>
      <c r="RAZ120" s="155"/>
      <c r="RBA120" s="165"/>
      <c r="RBB120" s="153"/>
      <c r="RBC120" s="154"/>
      <c r="RBD120" s="154"/>
      <c r="RBE120" s="153"/>
      <c r="RBF120" s="153"/>
      <c r="RBG120" s="153"/>
      <c r="RBH120" s="153"/>
      <c r="RBI120" s="153"/>
      <c r="RBJ120" s="153"/>
      <c r="RBK120" s="153"/>
      <c r="RBL120" s="153"/>
      <c r="RBM120" s="155"/>
      <c r="RBN120" s="165"/>
      <c r="RBO120" s="153"/>
      <c r="RBP120" s="154"/>
      <c r="RBQ120" s="154"/>
      <c r="RBR120" s="153"/>
      <c r="RBS120" s="153"/>
      <c r="RBT120" s="153"/>
      <c r="RBU120" s="153"/>
      <c r="RBV120" s="153"/>
      <c r="RBW120" s="153"/>
      <c r="RBX120" s="153"/>
      <c r="RBY120" s="153"/>
      <c r="RBZ120" s="155"/>
      <c r="RCA120" s="165"/>
      <c r="RCB120" s="153"/>
      <c r="RCC120" s="154"/>
      <c r="RCD120" s="154"/>
      <c r="RCE120" s="153"/>
      <c r="RCF120" s="153"/>
      <c r="RCG120" s="153"/>
      <c r="RCH120" s="153"/>
      <c r="RCI120" s="153"/>
      <c r="RCJ120" s="153"/>
      <c r="RCK120" s="153"/>
      <c r="RCL120" s="153"/>
      <c r="RCM120" s="155"/>
      <c r="RCN120" s="165"/>
      <c r="RCO120" s="153"/>
      <c r="RCP120" s="154"/>
      <c r="RCQ120" s="154"/>
      <c r="RCR120" s="153"/>
      <c r="RCS120" s="153"/>
      <c r="RCT120" s="153"/>
      <c r="RCU120" s="153"/>
      <c r="RCV120" s="153"/>
      <c r="RCW120" s="153"/>
      <c r="RCX120" s="153"/>
      <c r="RCY120" s="153"/>
      <c r="RCZ120" s="155"/>
      <c r="RDA120" s="165"/>
      <c r="RDB120" s="153"/>
      <c r="RDC120" s="154"/>
      <c r="RDD120" s="154"/>
      <c r="RDE120" s="153"/>
      <c r="RDF120" s="153"/>
      <c r="RDG120" s="153"/>
      <c r="RDH120" s="153"/>
      <c r="RDI120" s="153"/>
      <c r="RDJ120" s="153"/>
      <c r="RDK120" s="153"/>
      <c r="RDL120" s="153"/>
      <c r="RDM120" s="155"/>
      <c r="RDN120" s="165"/>
      <c r="RDO120" s="153"/>
      <c r="RDP120" s="154"/>
      <c r="RDQ120" s="154"/>
      <c r="RDR120" s="153"/>
      <c r="RDS120" s="153"/>
      <c r="RDT120" s="153"/>
      <c r="RDU120" s="153"/>
      <c r="RDV120" s="153"/>
      <c r="RDW120" s="153"/>
      <c r="RDX120" s="153"/>
      <c r="RDY120" s="153"/>
      <c r="RDZ120" s="155"/>
      <c r="REA120" s="165"/>
      <c r="REB120" s="153"/>
      <c r="REC120" s="154"/>
      <c r="RED120" s="154"/>
      <c r="REE120" s="153"/>
      <c r="REF120" s="153"/>
      <c r="REG120" s="153"/>
      <c r="REH120" s="153"/>
      <c r="REI120" s="153"/>
      <c r="REJ120" s="153"/>
      <c r="REK120" s="153"/>
      <c r="REL120" s="153"/>
      <c r="REM120" s="155"/>
      <c r="REN120" s="165"/>
      <c r="REO120" s="153"/>
      <c r="REP120" s="154"/>
      <c r="REQ120" s="154"/>
      <c r="RER120" s="153"/>
      <c r="RES120" s="153"/>
      <c r="RET120" s="153"/>
      <c r="REU120" s="153"/>
      <c r="REV120" s="153"/>
      <c r="REW120" s="153"/>
      <c r="REX120" s="153"/>
      <c r="REY120" s="153"/>
      <c r="REZ120" s="155"/>
      <c r="RFA120" s="165"/>
      <c r="RFB120" s="153"/>
      <c r="RFC120" s="154"/>
      <c r="RFD120" s="154"/>
      <c r="RFE120" s="153"/>
      <c r="RFF120" s="153"/>
      <c r="RFG120" s="153"/>
      <c r="RFH120" s="153"/>
      <c r="RFI120" s="153"/>
      <c r="RFJ120" s="153"/>
      <c r="RFK120" s="153"/>
      <c r="RFL120" s="153"/>
      <c r="RFM120" s="155"/>
      <c r="RFN120" s="165"/>
      <c r="RFO120" s="153"/>
      <c r="RFP120" s="154"/>
      <c r="RFQ120" s="154"/>
      <c r="RFR120" s="153"/>
      <c r="RFS120" s="153"/>
      <c r="RFT120" s="153"/>
      <c r="RFU120" s="153"/>
      <c r="RFV120" s="153"/>
      <c r="RFW120" s="153"/>
      <c r="RFX120" s="153"/>
      <c r="RFY120" s="153"/>
      <c r="RFZ120" s="155"/>
      <c r="RGA120" s="165"/>
      <c r="RGB120" s="153"/>
      <c r="RGC120" s="154"/>
      <c r="RGD120" s="154"/>
      <c r="RGE120" s="153"/>
      <c r="RGF120" s="153"/>
      <c r="RGG120" s="153"/>
      <c r="RGH120" s="153"/>
      <c r="RGI120" s="153"/>
      <c r="RGJ120" s="153"/>
      <c r="RGK120" s="153"/>
      <c r="RGL120" s="153"/>
      <c r="RGM120" s="155"/>
      <c r="RGN120" s="165"/>
      <c r="RGO120" s="153"/>
      <c r="RGP120" s="154"/>
      <c r="RGQ120" s="154"/>
      <c r="RGR120" s="153"/>
      <c r="RGS120" s="153"/>
      <c r="RGT120" s="153"/>
      <c r="RGU120" s="153"/>
      <c r="RGV120" s="153"/>
      <c r="RGW120" s="153"/>
      <c r="RGX120" s="153"/>
      <c r="RGY120" s="153"/>
      <c r="RGZ120" s="155"/>
      <c r="RHA120" s="165"/>
      <c r="RHB120" s="153"/>
      <c r="RHC120" s="154"/>
      <c r="RHD120" s="154"/>
      <c r="RHE120" s="153"/>
      <c r="RHF120" s="153"/>
      <c r="RHG120" s="153"/>
      <c r="RHH120" s="153"/>
      <c r="RHI120" s="153"/>
      <c r="RHJ120" s="153"/>
      <c r="RHK120" s="153"/>
      <c r="RHL120" s="153"/>
      <c r="RHM120" s="155"/>
      <c r="RHN120" s="165"/>
      <c r="RHO120" s="153"/>
      <c r="RHP120" s="154"/>
      <c r="RHQ120" s="154"/>
      <c r="RHR120" s="153"/>
      <c r="RHS120" s="153"/>
      <c r="RHT120" s="153"/>
      <c r="RHU120" s="153"/>
      <c r="RHV120" s="153"/>
      <c r="RHW120" s="153"/>
      <c r="RHX120" s="153"/>
      <c r="RHY120" s="153"/>
      <c r="RHZ120" s="155"/>
      <c r="RIA120" s="165"/>
      <c r="RIB120" s="153"/>
      <c r="RIC120" s="154"/>
      <c r="RID120" s="154"/>
      <c r="RIE120" s="153"/>
      <c r="RIF120" s="153"/>
      <c r="RIG120" s="153"/>
      <c r="RIH120" s="153"/>
      <c r="RII120" s="153"/>
      <c r="RIJ120" s="153"/>
      <c r="RIK120" s="153"/>
      <c r="RIL120" s="153"/>
      <c r="RIM120" s="155"/>
      <c r="RIN120" s="165"/>
      <c r="RIO120" s="153"/>
      <c r="RIP120" s="154"/>
      <c r="RIQ120" s="154"/>
      <c r="RIR120" s="153"/>
      <c r="RIS120" s="153"/>
      <c r="RIT120" s="153"/>
      <c r="RIU120" s="153"/>
      <c r="RIV120" s="153"/>
      <c r="RIW120" s="153"/>
      <c r="RIX120" s="153"/>
      <c r="RIY120" s="153"/>
      <c r="RIZ120" s="155"/>
      <c r="RJA120" s="165"/>
      <c r="RJB120" s="153"/>
      <c r="RJC120" s="154"/>
      <c r="RJD120" s="154"/>
      <c r="RJE120" s="153"/>
      <c r="RJF120" s="153"/>
      <c r="RJG120" s="153"/>
      <c r="RJH120" s="153"/>
      <c r="RJI120" s="153"/>
      <c r="RJJ120" s="153"/>
      <c r="RJK120" s="153"/>
      <c r="RJL120" s="153"/>
      <c r="RJM120" s="155"/>
      <c r="RJN120" s="165"/>
      <c r="RJO120" s="153"/>
      <c r="RJP120" s="154"/>
      <c r="RJQ120" s="154"/>
      <c r="RJR120" s="153"/>
      <c r="RJS120" s="153"/>
      <c r="RJT120" s="153"/>
      <c r="RJU120" s="153"/>
      <c r="RJV120" s="153"/>
      <c r="RJW120" s="153"/>
      <c r="RJX120" s="153"/>
      <c r="RJY120" s="153"/>
      <c r="RJZ120" s="155"/>
      <c r="RKA120" s="165"/>
      <c r="RKB120" s="153"/>
      <c r="RKC120" s="154"/>
      <c r="RKD120" s="154"/>
      <c r="RKE120" s="153"/>
      <c r="RKF120" s="153"/>
      <c r="RKG120" s="153"/>
      <c r="RKH120" s="153"/>
      <c r="RKI120" s="153"/>
      <c r="RKJ120" s="153"/>
      <c r="RKK120" s="153"/>
      <c r="RKL120" s="153"/>
      <c r="RKM120" s="155"/>
      <c r="RKN120" s="165"/>
      <c r="RKO120" s="153"/>
      <c r="RKP120" s="154"/>
      <c r="RKQ120" s="154"/>
      <c r="RKR120" s="153"/>
      <c r="RKS120" s="153"/>
      <c r="RKT120" s="153"/>
      <c r="RKU120" s="153"/>
      <c r="RKV120" s="153"/>
      <c r="RKW120" s="153"/>
      <c r="RKX120" s="153"/>
      <c r="RKY120" s="153"/>
      <c r="RKZ120" s="155"/>
      <c r="RLA120" s="165"/>
      <c r="RLB120" s="153"/>
      <c r="RLC120" s="154"/>
      <c r="RLD120" s="154"/>
      <c r="RLE120" s="153"/>
      <c r="RLF120" s="153"/>
      <c r="RLG120" s="153"/>
      <c r="RLH120" s="153"/>
      <c r="RLI120" s="153"/>
      <c r="RLJ120" s="153"/>
      <c r="RLK120" s="153"/>
      <c r="RLL120" s="153"/>
      <c r="RLM120" s="155"/>
      <c r="RLN120" s="165"/>
      <c r="RLO120" s="153"/>
      <c r="RLP120" s="154"/>
      <c r="RLQ120" s="154"/>
      <c r="RLR120" s="153"/>
      <c r="RLS120" s="153"/>
      <c r="RLT120" s="153"/>
      <c r="RLU120" s="153"/>
      <c r="RLV120" s="153"/>
      <c r="RLW120" s="153"/>
      <c r="RLX120" s="153"/>
      <c r="RLY120" s="153"/>
      <c r="RLZ120" s="155"/>
      <c r="RMA120" s="165"/>
      <c r="RMB120" s="153"/>
      <c r="RMC120" s="154"/>
      <c r="RMD120" s="154"/>
      <c r="RME120" s="153"/>
      <c r="RMF120" s="153"/>
      <c r="RMG120" s="153"/>
      <c r="RMH120" s="153"/>
      <c r="RMI120" s="153"/>
      <c r="RMJ120" s="153"/>
      <c r="RMK120" s="153"/>
      <c r="RML120" s="153"/>
      <c r="RMM120" s="155"/>
      <c r="RMN120" s="165"/>
      <c r="RMO120" s="153"/>
      <c r="RMP120" s="154"/>
      <c r="RMQ120" s="154"/>
      <c r="RMR120" s="153"/>
      <c r="RMS120" s="153"/>
      <c r="RMT120" s="153"/>
      <c r="RMU120" s="153"/>
      <c r="RMV120" s="153"/>
      <c r="RMW120" s="153"/>
      <c r="RMX120" s="153"/>
      <c r="RMY120" s="153"/>
      <c r="RMZ120" s="155"/>
      <c r="RNA120" s="165"/>
      <c r="RNB120" s="153"/>
      <c r="RNC120" s="154"/>
      <c r="RND120" s="154"/>
      <c r="RNE120" s="153"/>
      <c r="RNF120" s="153"/>
      <c r="RNG120" s="153"/>
      <c r="RNH120" s="153"/>
      <c r="RNI120" s="153"/>
      <c r="RNJ120" s="153"/>
      <c r="RNK120" s="153"/>
      <c r="RNL120" s="153"/>
      <c r="RNM120" s="155"/>
      <c r="RNN120" s="165"/>
      <c r="RNO120" s="153"/>
      <c r="RNP120" s="154"/>
      <c r="RNQ120" s="154"/>
      <c r="RNR120" s="153"/>
      <c r="RNS120" s="153"/>
      <c r="RNT120" s="153"/>
      <c r="RNU120" s="153"/>
      <c r="RNV120" s="153"/>
      <c r="RNW120" s="153"/>
      <c r="RNX120" s="153"/>
      <c r="RNY120" s="153"/>
      <c r="RNZ120" s="155"/>
      <c r="ROA120" s="165"/>
      <c r="ROB120" s="153"/>
      <c r="ROC120" s="154"/>
      <c r="ROD120" s="154"/>
      <c r="ROE120" s="153"/>
      <c r="ROF120" s="153"/>
      <c r="ROG120" s="153"/>
      <c r="ROH120" s="153"/>
      <c r="ROI120" s="153"/>
      <c r="ROJ120" s="153"/>
      <c r="ROK120" s="153"/>
      <c r="ROL120" s="153"/>
      <c r="ROM120" s="155"/>
      <c r="RON120" s="165"/>
      <c r="ROO120" s="153"/>
      <c r="ROP120" s="154"/>
      <c r="ROQ120" s="154"/>
      <c r="ROR120" s="153"/>
      <c r="ROS120" s="153"/>
      <c r="ROT120" s="153"/>
      <c r="ROU120" s="153"/>
      <c r="ROV120" s="153"/>
      <c r="ROW120" s="153"/>
      <c r="ROX120" s="153"/>
      <c r="ROY120" s="153"/>
      <c r="ROZ120" s="155"/>
      <c r="RPA120" s="165"/>
      <c r="RPB120" s="153"/>
      <c r="RPC120" s="154"/>
      <c r="RPD120" s="154"/>
      <c r="RPE120" s="153"/>
      <c r="RPF120" s="153"/>
      <c r="RPG120" s="153"/>
      <c r="RPH120" s="153"/>
      <c r="RPI120" s="153"/>
      <c r="RPJ120" s="153"/>
      <c r="RPK120" s="153"/>
      <c r="RPL120" s="153"/>
      <c r="RPM120" s="155"/>
      <c r="RPN120" s="165"/>
      <c r="RPO120" s="153"/>
      <c r="RPP120" s="154"/>
      <c r="RPQ120" s="154"/>
      <c r="RPR120" s="153"/>
      <c r="RPS120" s="153"/>
      <c r="RPT120" s="153"/>
      <c r="RPU120" s="153"/>
      <c r="RPV120" s="153"/>
      <c r="RPW120" s="153"/>
      <c r="RPX120" s="153"/>
      <c r="RPY120" s="153"/>
      <c r="RPZ120" s="155"/>
      <c r="RQA120" s="165"/>
      <c r="RQB120" s="153"/>
      <c r="RQC120" s="154"/>
      <c r="RQD120" s="154"/>
      <c r="RQE120" s="153"/>
      <c r="RQF120" s="153"/>
      <c r="RQG120" s="153"/>
      <c r="RQH120" s="153"/>
      <c r="RQI120" s="153"/>
      <c r="RQJ120" s="153"/>
      <c r="RQK120" s="153"/>
      <c r="RQL120" s="153"/>
      <c r="RQM120" s="155"/>
      <c r="RQN120" s="165"/>
      <c r="RQO120" s="153"/>
      <c r="RQP120" s="154"/>
      <c r="RQQ120" s="154"/>
      <c r="RQR120" s="153"/>
      <c r="RQS120" s="153"/>
      <c r="RQT120" s="153"/>
      <c r="RQU120" s="153"/>
      <c r="RQV120" s="153"/>
      <c r="RQW120" s="153"/>
      <c r="RQX120" s="153"/>
      <c r="RQY120" s="153"/>
      <c r="RQZ120" s="155"/>
      <c r="RRA120" s="165"/>
      <c r="RRB120" s="153"/>
      <c r="RRC120" s="154"/>
      <c r="RRD120" s="154"/>
      <c r="RRE120" s="153"/>
      <c r="RRF120" s="153"/>
      <c r="RRG120" s="153"/>
      <c r="RRH120" s="153"/>
      <c r="RRI120" s="153"/>
      <c r="RRJ120" s="153"/>
      <c r="RRK120" s="153"/>
      <c r="RRL120" s="153"/>
      <c r="RRM120" s="155"/>
      <c r="RRN120" s="165"/>
      <c r="RRO120" s="153"/>
      <c r="RRP120" s="154"/>
      <c r="RRQ120" s="154"/>
      <c r="RRR120" s="153"/>
      <c r="RRS120" s="153"/>
      <c r="RRT120" s="153"/>
      <c r="RRU120" s="153"/>
      <c r="RRV120" s="153"/>
      <c r="RRW120" s="153"/>
      <c r="RRX120" s="153"/>
      <c r="RRY120" s="153"/>
      <c r="RRZ120" s="155"/>
      <c r="RSA120" s="165"/>
      <c r="RSB120" s="153"/>
      <c r="RSC120" s="154"/>
      <c r="RSD120" s="154"/>
      <c r="RSE120" s="153"/>
      <c r="RSF120" s="153"/>
      <c r="RSG120" s="153"/>
      <c r="RSH120" s="153"/>
      <c r="RSI120" s="153"/>
      <c r="RSJ120" s="153"/>
      <c r="RSK120" s="153"/>
      <c r="RSL120" s="153"/>
      <c r="RSM120" s="155"/>
      <c r="RSN120" s="165"/>
      <c r="RSO120" s="153"/>
      <c r="RSP120" s="154"/>
      <c r="RSQ120" s="154"/>
      <c r="RSR120" s="153"/>
      <c r="RSS120" s="153"/>
      <c r="RST120" s="153"/>
      <c r="RSU120" s="153"/>
      <c r="RSV120" s="153"/>
      <c r="RSW120" s="153"/>
      <c r="RSX120" s="153"/>
      <c r="RSY120" s="153"/>
      <c r="RSZ120" s="155"/>
      <c r="RTA120" s="165"/>
      <c r="RTB120" s="153"/>
      <c r="RTC120" s="154"/>
      <c r="RTD120" s="154"/>
      <c r="RTE120" s="153"/>
      <c r="RTF120" s="153"/>
      <c r="RTG120" s="153"/>
      <c r="RTH120" s="153"/>
      <c r="RTI120" s="153"/>
      <c r="RTJ120" s="153"/>
      <c r="RTK120" s="153"/>
      <c r="RTL120" s="153"/>
      <c r="RTM120" s="155"/>
      <c r="RTN120" s="165"/>
      <c r="RTO120" s="153"/>
      <c r="RTP120" s="154"/>
      <c r="RTQ120" s="154"/>
      <c r="RTR120" s="153"/>
      <c r="RTS120" s="153"/>
      <c r="RTT120" s="153"/>
      <c r="RTU120" s="153"/>
      <c r="RTV120" s="153"/>
      <c r="RTW120" s="153"/>
      <c r="RTX120" s="153"/>
      <c r="RTY120" s="153"/>
      <c r="RTZ120" s="155"/>
      <c r="RUA120" s="165"/>
      <c r="RUB120" s="153"/>
      <c r="RUC120" s="154"/>
      <c r="RUD120" s="154"/>
      <c r="RUE120" s="153"/>
      <c r="RUF120" s="153"/>
      <c r="RUG120" s="153"/>
      <c r="RUH120" s="153"/>
      <c r="RUI120" s="153"/>
      <c r="RUJ120" s="153"/>
      <c r="RUK120" s="153"/>
      <c r="RUL120" s="153"/>
      <c r="RUM120" s="155"/>
      <c r="RUN120" s="165"/>
      <c r="RUO120" s="153"/>
      <c r="RUP120" s="154"/>
      <c r="RUQ120" s="154"/>
      <c r="RUR120" s="153"/>
      <c r="RUS120" s="153"/>
      <c r="RUT120" s="153"/>
      <c r="RUU120" s="153"/>
      <c r="RUV120" s="153"/>
      <c r="RUW120" s="153"/>
      <c r="RUX120" s="153"/>
      <c r="RUY120" s="153"/>
      <c r="RUZ120" s="155"/>
      <c r="RVA120" s="165"/>
      <c r="RVB120" s="153"/>
      <c r="RVC120" s="154"/>
      <c r="RVD120" s="154"/>
      <c r="RVE120" s="153"/>
      <c r="RVF120" s="153"/>
      <c r="RVG120" s="153"/>
      <c r="RVH120" s="153"/>
      <c r="RVI120" s="153"/>
      <c r="RVJ120" s="153"/>
      <c r="RVK120" s="153"/>
      <c r="RVL120" s="153"/>
      <c r="RVM120" s="155"/>
      <c r="RVN120" s="165"/>
      <c r="RVO120" s="153"/>
      <c r="RVP120" s="154"/>
      <c r="RVQ120" s="154"/>
      <c r="RVR120" s="153"/>
      <c r="RVS120" s="153"/>
      <c r="RVT120" s="153"/>
      <c r="RVU120" s="153"/>
      <c r="RVV120" s="153"/>
      <c r="RVW120" s="153"/>
      <c r="RVX120" s="153"/>
      <c r="RVY120" s="153"/>
      <c r="RVZ120" s="155"/>
      <c r="RWA120" s="165"/>
      <c r="RWB120" s="153"/>
      <c r="RWC120" s="154"/>
      <c r="RWD120" s="154"/>
      <c r="RWE120" s="153"/>
      <c r="RWF120" s="153"/>
      <c r="RWG120" s="153"/>
      <c r="RWH120" s="153"/>
      <c r="RWI120" s="153"/>
      <c r="RWJ120" s="153"/>
      <c r="RWK120" s="153"/>
      <c r="RWL120" s="153"/>
      <c r="RWM120" s="155"/>
      <c r="RWN120" s="165"/>
      <c r="RWO120" s="153"/>
      <c r="RWP120" s="154"/>
      <c r="RWQ120" s="154"/>
      <c r="RWR120" s="153"/>
      <c r="RWS120" s="153"/>
      <c r="RWT120" s="153"/>
      <c r="RWU120" s="153"/>
      <c r="RWV120" s="153"/>
      <c r="RWW120" s="153"/>
      <c r="RWX120" s="153"/>
      <c r="RWY120" s="153"/>
      <c r="RWZ120" s="155"/>
      <c r="RXA120" s="165"/>
      <c r="RXB120" s="153"/>
      <c r="RXC120" s="154"/>
      <c r="RXD120" s="154"/>
      <c r="RXE120" s="153"/>
      <c r="RXF120" s="153"/>
      <c r="RXG120" s="153"/>
      <c r="RXH120" s="153"/>
      <c r="RXI120" s="153"/>
      <c r="RXJ120" s="153"/>
      <c r="RXK120" s="153"/>
      <c r="RXL120" s="153"/>
      <c r="RXM120" s="155"/>
      <c r="RXN120" s="165"/>
      <c r="RXO120" s="153"/>
      <c r="RXP120" s="154"/>
      <c r="RXQ120" s="154"/>
      <c r="RXR120" s="153"/>
      <c r="RXS120" s="153"/>
      <c r="RXT120" s="153"/>
      <c r="RXU120" s="153"/>
      <c r="RXV120" s="153"/>
      <c r="RXW120" s="153"/>
      <c r="RXX120" s="153"/>
      <c r="RXY120" s="153"/>
      <c r="RXZ120" s="155"/>
      <c r="RYA120" s="165"/>
      <c r="RYB120" s="153"/>
      <c r="RYC120" s="154"/>
      <c r="RYD120" s="154"/>
      <c r="RYE120" s="153"/>
      <c r="RYF120" s="153"/>
      <c r="RYG120" s="153"/>
      <c r="RYH120" s="153"/>
      <c r="RYI120" s="153"/>
      <c r="RYJ120" s="153"/>
      <c r="RYK120" s="153"/>
      <c r="RYL120" s="153"/>
      <c r="RYM120" s="155"/>
      <c r="RYN120" s="165"/>
      <c r="RYO120" s="153"/>
      <c r="RYP120" s="154"/>
      <c r="RYQ120" s="154"/>
      <c r="RYR120" s="153"/>
      <c r="RYS120" s="153"/>
      <c r="RYT120" s="153"/>
      <c r="RYU120" s="153"/>
      <c r="RYV120" s="153"/>
      <c r="RYW120" s="153"/>
      <c r="RYX120" s="153"/>
      <c r="RYY120" s="153"/>
      <c r="RYZ120" s="155"/>
      <c r="RZA120" s="165"/>
      <c r="RZB120" s="153"/>
      <c r="RZC120" s="154"/>
      <c r="RZD120" s="154"/>
      <c r="RZE120" s="153"/>
      <c r="RZF120" s="153"/>
      <c r="RZG120" s="153"/>
      <c r="RZH120" s="153"/>
      <c r="RZI120" s="153"/>
      <c r="RZJ120" s="153"/>
      <c r="RZK120" s="153"/>
      <c r="RZL120" s="153"/>
      <c r="RZM120" s="155"/>
      <c r="RZN120" s="165"/>
      <c r="RZO120" s="153"/>
      <c r="RZP120" s="154"/>
      <c r="RZQ120" s="154"/>
      <c r="RZR120" s="153"/>
      <c r="RZS120" s="153"/>
      <c r="RZT120" s="153"/>
      <c r="RZU120" s="153"/>
      <c r="RZV120" s="153"/>
      <c r="RZW120" s="153"/>
      <c r="RZX120" s="153"/>
      <c r="RZY120" s="153"/>
      <c r="RZZ120" s="155"/>
      <c r="SAA120" s="165"/>
      <c r="SAB120" s="153"/>
      <c r="SAC120" s="154"/>
      <c r="SAD120" s="154"/>
      <c r="SAE120" s="153"/>
      <c r="SAF120" s="153"/>
      <c r="SAG120" s="153"/>
      <c r="SAH120" s="153"/>
      <c r="SAI120" s="153"/>
      <c r="SAJ120" s="153"/>
      <c r="SAK120" s="153"/>
      <c r="SAL120" s="153"/>
      <c r="SAM120" s="155"/>
      <c r="SAN120" s="165"/>
      <c r="SAO120" s="153"/>
      <c r="SAP120" s="154"/>
      <c r="SAQ120" s="154"/>
      <c r="SAR120" s="153"/>
      <c r="SAS120" s="153"/>
      <c r="SAT120" s="153"/>
      <c r="SAU120" s="153"/>
      <c r="SAV120" s="153"/>
      <c r="SAW120" s="153"/>
      <c r="SAX120" s="153"/>
      <c r="SAY120" s="153"/>
      <c r="SAZ120" s="155"/>
      <c r="SBA120" s="165"/>
      <c r="SBB120" s="153"/>
      <c r="SBC120" s="154"/>
      <c r="SBD120" s="154"/>
      <c r="SBE120" s="153"/>
      <c r="SBF120" s="153"/>
      <c r="SBG120" s="153"/>
      <c r="SBH120" s="153"/>
      <c r="SBI120" s="153"/>
      <c r="SBJ120" s="153"/>
      <c r="SBK120" s="153"/>
      <c r="SBL120" s="153"/>
      <c r="SBM120" s="155"/>
      <c r="SBN120" s="165"/>
      <c r="SBO120" s="153"/>
      <c r="SBP120" s="154"/>
      <c r="SBQ120" s="154"/>
      <c r="SBR120" s="153"/>
      <c r="SBS120" s="153"/>
      <c r="SBT120" s="153"/>
      <c r="SBU120" s="153"/>
      <c r="SBV120" s="153"/>
      <c r="SBW120" s="153"/>
      <c r="SBX120" s="153"/>
      <c r="SBY120" s="153"/>
      <c r="SBZ120" s="155"/>
      <c r="SCA120" s="165"/>
      <c r="SCB120" s="153"/>
      <c r="SCC120" s="154"/>
      <c r="SCD120" s="154"/>
      <c r="SCE120" s="153"/>
      <c r="SCF120" s="153"/>
      <c r="SCG120" s="153"/>
      <c r="SCH120" s="153"/>
      <c r="SCI120" s="153"/>
      <c r="SCJ120" s="153"/>
      <c r="SCK120" s="153"/>
      <c r="SCL120" s="153"/>
      <c r="SCM120" s="155"/>
      <c r="SCN120" s="165"/>
      <c r="SCO120" s="153"/>
      <c r="SCP120" s="154"/>
      <c r="SCQ120" s="154"/>
      <c r="SCR120" s="153"/>
      <c r="SCS120" s="153"/>
      <c r="SCT120" s="153"/>
      <c r="SCU120" s="153"/>
      <c r="SCV120" s="153"/>
      <c r="SCW120" s="153"/>
      <c r="SCX120" s="153"/>
      <c r="SCY120" s="153"/>
      <c r="SCZ120" s="155"/>
      <c r="SDA120" s="165"/>
      <c r="SDB120" s="153"/>
      <c r="SDC120" s="154"/>
      <c r="SDD120" s="154"/>
      <c r="SDE120" s="153"/>
      <c r="SDF120" s="153"/>
      <c r="SDG120" s="153"/>
      <c r="SDH120" s="153"/>
      <c r="SDI120" s="153"/>
      <c r="SDJ120" s="153"/>
      <c r="SDK120" s="153"/>
      <c r="SDL120" s="153"/>
      <c r="SDM120" s="155"/>
      <c r="SDN120" s="165"/>
      <c r="SDO120" s="153"/>
      <c r="SDP120" s="154"/>
      <c r="SDQ120" s="154"/>
      <c r="SDR120" s="153"/>
      <c r="SDS120" s="153"/>
      <c r="SDT120" s="153"/>
      <c r="SDU120" s="153"/>
      <c r="SDV120" s="153"/>
      <c r="SDW120" s="153"/>
      <c r="SDX120" s="153"/>
      <c r="SDY120" s="153"/>
      <c r="SDZ120" s="155"/>
      <c r="SEA120" s="165"/>
      <c r="SEB120" s="153"/>
      <c r="SEC120" s="154"/>
      <c r="SED120" s="154"/>
      <c r="SEE120" s="153"/>
      <c r="SEF120" s="153"/>
      <c r="SEG120" s="153"/>
      <c r="SEH120" s="153"/>
      <c r="SEI120" s="153"/>
      <c r="SEJ120" s="153"/>
      <c r="SEK120" s="153"/>
      <c r="SEL120" s="153"/>
      <c r="SEM120" s="155"/>
      <c r="SEN120" s="165"/>
      <c r="SEO120" s="153"/>
      <c r="SEP120" s="154"/>
      <c r="SEQ120" s="154"/>
      <c r="SER120" s="153"/>
      <c r="SES120" s="153"/>
      <c r="SET120" s="153"/>
      <c r="SEU120" s="153"/>
      <c r="SEV120" s="153"/>
      <c r="SEW120" s="153"/>
      <c r="SEX120" s="153"/>
      <c r="SEY120" s="153"/>
      <c r="SEZ120" s="155"/>
      <c r="SFA120" s="165"/>
      <c r="SFB120" s="153"/>
      <c r="SFC120" s="154"/>
      <c r="SFD120" s="154"/>
      <c r="SFE120" s="153"/>
      <c r="SFF120" s="153"/>
      <c r="SFG120" s="153"/>
      <c r="SFH120" s="153"/>
      <c r="SFI120" s="153"/>
      <c r="SFJ120" s="153"/>
      <c r="SFK120" s="153"/>
      <c r="SFL120" s="153"/>
      <c r="SFM120" s="155"/>
      <c r="SFN120" s="165"/>
      <c r="SFO120" s="153"/>
      <c r="SFP120" s="154"/>
      <c r="SFQ120" s="154"/>
      <c r="SFR120" s="153"/>
      <c r="SFS120" s="153"/>
      <c r="SFT120" s="153"/>
      <c r="SFU120" s="153"/>
      <c r="SFV120" s="153"/>
      <c r="SFW120" s="153"/>
      <c r="SFX120" s="153"/>
      <c r="SFY120" s="153"/>
      <c r="SFZ120" s="155"/>
      <c r="SGA120" s="165"/>
      <c r="SGB120" s="153"/>
      <c r="SGC120" s="154"/>
      <c r="SGD120" s="154"/>
      <c r="SGE120" s="153"/>
      <c r="SGF120" s="153"/>
      <c r="SGG120" s="153"/>
      <c r="SGH120" s="153"/>
      <c r="SGI120" s="153"/>
      <c r="SGJ120" s="153"/>
      <c r="SGK120" s="153"/>
      <c r="SGL120" s="153"/>
      <c r="SGM120" s="155"/>
      <c r="SGN120" s="165"/>
      <c r="SGO120" s="153"/>
      <c r="SGP120" s="154"/>
      <c r="SGQ120" s="154"/>
      <c r="SGR120" s="153"/>
      <c r="SGS120" s="153"/>
      <c r="SGT120" s="153"/>
      <c r="SGU120" s="153"/>
      <c r="SGV120" s="153"/>
      <c r="SGW120" s="153"/>
      <c r="SGX120" s="153"/>
      <c r="SGY120" s="153"/>
      <c r="SGZ120" s="155"/>
      <c r="SHA120" s="165"/>
      <c r="SHB120" s="153"/>
      <c r="SHC120" s="154"/>
      <c r="SHD120" s="154"/>
      <c r="SHE120" s="153"/>
      <c r="SHF120" s="153"/>
      <c r="SHG120" s="153"/>
      <c r="SHH120" s="153"/>
      <c r="SHI120" s="153"/>
      <c r="SHJ120" s="153"/>
      <c r="SHK120" s="153"/>
      <c r="SHL120" s="153"/>
      <c r="SHM120" s="155"/>
      <c r="SHN120" s="165"/>
      <c r="SHO120" s="153"/>
      <c r="SHP120" s="154"/>
      <c r="SHQ120" s="154"/>
      <c r="SHR120" s="153"/>
      <c r="SHS120" s="153"/>
      <c r="SHT120" s="153"/>
      <c r="SHU120" s="153"/>
      <c r="SHV120" s="153"/>
      <c r="SHW120" s="153"/>
      <c r="SHX120" s="153"/>
      <c r="SHY120" s="153"/>
      <c r="SHZ120" s="155"/>
      <c r="SIA120" s="165"/>
      <c r="SIB120" s="153"/>
      <c r="SIC120" s="154"/>
      <c r="SID120" s="154"/>
      <c r="SIE120" s="153"/>
      <c r="SIF120" s="153"/>
      <c r="SIG120" s="153"/>
      <c r="SIH120" s="153"/>
      <c r="SII120" s="153"/>
      <c r="SIJ120" s="153"/>
      <c r="SIK120" s="153"/>
      <c r="SIL120" s="153"/>
      <c r="SIM120" s="155"/>
      <c r="SIN120" s="165"/>
      <c r="SIO120" s="153"/>
      <c r="SIP120" s="154"/>
      <c r="SIQ120" s="154"/>
      <c r="SIR120" s="153"/>
      <c r="SIS120" s="153"/>
      <c r="SIT120" s="153"/>
      <c r="SIU120" s="153"/>
      <c r="SIV120" s="153"/>
      <c r="SIW120" s="153"/>
      <c r="SIX120" s="153"/>
      <c r="SIY120" s="153"/>
      <c r="SIZ120" s="155"/>
      <c r="SJA120" s="165"/>
      <c r="SJB120" s="153"/>
      <c r="SJC120" s="154"/>
      <c r="SJD120" s="154"/>
      <c r="SJE120" s="153"/>
      <c r="SJF120" s="153"/>
      <c r="SJG120" s="153"/>
      <c r="SJH120" s="153"/>
      <c r="SJI120" s="153"/>
      <c r="SJJ120" s="153"/>
      <c r="SJK120" s="153"/>
      <c r="SJL120" s="153"/>
      <c r="SJM120" s="155"/>
      <c r="SJN120" s="165"/>
      <c r="SJO120" s="153"/>
      <c r="SJP120" s="154"/>
      <c r="SJQ120" s="154"/>
      <c r="SJR120" s="153"/>
      <c r="SJS120" s="153"/>
      <c r="SJT120" s="153"/>
      <c r="SJU120" s="153"/>
      <c r="SJV120" s="153"/>
      <c r="SJW120" s="153"/>
      <c r="SJX120" s="153"/>
      <c r="SJY120" s="153"/>
      <c r="SJZ120" s="155"/>
      <c r="SKA120" s="165"/>
      <c r="SKB120" s="153"/>
      <c r="SKC120" s="154"/>
      <c r="SKD120" s="154"/>
      <c r="SKE120" s="153"/>
      <c r="SKF120" s="153"/>
      <c r="SKG120" s="153"/>
      <c r="SKH120" s="153"/>
      <c r="SKI120" s="153"/>
      <c r="SKJ120" s="153"/>
      <c r="SKK120" s="153"/>
      <c r="SKL120" s="153"/>
      <c r="SKM120" s="155"/>
      <c r="SKN120" s="165"/>
      <c r="SKO120" s="153"/>
      <c r="SKP120" s="154"/>
      <c r="SKQ120" s="154"/>
      <c r="SKR120" s="153"/>
      <c r="SKS120" s="153"/>
      <c r="SKT120" s="153"/>
      <c r="SKU120" s="153"/>
      <c r="SKV120" s="153"/>
      <c r="SKW120" s="153"/>
      <c r="SKX120" s="153"/>
      <c r="SKY120" s="153"/>
      <c r="SKZ120" s="155"/>
      <c r="SLA120" s="165"/>
      <c r="SLB120" s="153"/>
      <c r="SLC120" s="154"/>
      <c r="SLD120" s="154"/>
      <c r="SLE120" s="153"/>
      <c r="SLF120" s="153"/>
      <c r="SLG120" s="153"/>
      <c r="SLH120" s="153"/>
      <c r="SLI120" s="153"/>
      <c r="SLJ120" s="153"/>
      <c r="SLK120" s="153"/>
      <c r="SLL120" s="153"/>
      <c r="SLM120" s="155"/>
      <c r="SLN120" s="165"/>
      <c r="SLO120" s="153"/>
      <c r="SLP120" s="154"/>
      <c r="SLQ120" s="154"/>
      <c r="SLR120" s="153"/>
      <c r="SLS120" s="153"/>
      <c r="SLT120" s="153"/>
      <c r="SLU120" s="153"/>
      <c r="SLV120" s="153"/>
      <c r="SLW120" s="153"/>
      <c r="SLX120" s="153"/>
      <c r="SLY120" s="153"/>
      <c r="SLZ120" s="155"/>
      <c r="SMA120" s="165"/>
      <c r="SMB120" s="153"/>
      <c r="SMC120" s="154"/>
      <c r="SMD120" s="154"/>
      <c r="SME120" s="153"/>
      <c r="SMF120" s="153"/>
      <c r="SMG120" s="153"/>
      <c r="SMH120" s="153"/>
      <c r="SMI120" s="153"/>
      <c r="SMJ120" s="153"/>
      <c r="SMK120" s="153"/>
      <c r="SML120" s="153"/>
      <c r="SMM120" s="155"/>
      <c r="SMN120" s="165"/>
      <c r="SMO120" s="153"/>
      <c r="SMP120" s="154"/>
      <c r="SMQ120" s="154"/>
      <c r="SMR120" s="153"/>
      <c r="SMS120" s="153"/>
      <c r="SMT120" s="153"/>
      <c r="SMU120" s="153"/>
      <c r="SMV120" s="153"/>
      <c r="SMW120" s="153"/>
      <c r="SMX120" s="153"/>
      <c r="SMY120" s="153"/>
      <c r="SMZ120" s="155"/>
      <c r="SNA120" s="165"/>
      <c r="SNB120" s="153"/>
      <c r="SNC120" s="154"/>
      <c r="SND120" s="154"/>
      <c r="SNE120" s="153"/>
      <c r="SNF120" s="153"/>
      <c r="SNG120" s="153"/>
      <c r="SNH120" s="153"/>
      <c r="SNI120" s="153"/>
      <c r="SNJ120" s="153"/>
      <c r="SNK120" s="153"/>
      <c r="SNL120" s="153"/>
      <c r="SNM120" s="155"/>
      <c r="SNN120" s="165"/>
      <c r="SNO120" s="153"/>
      <c r="SNP120" s="154"/>
      <c r="SNQ120" s="154"/>
      <c r="SNR120" s="153"/>
      <c r="SNS120" s="153"/>
      <c r="SNT120" s="153"/>
      <c r="SNU120" s="153"/>
      <c r="SNV120" s="153"/>
      <c r="SNW120" s="153"/>
      <c r="SNX120" s="153"/>
      <c r="SNY120" s="153"/>
      <c r="SNZ120" s="155"/>
      <c r="SOA120" s="165"/>
      <c r="SOB120" s="153"/>
      <c r="SOC120" s="154"/>
      <c r="SOD120" s="154"/>
      <c r="SOE120" s="153"/>
      <c r="SOF120" s="153"/>
      <c r="SOG120" s="153"/>
      <c r="SOH120" s="153"/>
      <c r="SOI120" s="153"/>
      <c r="SOJ120" s="153"/>
      <c r="SOK120" s="153"/>
      <c r="SOL120" s="153"/>
      <c r="SOM120" s="155"/>
      <c r="SON120" s="165"/>
      <c r="SOO120" s="153"/>
      <c r="SOP120" s="154"/>
      <c r="SOQ120" s="154"/>
      <c r="SOR120" s="153"/>
      <c r="SOS120" s="153"/>
      <c r="SOT120" s="153"/>
      <c r="SOU120" s="153"/>
      <c r="SOV120" s="153"/>
      <c r="SOW120" s="153"/>
      <c r="SOX120" s="153"/>
      <c r="SOY120" s="153"/>
      <c r="SOZ120" s="155"/>
      <c r="SPA120" s="165"/>
      <c r="SPB120" s="153"/>
      <c r="SPC120" s="154"/>
      <c r="SPD120" s="154"/>
      <c r="SPE120" s="153"/>
      <c r="SPF120" s="153"/>
      <c r="SPG120" s="153"/>
      <c r="SPH120" s="153"/>
      <c r="SPI120" s="153"/>
      <c r="SPJ120" s="153"/>
      <c r="SPK120" s="153"/>
      <c r="SPL120" s="153"/>
      <c r="SPM120" s="155"/>
      <c r="SPN120" s="165"/>
      <c r="SPO120" s="153"/>
      <c r="SPP120" s="154"/>
      <c r="SPQ120" s="154"/>
      <c r="SPR120" s="153"/>
      <c r="SPS120" s="153"/>
      <c r="SPT120" s="153"/>
      <c r="SPU120" s="153"/>
      <c r="SPV120" s="153"/>
      <c r="SPW120" s="153"/>
      <c r="SPX120" s="153"/>
      <c r="SPY120" s="153"/>
      <c r="SPZ120" s="155"/>
      <c r="SQA120" s="165"/>
      <c r="SQB120" s="153"/>
      <c r="SQC120" s="154"/>
      <c r="SQD120" s="154"/>
      <c r="SQE120" s="153"/>
      <c r="SQF120" s="153"/>
      <c r="SQG120" s="153"/>
      <c r="SQH120" s="153"/>
      <c r="SQI120" s="153"/>
      <c r="SQJ120" s="153"/>
      <c r="SQK120" s="153"/>
      <c r="SQL120" s="153"/>
      <c r="SQM120" s="155"/>
      <c r="SQN120" s="165"/>
      <c r="SQO120" s="153"/>
      <c r="SQP120" s="154"/>
      <c r="SQQ120" s="154"/>
      <c r="SQR120" s="153"/>
      <c r="SQS120" s="153"/>
      <c r="SQT120" s="153"/>
      <c r="SQU120" s="153"/>
      <c r="SQV120" s="153"/>
      <c r="SQW120" s="153"/>
      <c r="SQX120" s="153"/>
      <c r="SQY120" s="153"/>
      <c r="SQZ120" s="155"/>
      <c r="SRA120" s="165"/>
      <c r="SRB120" s="153"/>
      <c r="SRC120" s="154"/>
      <c r="SRD120" s="154"/>
      <c r="SRE120" s="153"/>
      <c r="SRF120" s="153"/>
      <c r="SRG120" s="153"/>
      <c r="SRH120" s="153"/>
      <c r="SRI120" s="153"/>
      <c r="SRJ120" s="153"/>
      <c r="SRK120" s="153"/>
      <c r="SRL120" s="153"/>
      <c r="SRM120" s="155"/>
      <c r="SRN120" s="165"/>
      <c r="SRO120" s="153"/>
      <c r="SRP120" s="154"/>
      <c r="SRQ120" s="154"/>
      <c r="SRR120" s="153"/>
      <c r="SRS120" s="153"/>
      <c r="SRT120" s="153"/>
      <c r="SRU120" s="153"/>
      <c r="SRV120" s="153"/>
      <c r="SRW120" s="153"/>
      <c r="SRX120" s="153"/>
      <c r="SRY120" s="153"/>
      <c r="SRZ120" s="155"/>
      <c r="SSA120" s="165"/>
      <c r="SSB120" s="153"/>
      <c r="SSC120" s="154"/>
      <c r="SSD120" s="154"/>
      <c r="SSE120" s="153"/>
      <c r="SSF120" s="153"/>
      <c r="SSG120" s="153"/>
      <c r="SSH120" s="153"/>
      <c r="SSI120" s="153"/>
      <c r="SSJ120" s="153"/>
      <c r="SSK120" s="153"/>
      <c r="SSL120" s="153"/>
      <c r="SSM120" s="155"/>
      <c r="SSN120" s="165"/>
      <c r="SSO120" s="153"/>
      <c r="SSP120" s="154"/>
      <c r="SSQ120" s="154"/>
      <c r="SSR120" s="153"/>
      <c r="SSS120" s="153"/>
      <c r="SST120" s="153"/>
      <c r="SSU120" s="153"/>
      <c r="SSV120" s="153"/>
      <c r="SSW120" s="153"/>
      <c r="SSX120" s="153"/>
      <c r="SSY120" s="153"/>
      <c r="SSZ120" s="155"/>
      <c r="STA120" s="165"/>
      <c r="STB120" s="153"/>
      <c r="STC120" s="154"/>
      <c r="STD120" s="154"/>
      <c r="STE120" s="153"/>
      <c r="STF120" s="153"/>
      <c r="STG120" s="153"/>
      <c r="STH120" s="153"/>
      <c r="STI120" s="153"/>
      <c r="STJ120" s="153"/>
      <c r="STK120" s="153"/>
      <c r="STL120" s="153"/>
      <c r="STM120" s="155"/>
      <c r="STN120" s="165"/>
      <c r="STO120" s="153"/>
      <c r="STP120" s="154"/>
      <c r="STQ120" s="154"/>
      <c r="STR120" s="153"/>
      <c r="STS120" s="153"/>
      <c r="STT120" s="153"/>
      <c r="STU120" s="153"/>
      <c r="STV120" s="153"/>
      <c r="STW120" s="153"/>
      <c r="STX120" s="153"/>
      <c r="STY120" s="153"/>
      <c r="STZ120" s="155"/>
      <c r="SUA120" s="165"/>
      <c r="SUB120" s="153"/>
      <c r="SUC120" s="154"/>
      <c r="SUD120" s="154"/>
      <c r="SUE120" s="153"/>
      <c r="SUF120" s="153"/>
      <c r="SUG120" s="153"/>
      <c r="SUH120" s="153"/>
      <c r="SUI120" s="153"/>
      <c r="SUJ120" s="153"/>
      <c r="SUK120" s="153"/>
      <c r="SUL120" s="153"/>
      <c r="SUM120" s="155"/>
      <c r="SUN120" s="165"/>
      <c r="SUO120" s="153"/>
      <c r="SUP120" s="154"/>
      <c r="SUQ120" s="154"/>
      <c r="SUR120" s="153"/>
      <c r="SUS120" s="153"/>
      <c r="SUT120" s="153"/>
      <c r="SUU120" s="153"/>
      <c r="SUV120" s="153"/>
      <c r="SUW120" s="153"/>
      <c r="SUX120" s="153"/>
      <c r="SUY120" s="153"/>
      <c r="SUZ120" s="155"/>
      <c r="SVA120" s="165"/>
      <c r="SVB120" s="153"/>
      <c r="SVC120" s="154"/>
      <c r="SVD120" s="154"/>
      <c r="SVE120" s="153"/>
      <c r="SVF120" s="153"/>
      <c r="SVG120" s="153"/>
      <c r="SVH120" s="153"/>
      <c r="SVI120" s="153"/>
      <c r="SVJ120" s="153"/>
      <c r="SVK120" s="153"/>
      <c r="SVL120" s="153"/>
      <c r="SVM120" s="155"/>
      <c r="SVN120" s="165"/>
      <c r="SVO120" s="153"/>
      <c r="SVP120" s="154"/>
      <c r="SVQ120" s="154"/>
      <c r="SVR120" s="153"/>
      <c r="SVS120" s="153"/>
      <c r="SVT120" s="153"/>
      <c r="SVU120" s="153"/>
      <c r="SVV120" s="153"/>
      <c r="SVW120" s="153"/>
      <c r="SVX120" s="153"/>
      <c r="SVY120" s="153"/>
      <c r="SVZ120" s="155"/>
      <c r="SWA120" s="165"/>
      <c r="SWB120" s="153"/>
      <c r="SWC120" s="154"/>
      <c r="SWD120" s="154"/>
      <c r="SWE120" s="153"/>
      <c r="SWF120" s="153"/>
      <c r="SWG120" s="153"/>
      <c r="SWH120" s="153"/>
      <c r="SWI120" s="153"/>
      <c r="SWJ120" s="153"/>
      <c r="SWK120" s="153"/>
      <c r="SWL120" s="153"/>
      <c r="SWM120" s="155"/>
      <c r="SWN120" s="165"/>
      <c r="SWO120" s="153"/>
      <c r="SWP120" s="154"/>
      <c r="SWQ120" s="154"/>
      <c r="SWR120" s="153"/>
      <c r="SWS120" s="153"/>
      <c r="SWT120" s="153"/>
      <c r="SWU120" s="153"/>
      <c r="SWV120" s="153"/>
      <c r="SWW120" s="153"/>
      <c r="SWX120" s="153"/>
      <c r="SWY120" s="153"/>
      <c r="SWZ120" s="155"/>
      <c r="SXA120" s="165"/>
      <c r="SXB120" s="153"/>
      <c r="SXC120" s="154"/>
      <c r="SXD120" s="154"/>
      <c r="SXE120" s="153"/>
      <c r="SXF120" s="153"/>
      <c r="SXG120" s="153"/>
      <c r="SXH120" s="153"/>
      <c r="SXI120" s="153"/>
      <c r="SXJ120" s="153"/>
      <c r="SXK120" s="153"/>
      <c r="SXL120" s="153"/>
      <c r="SXM120" s="155"/>
      <c r="SXN120" s="165"/>
      <c r="SXO120" s="153"/>
      <c r="SXP120" s="154"/>
      <c r="SXQ120" s="154"/>
      <c r="SXR120" s="153"/>
      <c r="SXS120" s="153"/>
      <c r="SXT120" s="153"/>
      <c r="SXU120" s="153"/>
      <c r="SXV120" s="153"/>
      <c r="SXW120" s="153"/>
      <c r="SXX120" s="153"/>
      <c r="SXY120" s="153"/>
      <c r="SXZ120" s="155"/>
      <c r="SYA120" s="165"/>
      <c r="SYB120" s="153"/>
      <c r="SYC120" s="154"/>
      <c r="SYD120" s="154"/>
      <c r="SYE120" s="153"/>
      <c r="SYF120" s="153"/>
      <c r="SYG120" s="153"/>
      <c r="SYH120" s="153"/>
      <c r="SYI120" s="153"/>
      <c r="SYJ120" s="153"/>
      <c r="SYK120" s="153"/>
      <c r="SYL120" s="153"/>
      <c r="SYM120" s="155"/>
      <c r="SYN120" s="165"/>
      <c r="SYO120" s="153"/>
      <c r="SYP120" s="154"/>
      <c r="SYQ120" s="154"/>
      <c r="SYR120" s="153"/>
      <c r="SYS120" s="153"/>
      <c r="SYT120" s="153"/>
      <c r="SYU120" s="153"/>
      <c r="SYV120" s="153"/>
      <c r="SYW120" s="153"/>
      <c r="SYX120" s="153"/>
      <c r="SYY120" s="153"/>
      <c r="SYZ120" s="155"/>
      <c r="SZA120" s="165"/>
      <c r="SZB120" s="153"/>
      <c r="SZC120" s="154"/>
      <c r="SZD120" s="154"/>
      <c r="SZE120" s="153"/>
      <c r="SZF120" s="153"/>
      <c r="SZG120" s="153"/>
      <c r="SZH120" s="153"/>
      <c r="SZI120" s="153"/>
      <c r="SZJ120" s="153"/>
      <c r="SZK120" s="153"/>
      <c r="SZL120" s="153"/>
      <c r="SZM120" s="155"/>
      <c r="SZN120" s="165"/>
      <c r="SZO120" s="153"/>
      <c r="SZP120" s="154"/>
      <c r="SZQ120" s="154"/>
      <c r="SZR120" s="153"/>
      <c r="SZS120" s="153"/>
      <c r="SZT120" s="153"/>
      <c r="SZU120" s="153"/>
      <c r="SZV120" s="153"/>
      <c r="SZW120" s="153"/>
      <c r="SZX120" s="153"/>
      <c r="SZY120" s="153"/>
      <c r="SZZ120" s="155"/>
      <c r="TAA120" s="165"/>
      <c r="TAB120" s="153"/>
      <c r="TAC120" s="154"/>
      <c r="TAD120" s="154"/>
      <c r="TAE120" s="153"/>
      <c r="TAF120" s="153"/>
      <c r="TAG120" s="153"/>
      <c r="TAH120" s="153"/>
      <c r="TAI120" s="153"/>
      <c r="TAJ120" s="153"/>
      <c r="TAK120" s="153"/>
      <c r="TAL120" s="153"/>
      <c r="TAM120" s="155"/>
      <c r="TAN120" s="165"/>
      <c r="TAO120" s="153"/>
      <c r="TAP120" s="154"/>
      <c r="TAQ120" s="154"/>
      <c r="TAR120" s="153"/>
      <c r="TAS120" s="153"/>
      <c r="TAT120" s="153"/>
      <c r="TAU120" s="153"/>
      <c r="TAV120" s="153"/>
      <c r="TAW120" s="153"/>
      <c r="TAX120" s="153"/>
      <c r="TAY120" s="153"/>
      <c r="TAZ120" s="155"/>
      <c r="TBA120" s="165"/>
      <c r="TBB120" s="153"/>
      <c r="TBC120" s="154"/>
      <c r="TBD120" s="154"/>
      <c r="TBE120" s="153"/>
      <c r="TBF120" s="153"/>
      <c r="TBG120" s="153"/>
      <c r="TBH120" s="153"/>
      <c r="TBI120" s="153"/>
      <c r="TBJ120" s="153"/>
      <c r="TBK120" s="153"/>
      <c r="TBL120" s="153"/>
      <c r="TBM120" s="155"/>
      <c r="TBN120" s="165"/>
      <c r="TBO120" s="153"/>
      <c r="TBP120" s="154"/>
      <c r="TBQ120" s="154"/>
      <c r="TBR120" s="153"/>
      <c r="TBS120" s="153"/>
      <c r="TBT120" s="153"/>
      <c r="TBU120" s="153"/>
      <c r="TBV120" s="153"/>
      <c r="TBW120" s="153"/>
      <c r="TBX120" s="153"/>
      <c r="TBY120" s="153"/>
      <c r="TBZ120" s="155"/>
      <c r="TCA120" s="165"/>
      <c r="TCB120" s="153"/>
      <c r="TCC120" s="154"/>
      <c r="TCD120" s="154"/>
      <c r="TCE120" s="153"/>
      <c r="TCF120" s="153"/>
      <c r="TCG120" s="153"/>
      <c r="TCH120" s="153"/>
      <c r="TCI120" s="153"/>
      <c r="TCJ120" s="153"/>
      <c r="TCK120" s="153"/>
      <c r="TCL120" s="153"/>
      <c r="TCM120" s="155"/>
      <c r="TCN120" s="165"/>
      <c r="TCO120" s="153"/>
      <c r="TCP120" s="154"/>
      <c r="TCQ120" s="154"/>
      <c r="TCR120" s="153"/>
      <c r="TCS120" s="153"/>
      <c r="TCT120" s="153"/>
      <c r="TCU120" s="153"/>
      <c r="TCV120" s="153"/>
      <c r="TCW120" s="153"/>
      <c r="TCX120" s="153"/>
      <c r="TCY120" s="153"/>
      <c r="TCZ120" s="155"/>
      <c r="TDA120" s="165"/>
      <c r="TDB120" s="153"/>
      <c r="TDC120" s="154"/>
      <c r="TDD120" s="154"/>
      <c r="TDE120" s="153"/>
      <c r="TDF120" s="153"/>
      <c r="TDG120" s="153"/>
      <c r="TDH120" s="153"/>
      <c r="TDI120" s="153"/>
      <c r="TDJ120" s="153"/>
      <c r="TDK120" s="153"/>
      <c r="TDL120" s="153"/>
      <c r="TDM120" s="155"/>
      <c r="TDN120" s="165"/>
      <c r="TDO120" s="153"/>
      <c r="TDP120" s="154"/>
      <c r="TDQ120" s="154"/>
      <c r="TDR120" s="153"/>
      <c r="TDS120" s="153"/>
      <c r="TDT120" s="153"/>
      <c r="TDU120" s="153"/>
      <c r="TDV120" s="153"/>
      <c r="TDW120" s="153"/>
      <c r="TDX120" s="153"/>
      <c r="TDY120" s="153"/>
      <c r="TDZ120" s="155"/>
      <c r="TEA120" s="165"/>
      <c r="TEB120" s="153"/>
      <c r="TEC120" s="154"/>
      <c r="TED120" s="154"/>
      <c r="TEE120" s="153"/>
      <c r="TEF120" s="153"/>
      <c r="TEG120" s="153"/>
      <c r="TEH120" s="153"/>
      <c r="TEI120" s="153"/>
      <c r="TEJ120" s="153"/>
      <c r="TEK120" s="153"/>
      <c r="TEL120" s="153"/>
      <c r="TEM120" s="155"/>
      <c r="TEN120" s="165"/>
      <c r="TEO120" s="153"/>
      <c r="TEP120" s="154"/>
      <c r="TEQ120" s="154"/>
      <c r="TER120" s="153"/>
      <c r="TES120" s="153"/>
      <c r="TET120" s="153"/>
      <c r="TEU120" s="153"/>
      <c r="TEV120" s="153"/>
      <c r="TEW120" s="153"/>
      <c r="TEX120" s="153"/>
      <c r="TEY120" s="153"/>
      <c r="TEZ120" s="155"/>
      <c r="TFA120" s="165"/>
      <c r="TFB120" s="153"/>
      <c r="TFC120" s="154"/>
      <c r="TFD120" s="154"/>
      <c r="TFE120" s="153"/>
      <c r="TFF120" s="153"/>
      <c r="TFG120" s="153"/>
      <c r="TFH120" s="153"/>
      <c r="TFI120" s="153"/>
      <c r="TFJ120" s="153"/>
      <c r="TFK120" s="153"/>
      <c r="TFL120" s="153"/>
      <c r="TFM120" s="155"/>
      <c r="TFN120" s="165"/>
      <c r="TFO120" s="153"/>
      <c r="TFP120" s="154"/>
      <c r="TFQ120" s="154"/>
      <c r="TFR120" s="153"/>
      <c r="TFS120" s="153"/>
      <c r="TFT120" s="153"/>
      <c r="TFU120" s="153"/>
      <c r="TFV120" s="153"/>
      <c r="TFW120" s="153"/>
      <c r="TFX120" s="153"/>
      <c r="TFY120" s="153"/>
      <c r="TFZ120" s="155"/>
      <c r="TGA120" s="165"/>
      <c r="TGB120" s="153"/>
      <c r="TGC120" s="154"/>
      <c r="TGD120" s="154"/>
      <c r="TGE120" s="153"/>
      <c r="TGF120" s="153"/>
      <c r="TGG120" s="153"/>
      <c r="TGH120" s="153"/>
      <c r="TGI120" s="153"/>
      <c r="TGJ120" s="153"/>
      <c r="TGK120" s="153"/>
      <c r="TGL120" s="153"/>
      <c r="TGM120" s="155"/>
      <c r="TGN120" s="165"/>
      <c r="TGO120" s="153"/>
      <c r="TGP120" s="154"/>
      <c r="TGQ120" s="154"/>
      <c r="TGR120" s="153"/>
      <c r="TGS120" s="153"/>
      <c r="TGT120" s="153"/>
      <c r="TGU120" s="153"/>
      <c r="TGV120" s="153"/>
      <c r="TGW120" s="153"/>
      <c r="TGX120" s="153"/>
      <c r="TGY120" s="153"/>
      <c r="TGZ120" s="155"/>
      <c r="THA120" s="165"/>
      <c r="THB120" s="153"/>
      <c r="THC120" s="154"/>
      <c r="THD120" s="154"/>
      <c r="THE120" s="153"/>
      <c r="THF120" s="153"/>
      <c r="THG120" s="153"/>
      <c r="THH120" s="153"/>
      <c r="THI120" s="153"/>
      <c r="THJ120" s="153"/>
      <c r="THK120" s="153"/>
      <c r="THL120" s="153"/>
      <c r="THM120" s="155"/>
      <c r="THN120" s="165"/>
      <c r="THO120" s="153"/>
      <c r="THP120" s="154"/>
      <c r="THQ120" s="154"/>
      <c r="THR120" s="153"/>
      <c r="THS120" s="153"/>
      <c r="THT120" s="153"/>
      <c r="THU120" s="153"/>
      <c r="THV120" s="153"/>
      <c r="THW120" s="153"/>
      <c r="THX120" s="153"/>
      <c r="THY120" s="153"/>
      <c r="THZ120" s="155"/>
      <c r="TIA120" s="165"/>
      <c r="TIB120" s="153"/>
      <c r="TIC120" s="154"/>
      <c r="TID120" s="154"/>
      <c r="TIE120" s="153"/>
      <c r="TIF120" s="153"/>
      <c r="TIG120" s="153"/>
      <c r="TIH120" s="153"/>
      <c r="TII120" s="153"/>
      <c r="TIJ120" s="153"/>
      <c r="TIK120" s="153"/>
      <c r="TIL120" s="153"/>
      <c r="TIM120" s="155"/>
      <c r="TIN120" s="165"/>
      <c r="TIO120" s="153"/>
      <c r="TIP120" s="154"/>
      <c r="TIQ120" s="154"/>
      <c r="TIR120" s="153"/>
      <c r="TIS120" s="153"/>
      <c r="TIT120" s="153"/>
      <c r="TIU120" s="153"/>
      <c r="TIV120" s="153"/>
      <c r="TIW120" s="153"/>
      <c r="TIX120" s="153"/>
      <c r="TIY120" s="153"/>
      <c r="TIZ120" s="155"/>
      <c r="TJA120" s="165"/>
      <c r="TJB120" s="153"/>
      <c r="TJC120" s="154"/>
      <c r="TJD120" s="154"/>
      <c r="TJE120" s="153"/>
      <c r="TJF120" s="153"/>
      <c r="TJG120" s="153"/>
      <c r="TJH120" s="153"/>
      <c r="TJI120" s="153"/>
      <c r="TJJ120" s="153"/>
      <c r="TJK120" s="153"/>
      <c r="TJL120" s="153"/>
      <c r="TJM120" s="155"/>
      <c r="TJN120" s="165"/>
      <c r="TJO120" s="153"/>
      <c r="TJP120" s="154"/>
      <c r="TJQ120" s="154"/>
      <c r="TJR120" s="153"/>
      <c r="TJS120" s="153"/>
      <c r="TJT120" s="153"/>
      <c r="TJU120" s="153"/>
      <c r="TJV120" s="153"/>
      <c r="TJW120" s="153"/>
      <c r="TJX120" s="153"/>
      <c r="TJY120" s="153"/>
      <c r="TJZ120" s="155"/>
      <c r="TKA120" s="165"/>
      <c r="TKB120" s="153"/>
      <c r="TKC120" s="154"/>
      <c r="TKD120" s="154"/>
      <c r="TKE120" s="153"/>
      <c r="TKF120" s="153"/>
      <c r="TKG120" s="153"/>
      <c r="TKH120" s="153"/>
      <c r="TKI120" s="153"/>
      <c r="TKJ120" s="153"/>
      <c r="TKK120" s="153"/>
      <c r="TKL120" s="153"/>
      <c r="TKM120" s="155"/>
      <c r="TKN120" s="165"/>
      <c r="TKO120" s="153"/>
      <c r="TKP120" s="154"/>
      <c r="TKQ120" s="154"/>
      <c r="TKR120" s="153"/>
      <c r="TKS120" s="153"/>
      <c r="TKT120" s="153"/>
      <c r="TKU120" s="153"/>
      <c r="TKV120" s="153"/>
      <c r="TKW120" s="153"/>
      <c r="TKX120" s="153"/>
      <c r="TKY120" s="153"/>
      <c r="TKZ120" s="155"/>
      <c r="TLA120" s="165"/>
      <c r="TLB120" s="153"/>
      <c r="TLC120" s="154"/>
      <c r="TLD120" s="154"/>
      <c r="TLE120" s="153"/>
      <c r="TLF120" s="153"/>
      <c r="TLG120" s="153"/>
      <c r="TLH120" s="153"/>
      <c r="TLI120" s="153"/>
      <c r="TLJ120" s="153"/>
      <c r="TLK120" s="153"/>
      <c r="TLL120" s="153"/>
      <c r="TLM120" s="155"/>
      <c r="TLN120" s="165"/>
      <c r="TLO120" s="153"/>
      <c r="TLP120" s="154"/>
      <c r="TLQ120" s="154"/>
      <c r="TLR120" s="153"/>
      <c r="TLS120" s="153"/>
      <c r="TLT120" s="153"/>
      <c r="TLU120" s="153"/>
      <c r="TLV120" s="153"/>
      <c r="TLW120" s="153"/>
      <c r="TLX120" s="153"/>
      <c r="TLY120" s="153"/>
      <c r="TLZ120" s="155"/>
      <c r="TMA120" s="165"/>
      <c r="TMB120" s="153"/>
      <c r="TMC120" s="154"/>
      <c r="TMD120" s="154"/>
      <c r="TME120" s="153"/>
      <c r="TMF120" s="153"/>
      <c r="TMG120" s="153"/>
      <c r="TMH120" s="153"/>
      <c r="TMI120" s="153"/>
      <c r="TMJ120" s="153"/>
      <c r="TMK120" s="153"/>
      <c r="TML120" s="153"/>
      <c r="TMM120" s="155"/>
      <c r="TMN120" s="165"/>
      <c r="TMO120" s="153"/>
      <c r="TMP120" s="154"/>
      <c r="TMQ120" s="154"/>
      <c r="TMR120" s="153"/>
      <c r="TMS120" s="153"/>
      <c r="TMT120" s="153"/>
      <c r="TMU120" s="153"/>
      <c r="TMV120" s="153"/>
      <c r="TMW120" s="153"/>
      <c r="TMX120" s="153"/>
      <c r="TMY120" s="153"/>
      <c r="TMZ120" s="155"/>
      <c r="TNA120" s="165"/>
      <c r="TNB120" s="153"/>
      <c r="TNC120" s="154"/>
      <c r="TND120" s="154"/>
      <c r="TNE120" s="153"/>
      <c r="TNF120" s="153"/>
      <c r="TNG120" s="153"/>
      <c r="TNH120" s="153"/>
      <c r="TNI120" s="153"/>
      <c r="TNJ120" s="153"/>
      <c r="TNK120" s="153"/>
      <c r="TNL120" s="153"/>
      <c r="TNM120" s="155"/>
      <c r="TNN120" s="165"/>
      <c r="TNO120" s="153"/>
      <c r="TNP120" s="154"/>
      <c r="TNQ120" s="154"/>
      <c r="TNR120" s="153"/>
      <c r="TNS120" s="153"/>
      <c r="TNT120" s="153"/>
      <c r="TNU120" s="153"/>
      <c r="TNV120" s="153"/>
      <c r="TNW120" s="153"/>
      <c r="TNX120" s="153"/>
      <c r="TNY120" s="153"/>
      <c r="TNZ120" s="155"/>
      <c r="TOA120" s="165"/>
      <c r="TOB120" s="153"/>
      <c r="TOC120" s="154"/>
      <c r="TOD120" s="154"/>
      <c r="TOE120" s="153"/>
      <c r="TOF120" s="153"/>
      <c r="TOG120" s="153"/>
      <c r="TOH120" s="153"/>
      <c r="TOI120" s="153"/>
      <c r="TOJ120" s="153"/>
      <c r="TOK120" s="153"/>
      <c r="TOL120" s="153"/>
      <c r="TOM120" s="155"/>
      <c r="TON120" s="165"/>
      <c r="TOO120" s="153"/>
      <c r="TOP120" s="154"/>
      <c r="TOQ120" s="154"/>
      <c r="TOR120" s="153"/>
      <c r="TOS120" s="153"/>
      <c r="TOT120" s="153"/>
      <c r="TOU120" s="153"/>
      <c r="TOV120" s="153"/>
      <c r="TOW120" s="153"/>
      <c r="TOX120" s="153"/>
      <c r="TOY120" s="153"/>
      <c r="TOZ120" s="155"/>
      <c r="TPA120" s="165"/>
      <c r="TPB120" s="153"/>
      <c r="TPC120" s="154"/>
      <c r="TPD120" s="154"/>
      <c r="TPE120" s="153"/>
      <c r="TPF120" s="153"/>
      <c r="TPG120" s="153"/>
      <c r="TPH120" s="153"/>
      <c r="TPI120" s="153"/>
      <c r="TPJ120" s="153"/>
      <c r="TPK120" s="153"/>
      <c r="TPL120" s="153"/>
      <c r="TPM120" s="155"/>
      <c r="TPN120" s="165"/>
      <c r="TPO120" s="153"/>
      <c r="TPP120" s="154"/>
      <c r="TPQ120" s="154"/>
      <c r="TPR120" s="153"/>
      <c r="TPS120" s="153"/>
      <c r="TPT120" s="153"/>
      <c r="TPU120" s="153"/>
      <c r="TPV120" s="153"/>
      <c r="TPW120" s="153"/>
      <c r="TPX120" s="153"/>
      <c r="TPY120" s="153"/>
      <c r="TPZ120" s="155"/>
      <c r="TQA120" s="165"/>
      <c r="TQB120" s="153"/>
      <c r="TQC120" s="154"/>
      <c r="TQD120" s="154"/>
      <c r="TQE120" s="153"/>
      <c r="TQF120" s="153"/>
      <c r="TQG120" s="153"/>
      <c r="TQH120" s="153"/>
      <c r="TQI120" s="153"/>
      <c r="TQJ120" s="153"/>
      <c r="TQK120" s="153"/>
      <c r="TQL120" s="153"/>
      <c r="TQM120" s="155"/>
      <c r="TQN120" s="165"/>
      <c r="TQO120" s="153"/>
      <c r="TQP120" s="154"/>
      <c r="TQQ120" s="154"/>
      <c r="TQR120" s="153"/>
      <c r="TQS120" s="153"/>
      <c r="TQT120" s="153"/>
      <c r="TQU120" s="153"/>
      <c r="TQV120" s="153"/>
      <c r="TQW120" s="153"/>
      <c r="TQX120" s="153"/>
      <c r="TQY120" s="153"/>
      <c r="TQZ120" s="155"/>
      <c r="TRA120" s="165"/>
      <c r="TRB120" s="153"/>
      <c r="TRC120" s="154"/>
      <c r="TRD120" s="154"/>
      <c r="TRE120" s="153"/>
      <c r="TRF120" s="153"/>
      <c r="TRG120" s="153"/>
      <c r="TRH120" s="153"/>
      <c r="TRI120" s="153"/>
      <c r="TRJ120" s="153"/>
      <c r="TRK120" s="153"/>
      <c r="TRL120" s="153"/>
      <c r="TRM120" s="155"/>
      <c r="TRN120" s="165"/>
      <c r="TRO120" s="153"/>
      <c r="TRP120" s="154"/>
      <c r="TRQ120" s="154"/>
      <c r="TRR120" s="153"/>
      <c r="TRS120" s="153"/>
      <c r="TRT120" s="153"/>
      <c r="TRU120" s="153"/>
      <c r="TRV120" s="153"/>
      <c r="TRW120" s="153"/>
      <c r="TRX120" s="153"/>
      <c r="TRY120" s="153"/>
      <c r="TRZ120" s="155"/>
      <c r="TSA120" s="165"/>
      <c r="TSB120" s="153"/>
      <c r="TSC120" s="154"/>
      <c r="TSD120" s="154"/>
      <c r="TSE120" s="153"/>
      <c r="TSF120" s="153"/>
      <c r="TSG120" s="153"/>
      <c r="TSH120" s="153"/>
      <c r="TSI120" s="153"/>
      <c r="TSJ120" s="153"/>
      <c r="TSK120" s="153"/>
      <c r="TSL120" s="153"/>
      <c r="TSM120" s="155"/>
      <c r="TSN120" s="165"/>
      <c r="TSO120" s="153"/>
      <c r="TSP120" s="154"/>
      <c r="TSQ120" s="154"/>
      <c r="TSR120" s="153"/>
      <c r="TSS120" s="153"/>
      <c r="TST120" s="153"/>
      <c r="TSU120" s="153"/>
      <c r="TSV120" s="153"/>
      <c r="TSW120" s="153"/>
      <c r="TSX120" s="153"/>
      <c r="TSY120" s="153"/>
      <c r="TSZ120" s="155"/>
      <c r="TTA120" s="165"/>
      <c r="TTB120" s="153"/>
      <c r="TTC120" s="154"/>
      <c r="TTD120" s="154"/>
      <c r="TTE120" s="153"/>
      <c r="TTF120" s="153"/>
      <c r="TTG120" s="153"/>
      <c r="TTH120" s="153"/>
      <c r="TTI120" s="153"/>
      <c r="TTJ120" s="153"/>
      <c r="TTK120" s="153"/>
      <c r="TTL120" s="153"/>
      <c r="TTM120" s="155"/>
      <c r="TTN120" s="165"/>
      <c r="TTO120" s="153"/>
      <c r="TTP120" s="154"/>
      <c r="TTQ120" s="154"/>
      <c r="TTR120" s="153"/>
      <c r="TTS120" s="153"/>
      <c r="TTT120" s="153"/>
      <c r="TTU120" s="153"/>
      <c r="TTV120" s="153"/>
      <c r="TTW120" s="153"/>
      <c r="TTX120" s="153"/>
      <c r="TTY120" s="153"/>
      <c r="TTZ120" s="155"/>
      <c r="TUA120" s="165"/>
      <c r="TUB120" s="153"/>
      <c r="TUC120" s="154"/>
      <c r="TUD120" s="154"/>
      <c r="TUE120" s="153"/>
      <c r="TUF120" s="153"/>
      <c r="TUG120" s="153"/>
      <c r="TUH120" s="153"/>
      <c r="TUI120" s="153"/>
      <c r="TUJ120" s="153"/>
      <c r="TUK120" s="153"/>
      <c r="TUL120" s="153"/>
      <c r="TUM120" s="155"/>
      <c r="TUN120" s="165"/>
      <c r="TUO120" s="153"/>
      <c r="TUP120" s="154"/>
      <c r="TUQ120" s="154"/>
      <c r="TUR120" s="153"/>
      <c r="TUS120" s="153"/>
      <c r="TUT120" s="153"/>
      <c r="TUU120" s="153"/>
      <c r="TUV120" s="153"/>
      <c r="TUW120" s="153"/>
      <c r="TUX120" s="153"/>
      <c r="TUY120" s="153"/>
      <c r="TUZ120" s="155"/>
      <c r="TVA120" s="165"/>
      <c r="TVB120" s="153"/>
      <c r="TVC120" s="154"/>
      <c r="TVD120" s="154"/>
      <c r="TVE120" s="153"/>
      <c r="TVF120" s="153"/>
      <c r="TVG120" s="153"/>
      <c r="TVH120" s="153"/>
      <c r="TVI120" s="153"/>
      <c r="TVJ120" s="153"/>
      <c r="TVK120" s="153"/>
      <c r="TVL120" s="153"/>
      <c r="TVM120" s="155"/>
      <c r="TVN120" s="165"/>
      <c r="TVO120" s="153"/>
      <c r="TVP120" s="154"/>
      <c r="TVQ120" s="154"/>
      <c r="TVR120" s="153"/>
      <c r="TVS120" s="153"/>
      <c r="TVT120" s="153"/>
      <c r="TVU120" s="153"/>
      <c r="TVV120" s="153"/>
      <c r="TVW120" s="153"/>
      <c r="TVX120" s="153"/>
      <c r="TVY120" s="153"/>
      <c r="TVZ120" s="155"/>
      <c r="TWA120" s="165"/>
      <c r="TWB120" s="153"/>
      <c r="TWC120" s="154"/>
      <c r="TWD120" s="154"/>
      <c r="TWE120" s="153"/>
      <c r="TWF120" s="153"/>
      <c r="TWG120" s="153"/>
      <c r="TWH120" s="153"/>
      <c r="TWI120" s="153"/>
      <c r="TWJ120" s="153"/>
      <c r="TWK120" s="153"/>
      <c r="TWL120" s="153"/>
      <c r="TWM120" s="155"/>
      <c r="TWN120" s="165"/>
      <c r="TWO120" s="153"/>
      <c r="TWP120" s="154"/>
      <c r="TWQ120" s="154"/>
      <c r="TWR120" s="153"/>
      <c r="TWS120" s="153"/>
      <c r="TWT120" s="153"/>
      <c r="TWU120" s="153"/>
      <c r="TWV120" s="153"/>
      <c r="TWW120" s="153"/>
      <c r="TWX120" s="153"/>
      <c r="TWY120" s="153"/>
      <c r="TWZ120" s="155"/>
      <c r="TXA120" s="165"/>
      <c r="TXB120" s="153"/>
      <c r="TXC120" s="154"/>
      <c r="TXD120" s="154"/>
      <c r="TXE120" s="153"/>
      <c r="TXF120" s="153"/>
      <c r="TXG120" s="153"/>
      <c r="TXH120" s="153"/>
      <c r="TXI120" s="153"/>
      <c r="TXJ120" s="153"/>
      <c r="TXK120" s="153"/>
      <c r="TXL120" s="153"/>
      <c r="TXM120" s="155"/>
      <c r="TXN120" s="165"/>
      <c r="TXO120" s="153"/>
      <c r="TXP120" s="154"/>
      <c r="TXQ120" s="154"/>
      <c r="TXR120" s="153"/>
      <c r="TXS120" s="153"/>
      <c r="TXT120" s="153"/>
      <c r="TXU120" s="153"/>
      <c r="TXV120" s="153"/>
      <c r="TXW120" s="153"/>
      <c r="TXX120" s="153"/>
      <c r="TXY120" s="153"/>
      <c r="TXZ120" s="155"/>
      <c r="TYA120" s="165"/>
      <c r="TYB120" s="153"/>
      <c r="TYC120" s="154"/>
      <c r="TYD120" s="154"/>
      <c r="TYE120" s="153"/>
      <c r="TYF120" s="153"/>
      <c r="TYG120" s="153"/>
      <c r="TYH120" s="153"/>
      <c r="TYI120" s="153"/>
      <c r="TYJ120" s="153"/>
      <c r="TYK120" s="153"/>
      <c r="TYL120" s="153"/>
      <c r="TYM120" s="155"/>
      <c r="TYN120" s="165"/>
      <c r="TYO120" s="153"/>
      <c r="TYP120" s="154"/>
      <c r="TYQ120" s="154"/>
      <c r="TYR120" s="153"/>
      <c r="TYS120" s="153"/>
      <c r="TYT120" s="153"/>
      <c r="TYU120" s="153"/>
      <c r="TYV120" s="153"/>
      <c r="TYW120" s="153"/>
      <c r="TYX120" s="153"/>
      <c r="TYY120" s="153"/>
      <c r="TYZ120" s="155"/>
      <c r="TZA120" s="165"/>
      <c r="TZB120" s="153"/>
      <c r="TZC120" s="154"/>
      <c r="TZD120" s="154"/>
      <c r="TZE120" s="153"/>
      <c r="TZF120" s="153"/>
      <c r="TZG120" s="153"/>
      <c r="TZH120" s="153"/>
      <c r="TZI120" s="153"/>
      <c r="TZJ120" s="153"/>
      <c r="TZK120" s="153"/>
      <c r="TZL120" s="153"/>
      <c r="TZM120" s="155"/>
      <c r="TZN120" s="165"/>
      <c r="TZO120" s="153"/>
      <c r="TZP120" s="154"/>
      <c r="TZQ120" s="154"/>
      <c r="TZR120" s="153"/>
      <c r="TZS120" s="153"/>
      <c r="TZT120" s="153"/>
      <c r="TZU120" s="153"/>
      <c r="TZV120" s="153"/>
      <c r="TZW120" s="153"/>
      <c r="TZX120" s="153"/>
      <c r="TZY120" s="153"/>
      <c r="TZZ120" s="155"/>
      <c r="UAA120" s="165"/>
      <c r="UAB120" s="153"/>
      <c r="UAC120" s="154"/>
      <c r="UAD120" s="154"/>
      <c r="UAE120" s="153"/>
      <c r="UAF120" s="153"/>
      <c r="UAG120" s="153"/>
      <c r="UAH120" s="153"/>
      <c r="UAI120" s="153"/>
      <c r="UAJ120" s="153"/>
      <c r="UAK120" s="153"/>
      <c r="UAL120" s="153"/>
      <c r="UAM120" s="155"/>
      <c r="UAN120" s="165"/>
      <c r="UAO120" s="153"/>
      <c r="UAP120" s="154"/>
      <c r="UAQ120" s="154"/>
      <c r="UAR120" s="153"/>
      <c r="UAS120" s="153"/>
      <c r="UAT120" s="153"/>
      <c r="UAU120" s="153"/>
      <c r="UAV120" s="153"/>
      <c r="UAW120" s="153"/>
      <c r="UAX120" s="153"/>
      <c r="UAY120" s="153"/>
      <c r="UAZ120" s="155"/>
      <c r="UBA120" s="165"/>
      <c r="UBB120" s="153"/>
      <c r="UBC120" s="154"/>
      <c r="UBD120" s="154"/>
      <c r="UBE120" s="153"/>
      <c r="UBF120" s="153"/>
      <c r="UBG120" s="153"/>
      <c r="UBH120" s="153"/>
      <c r="UBI120" s="153"/>
      <c r="UBJ120" s="153"/>
      <c r="UBK120" s="153"/>
      <c r="UBL120" s="153"/>
      <c r="UBM120" s="155"/>
      <c r="UBN120" s="165"/>
      <c r="UBO120" s="153"/>
      <c r="UBP120" s="154"/>
      <c r="UBQ120" s="154"/>
      <c r="UBR120" s="153"/>
      <c r="UBS120" s="153"/>
      <c r="UBT120" s="153"/>
      <c r="UBU120" s="153"/>
      <c r="UBV120" s="153"/>
      <c r="UBW120" s="153"/>
      <c r="UBX120" s="153"/>
      <c r="UBY120" s="153"/>
      <c r="UBZ120" s="155"/>
      <c r="UCA120" s="165"/>
      <c r="UCB120" s="153"/>
      <c r="UCC120" s="154"/>
      <c r="UCD120" s="154"/>
      <c r="UCE120" s="153"/>
      <c r="UCF120" s="153"/>
      <c r="UCG120" s="153"/>
      <c r="UCH120" s="153"/>
      <c r="UCI120" s="153"/>
      <c r="UCJ120" s="153"/>
      <c r="UCK120" s="153"/>
      <c r="UCL120" s="153"/>
      <c r="UCM120" s="155"/>
      <c r="UCN120" s="165"/>
      <c r="UCO120" s="153"/>
      <c r="UCP120" s="154"/>
      <c r="UCQ120" s="154"/>
      <c r="UCR120" s="153"/>
      <c r="UCS120" s="153"/>
      <c r="UCT120" s="153"/>
      <c r="UCU120" s="153"/>
      <c r="UCV120" s="153"/>
      <c r="UCW120" s="153"/>
      <c r="UCX120" s="153"/>
      <c r="UCY120" s="153"/>
      <c r="UCZ120" s="155"/>
      <c r="UDA120" s="165"/>
      <c r="UDB120" s="153"/>
      <c r="UDC120" s="154"/>
      <c r="UDD120" s="154"/>
      <c r="UDE120" s="153"/>
      <c r="UDF120" s="153"/>
      <c r="UDG120" s="153"/>
      <c r="UDH120" s="153"/>
      <c r="UDI120" s="153"/>
      <c r="UDJ120" s="153"/>
      <c r="UDK120" s="153"/>
      <c r="UDL120" s="153"/>
      <c r="UDM120" s="155"/>
      <c r="UDN120" s="165"/>
      <c r="UDO120" s="153"/>
      <c r="UDP120" s="154"/>
      <c r="UDQ120" s="154"/>
      <c r="UDR120" s="153"/>
      <c r="UDS120" s="153"/>
      <c r="UDT120" s="153"/>
      <c r="UDU120" s="153"/>
      <c r="UDV120" s="153"/>
      <c r="UDW120" s="153"/>
      <c r="UDX120" s="153"/>
      <c r="UDY120" s="153"/>
      <c r="UDZ120" s="155"/>
      <c r="UEA120" s="165"/>
      <c r="UEB120" s="153"/>
      <c r="UEC120" s="154"/>
      <c r="UED120" s="154"/>
      <c r="UEE120" s="153"/>
      <c r="UEF120" s="153"/>
      <c r="UEG120" s="153"/>
      <c r="UEH120" s="153"/>
      <c r="UEI120" s="153"/>
      <c r="UEJ120" s="153"/>
      <c r="UEK120" s="153"/>
      <c r="UEL120" s="153"/>
      <c r="UEM120" s="155"/>
      <c r="UEN120" s="165"/>
      <c r="UEO120" s="153"/>
      <c r="UEP120" s="154"/>
      <c r="UEQ120" s="154"/>
      <c r="UER120" s="153"/>
      <c r="UES120" s="153"/>
      <c r="UET120" s="153"/>
      <c r="UEU120" s="153"/>
      <c r="UEV120" s="153"/>
      <c r="UEW120" s="153"/>
      <c r="UEX120" s="153"/>
      <c r="UEY120" s="153"/>
      <c r="UEZ120" s="155"/>
      <c r="UFA120" s="165"/>
      <c r="UFB120" s="153"/>
      <c r="UFC120" s="154"/>
      <c r="UFD120" s="154"/>
      <c r="UFE120" s="153"/>
      <c r="UFF120" s="153"/>
      <c r="UFG120" s="153"/>
      <c r="UFH120" s="153"/>
      <c r="UFI120" s="153"/>
      <c r="UFJ120" s="153"/>
      <c r="UFK120" s="153"/>
      <c r="UFL120" s="153"/>
      <c r="UFM120" s="155"/>
      <c r="UFN120" s="165"/>
      <c r="UFO120" s="153"/>
      <c r="UFP120" s="154"/>
      <c r="UFQ120" s="154"/>
      <c r="UFR120" s="153"/>
      <c r="UFS120" s="153"/>
      <c r="UFT120" s="153"/>
      <c r="UFU120" s="153"/>
      <c r="UFV120" s="153"/>
      <c r="UFW120" s="153"/>
      <c r="UFX120" s="153"/>
      <c r="UFY120" s="153"/>
      <c r="UFZ120" s="155"/>
      <c r="UGA120" s="165"/>
      <c r="UGB120" s="153"/>
      <c r="UGC120" s="154"/>
      <c r="UGD120" s="154"/>
      <c r="UGE120" s="153"/>
      <c r="UGF120" s="153"/>
      <c r="UGG120" s="153"/>
      <c r="UGH120" s="153"/>
      <c r="UGI120" s="153"/>
      <c r="UGJ120" s="153"/>
      <c r="UGK120" s="153"/>
      <c r="UGL120" s="153"/>
      <c r="UGM120" s="155"/>
      <c r="UGN120" s="165"/>
      <c r="UGO120" s="153"/>
      <c r="UGP120" s="154"/>
      <c r="UGQ120" s="154"/>
      <c r="UGR120" s="153"/>
      <c r="UGS120" s="153"/>
      <c r="UGT120" s="153"/>
      <c r="UGU120" s="153"/>
      <c r="UGV120" s="153"/>
      <c r="UGW120" s="153"/>
      <c r="UGX120" s="153"/>
      <c r="UGY120" s="153"/>
      <c r="UGZ120" s="155"/>
      <c r="UHA120" s="165"/>
      <c r="UHB120" s="153"/>
      <c r="UHC120" s="154"/>
      <c r="UHD120" s="154"/>
      <c r="UHE120" s="153"/>
      <c r="UHF120" s="153"/>
      <c r="UHG120" s="153"/>
      <c r="UHH120" s="153"/>
      <c r="UHI120" s="153"/>
      <c r="UHJ120" s="153"/>
      <c r="UHK120" s="153"/>
      <c r="UHL120" s="153"/>
      <c r="UHM120" s="155"/>
      <c r="UHN120" s="165"/>
      <c r="UHO120" s="153"/>
      <c r="UHP120" s="154"/>
      <c r="UHQ120" s="154"/>
      <c r="UHR120" s="153"/>
      <c r="UHS120" s="153"/>
      <c r="UHT120" s="153"/>
      <c r="UHU120" s="153"/>
      <c r="UHV120" s="153"/>
      <c r="UHW120" s="153"/>
      <c r="UHX120" s="153"/>
      <c r="UHY120" s="153"/>
      <c r="UHZ120" s="155"/>
      <c r="UIA120" s="165"/>
      <c r="UIB120" s="153"/>
      <c r="UIC120" s="154"/>
      <c r="UID120" s="154"/>
      <c r="UIE120" s="153"/>
      <c r="UIF120" s="153"/>
      <c r="UIG120" s="153"/>
      <c r="UIH120" s="153"/>
      <c r="UII120" s="153"/>
      <c r="UIJ120" s="153"/>
      <c r="UIK120" s="153"/>
      <c r="UIL120" s="153"/>
      <c r="UIM120" s="155"/>
      <c r="UIN120" s="165"/>
      <c r="UIO120" s="153"/>
      <c r="UIP120" s="154"/>
      <c r="UIQ120" s="154"/>
      <c r="UIR120" s="153"/>
      <c r="UIS120" s="153"/>
      <c r="UIT120" s="153"/>
      <c r="UIU120" s="153"/>
      <c r="UIV120" s="153"/>
      <c r="UIW120" s="153"/>
      <c r="UIX120" s="153"/>
      <c r="UIY120" s="153"/>
      <c r="UIZ120" s="155"/>
      <c r="UJA120" s="165"/>
      <c r="UJB120" s="153"/>
      <c r="UJC120" s="154"/>
      <c r="UJD120" s="154"/>
      <c r="UJE120" s="153"/>
      <c r="UJF120" s="153"/>
      <c r="UJG120" s="153"/>
      <c r="UJH120" s="153"/>
      <c r="UJI120" s="153"/>
      <c r="UJJ120" s="153"/>
      <c r="UJK120" s="153"/>
      <c r="UJL120" s="153"/>
      <c r="UJM120" s="155"/>
      <c r="UJN120" s="165"/>
      <c r="UJO120" s="153"/>
      <c r="UJP120" s="154"/>
      <c r="UJQ120" s="154"/>
      <c r="UJR120" s="153"/>
      <c r="UJS120" s="153"/>
      <c r="UJT120" s="153"/>
      <c r="UJU120" s="153"/>
      <c r="UJV120" s="153"/>
      <c r="UJW120" s="153"/>
      <c r="UJX120" s="153"/>
      <c r="UJY120" s="153"/>
      <c r="UJZ120" s="155"/>
      <c r="UKA120" s="165"/>
      <c r="UKB120" s="153"/>
      <c r="UKC120" s="154"/>
      <c r="UKD120" s="154"/>
      <c r="UKE120" s="153"/>
      <c r="UKF120" s="153"/>
      <c r="UKG120" s="153"/>
      <c r="UKH120" s="153"/>
      <c r="UKI120" s="153"/>
      <c r="UKJ120" s="153"/>
      <c r="UKK120" s="153"/>
      <c r="UKL120" s="153"/>
      <c r="UKM120" s="155"/>
      <c r="UKN120" s="165"/>
      <c r="UKO120" s="153"/>
      <c r="UKP120" s="154"/>
      <c r="UKQ120" s="154"/>
      <c r="UKR120" s="153"/>
      <c r="UKS120" s="153"/>
      <c r="UKT120" s="153"/>
      <c r="UKU120" s="153"/>
      <c r="UKV120" s="153"/>
      <c r="UKW120" s="153"/>
      <c r="UKX120" s="153"/>
      <c r="UKY120" s="153"/>
      <c r="UKZ120" s="155"/>
      <c r="ULA120" s="165"/>
      <c r="ULB120" s="153"/>
      <c r="ULC120" s="154"/>
      <c r="ULD120" s="154"/>
      <c r="ULE120" s="153"/>
      <c r="ULF120" s="153"/>
      <c r="ULG120" s="153"/>
      <c r="ULH120" s="153"/>
      <c r="ULI120" s="153"/>
      <c r="ULJ120" s="153"/>
      <c r="ULK120" s="153"/>
      <c r="ULL120" s="153"/>
      <c r="ULM120" s="155"/>
      <c r="ULN120" s="165"/>
      <c r="ULO120" s="153"/>
      <c r="ULP120" s="154"/>
      <c r="ULQ120" s="154"/>
      <c r="ULR120" s="153"/>
      <c r="ULS120" s="153"/>
      <c r="ULT120" s="153"/>
      <c r="ULU120" s="153"/>
      <c r="ULV120" s="153"/>
      <c r="ULW120" s="153"/>
      <c r="ULX120" s="153"/>
      <c r="ULY120" s="153"/>
      <c r="ULZ120" s="155"/>
      <c r="UMA120" s="165"/>
      <c r="UMB120" s="153"/>
      <c r="UMC120" s="154"/>
      <c r="UMD120" s="154"/>
      <c r="UME120" s="153"/>
      <c r="UMF120" s="153"/>
      <c r="UMG120" s="153"/>
      <c r="UMH120" s="153"/>
      <c r="UMI120" s="153"/>
      <c r="UMJ120" s="153"/>
      <c r="UMK120" s="153"/>
      <c r="UML120" s="153"/>
      <c r="UMM120" s="155"/>
      <c r="UMN120" s="165"/>
      <c r="UMO120" s="153"/>
      <c r="UMP120" s="154"/>
      <c r="UMQ120" s="154"/>
      <c r="UMR120" s="153"/>
      <c r="UMS120" s="153"/>
      <c r="UMT120" s="153"/>
      <c r="UMU120" s="153"/>
      <c r="UMV120" s="153"/>
      <c r="UMW120" s="153"/>
      <c r="UMX120" s="153"/>
      <c r="UMY120" s="153"/>
      <c r="UMZ120" s="155"/>
      <c r="UNA120" s="165"/>
      <c r="UNB120" s="153"/>
      <c r="UNC120" s="154"/>
      <c r="UND120" s="154"/>
      <c r="UNE120" s="153"/>
      <c r="UNF120" s="153"/>
      <c r="UNG120" s="153"/>
      <c r="UNH120" s="153"/>
      <c r="UNI120" s="153"/>
      <c r="UNJ120" s="153"/>
      <c r="UNK120" s="153"/>
      <c r="UNL120" s="153"/>
      <c r="UNM120" s="155"/>
      <c r="UNN120" s="165"/>
      <c r="UNO120" s="153"/>
      <c r="UNP120" s="154"/>
      <c r="UNQ120" s="154"/>
      <c r="UNR120" s="153"/>
      <c r="UNS120" s="153"/>
      <c r="UNT120" s="153"/>
      <c r="UNU120" s="153"/>
      <c r="UNV120" s="153"/>
      <c r="UNW120" s="153"/>
      <c r="UNX120" s="153"/>
      <c r="UNY120" s="153"/>
      <c r="UNZ120" s="155"/>
      <c r="UOA120" s="165"/>
      <c r="UOB120" s="153"/>
      <c r="UOC120" s="154"/>
      <c r="UOD120" s="154"/>
      <c r="UOE120" s="153"/>
      <c r="UOF120" s="153"/>
      <c r="UOG120" s="153"/>
      <c r="UOH120" s="153"/>
      <c r="UOI120" s="153"/>
      <c r="UOJ120" s="153"/>
      <c r="UOK120" s="153"/>
      <c r="UOL120" s="153"/>
      <c r="UOM120" s="155"/>
      <c r="UON120" s="165"/>
      <c r="UOO120" s="153"/>
      <c r="UOP120" s="154"/>
      <c r="UOQ120" s="154"/>
      <c r="UOR120" s="153"/>
      <c r="UOS120" s="153"/>
      <c r="UOT120" s="153"/>
      <c r="UOU120" s="153"/>
      <c r="UOV120" s="153"/>
      <c r="UOW120" s="153"/>
      <c r="UOX120" s="153"/>
      <c r="UOY120" s="153"/>
      <c r="UOZ120" s="155"/>
      <c r="UPA120" s="165"/>
      <c r="UPB120" s="153"/>
      <c r="UPC120" s="154"/>
      <c r="UPD120" s="154"/>
      <c r="UPE120" s="153"/>
      <c r="UPF120" s="153"/>
      <c r="UPG120" s="153"/>
      <c r="UPH120" s="153"/>
      <c r="UPI120" s="153"/>
      <c r="UPJ120" s="153"/>
      <c r="UPK120" s="153"/>
      <c r="UPL120" s="153"/>
      <c r="UPM120" s="155"/>
      <c r="UPN120" s="165"/>
      <c r="UPO120" s="153"/>
      <c r="UPP120" s="154"/>
      <c r="UPQ120" s="154"/>
      <c r="UPR120" s="153"/>
      <c r="UPS120" s="153"/>
      <c r="UPT120" s="153"/>
      <c r="UPU120" s="153"/>
      <c r="UPV120" s="153"/>
      <c r="UPW120" s="153"/>
      <c r="UPX120" s="153"/>
      <c r="UPY120" s="153"/>
      <c r="UPZ120" s="155"/>
      <c r="UQA120" s="165"/>
      <c r="UQB120" s="153"/>
      <c r="UQC120" s="154"/>
      <c r="UQD120" s="154"/>
      <c r="UQE120" s="153"/>
      <c r="UQF120" s="153"/>
      <c r="UQG120" s="153"/>
      <c r="UQH120" s="153"/>
      <c r="UQI120" s="153"/>
      <c r="UQJ120" s="153"/>
      <c r="UQK120" s="153"/>
      <c r="UQL120" s="153"/>
      <c r="UQM120" s="155"/>
      <c r="UQN120" s="165"/>
      <c r="UQO120" s="153"/>
      <c r="UQP120" s="154"/>
      <c r="UQQ120" s="154"/>
      <c r="UQR120" s="153"/>
      <c r="UQS120" s="153"/>
      <c r="UQT120" s="153"/>
      <c r="UQU120" s="153"/>
      <c r="UQV120" s="153"/>
      <c r="UQW120" s="153"/>
      <c r="UQX120" s="153"/>
      <c r="UQY120" s="153"/>
      <c r="UQZ120" s="155"/>
      <c r="URA120" s="165"/>
      <c r="URB120" s="153"/>
      <c r="URC120" s="154"/>
      <c r="URD120" s="154"/>
      <c r="URE120" s="153"/>
      <c r="URF120" s="153"/>
      <c r="URG120" s="153"/>
      <c r="URH120" s="153"/>
      <c r="URI120" s="153"/>
      <c r="URJ120" s="153"/>
      <c r="URK120" s="153"/>
      <c r="URL120" s="153"/>
      <c r="URM120" s="155"/>
      <c r="URN120" s="165"/>
      <c r="URO120" s="153"/>
      <c r="URP120" s="154"/>
      <c r="URQ120" s="154"/>
      <c r="URR120" s="153"/>
      <c r="URS120" s="153"/>
      <c r="URT120" s="153"/>
      <c r="URU120" s="153"/>
      <c r="URV120" s="153"/>
      <c r="URW120" s="153"/>
      <c r="URX120" s="153"/>
      <c r="URY120" s="153"/>
      <c r="URZ120" s="155"/>
      <c r="USA120" s="165"/>
      <c r="USB120" s="153"/>
      <c r="USC120" s="154"/>
      <c r="USD120" s="154"/>
      <c r="USE120" s="153"/>
      <c r="USF120" s="153"/>
      <c r="USG120" s="153"/>
      <c r="USH120" s="153"/>
      <c r="USI120" s="153"/>
      <c r="USJ120" s="153"/>
      <c r="USK120" s="153"/>
      <c r="USL120" s="153"/>
      <c r="USM120" s="155"/>
      <c r="USN120" s="165"/>
      <c r="USO120" s="153"/>
      <c r="USP120" s="154"/>
      <c r="USQ120" s="154"/>
      <c r="USR120" s="153"/>
      <c r="USS120" s="153"/>
      <c r="UST120" s="153"/>
      <c r="USU120" s="153"/>
      <c r="USV120" s="153"/>
      <c r="USW120" s="153"/>
      <c r="USX120" s="153"/>
      <c r="USY120" s="153"/>
      <c r="USZ120" s="155"/>
      <c r="UTA120" s="165"/>
      <c r="UTB120" s="153"/>
      <c r="UTC120" s="154"/>
      <c r="UTD120" s="154"/>
      <c r="UTE120" s="153"/>
      <c r="UTF120" s="153"/>
      <c r="UTG120" s="153"/>
      <c r="UTH120" s="153"/>
      <c r="UTI120" s="153"/>
      <c r="UTJ120" s="153"/>
      <c r="UTK120" s="153"/>
      <c r="UTL120" s="153"/>
      <c r="UTM120" s="155"/>
      <c r="UTN120" s="165"/>
      <c r="UTO120" s="153"/>
      <c r="UTP120" s="154"/>
      <c r="UTQ120" s="154"/>
      <c r="UTR120" s="153"/>
      <c r="UTS120" s="153"/>
      <c r="UTT120" s="153"/>
      <c r="UTU120" s="153"/>
      <c r="UTV120" s="153"/>
      <c r="UTW120" s="153"/>
      <c r="UTX120" s="153"/>
      <c r="UTY120" s="153"/>
      <c r="UTZ120" s="155"/>
      <c r="UUA120" s="165"/>
      <c r="UUB120" s="153"/>
      <c r="UUC120" s="154"/>
      <c r="UUD120" s="154"/>
      <c r="UUE120" s="153"/>
      <c r="UUF120" s="153"/>
      <c r="UUG120" s="153"/>
      <c r="UUH120" s="153"/>
      <c r="UUI120" s="153"/>
      <c r="UUJ120" s="153"/>
      <c r="UUK120" s="153"/>
      <c r="UUL120" s="153"/>
      <c r="UUM120" s="155"/>
      <c r="UUN120" s="165"/>
      <c r="UUO120" s="153"/>
      <c r="UUP120" s="154"/>
      <c r="UUQ120" s="154"/>
      <c r="UUR120" s="153"/>
      <c r="UUS120" s="153"/>
      <c r="UUT120" s="153"/>
      <c r="UUU120" s="153"/>
      <c r="UUV120" s="153"/>
      <c r="UUW120" s="153"/>
      <c r="UUX120" s="153"/>
      <c r="UUY120" s="153"/>
      <c r="UUZ120" s="155"/>
      <c r="UVA120" s="165"/>
      <c r="UVB120" s="153"/>
      <c r="UVC120" s="154"/>
      <c r="UVD120" s="154"/>
      <c r="UVE120" s="153"/>
      <c r="UVF120" s="153"/>
      <c r="UVG120" s="153"/>
      <c r="UVH120" s="153"/>
      <c r="UVI120" s="153"/>
      <c r="UVJ120" s="153"/>
      <c r="UVK120" s="153"/>
      <c r="UVL120" s="153"/>
      <c r="UVM120" s="155"/>
      <c r="UVN120" s="165"/>
      <c r="UVO120" s="153"/>
      <c r="UVP120" s="154"/>
      <c r="UVQ120" s="154"/>
      <c r="UVR120" s="153"/>
      <c r="UVS120" s="153"/>
      <c r="UVT120" s="153"/>
      <c r="UVU120" s="153"/>
      <c r="UVV120" s="153"/>
      <c r="UVW120" s="153"/>
      <c r="UVX120" s="153"/>
      <c r="UVY120" s="153"/>
      <c r="UVZ120" s="155"/>
      <c r="UWA120" s="165"/>
      <c r="UWB120" s="153"/>
      <c r="UWC120" s="154"/>
      <c r="UWD120" s="154"/>
      <c r="UWE120" s="153"/>
      <c r="UWF120" s="153"/>
      <c r="UWG120" s="153"/>
      <c r="UWH120" s="153"/>
      <c r="UWI120" s="153"/>
      <c r="UWJ120" s="153"/>
      <c r="UWK120" s="153"/>
      <c r="UWL120" s="153"/>
      <c r="UWM120" s="155"/>
      <c r="UWN120" s="165"/>
      <c r="UWO120" s="153"/>
      <c r="UWP120" s="154"/>
      <c r="UWQ120" s="154"/>
      <c r="UWR120" s="153"/>
      <c r="UWS120" s="153"/>
      <c r="UWT120" s="153"/>
      <c r="UWU120" s="153"/>
      <c r="UWV120" s="153"/>
      <c r="UWW120" s="153"/>
      <c r="UWX120" s="153"/>
      <c r="UWY120" s="153"/>
      <c r="UWZ120" s="155"/>
      <c r="UXA120" s="165"/>
      <c r="UXB120" s="153"/>
      <c r="UXC120" s="154"/>
      <c r="UXD120" s="154"/>
      <c r="UXE120" s="153"/>
      <c r="UXF120" s="153"/>
      <c r="UXG120" s="153"/>
      <c r="UXH120" s="153"/>
      <c r="UXI120" s="153"/>
      <c r="UXJ120" s="153"/>
      <c r="UXK120" s="153"/>
      <c r="UXL120" s="153"/>
      <c r="UXM120" s="155"/>
      <c r="UXN120" s="165"/>
      <c r="UXO120" s="153"/>
      <c r="UXP120" s="154"/>
      <c r="UXQ120" s="154"/>
      <c r="UXR120" s="153"/>
      <c r="UXS120" s="153"/>
      <c r="UXT120" s="153"/>
      <c r="UXU120" s="153"/>
      <c r="UXV120" s="153"/>
      <c r="UXW120" s="153"/>
      <c r="UXX120" s="153"/>
      <c r="UXY120" s="153"/>
      <c r="UXZ120" s="155"/>
      <c r="UYA120" s="165"/>
      <c r="UYB120" s="153"/>
      <c r="UYC120" s="154"/>
      <c r="UYD120" s="154"/>
      <c r="UYE120" s="153"/>
      <c r="UYF120" s="153"/>
      <c r="UYG120" s="153"/>
      <c r="UYH120" s="153"/>
      <c r="UYI120" s="153"/>
      <c r="UYJ120" s="153"/>
      <c r="UYK120" s="153"/>
      <c r="UYL120" s="153"/>
      <c r="UYM120" s="155"/>
      <c r="UYN120" s="165"/>
      <c r="UYO120" s="153"/>
      <c r="UYP120" s="154"/>
      <c r="UYQ120" s="154"/>
      <c r="UYR120" s="153"/>
      <c r="UYS120" s="153"/>
      <c r="UYT120" s="153"/>
      <c r="UYU120" s="153"/>
      <c r="UYV120" s="153"/>
      <c r="UYW120" s="153"/>
      <c r="UYX120" s="153"/>
      <c r="UYY120" s="153"/>
      <c r="UYZ120" s="155"/>
      <c r="UZA120" s="165"/>
      <c r="UZB120" s="153"/>
      <c r="UZC120" s="154"/>
      <c r="UZD120" s="154"/>
      <c r="UZE120" s="153"/>
      <c r="UZF120" s="153"/>
      <c r="UZG120" s="153"/>
      <c r="UZH120" s="153"/>
      <c r="UZI120" s="153"/>
      <c r="UZJ120" s="153"/>
      <c r="UZK120" s="153"/>
      <c r="UZL120" s="153"/>
      <c r="UZM120" s="155"/>
      <c r="UZN120" s="165"/>
      <c r="UZO120" s="153"/>
      <c r="UZP120" s="154"/>
      <c r="UZQ120" s="154"/>
      <c r="UZR120" s="153"/>
      <c r="UZS120" s="153"/>
      <c r="UZT120" s="153"/>
      <c r="UZU120" s="153"/>
      <c r="UZV120" s="153"/>
      <c r="UZW120" s="153"/>
      <c r="UZX120" s="153"/>
      <c r="UZY120" s="153"/>
      <c r="UZZ120" s="155"/>
      <c r="VAA120" s="165"/>
      <c r="VAB120" s="153"/>
      <c r="VAC120" s="154"/>
      <c r="VAD120" s="154"/>
      <c r="VAE120" s="153"/>
      <c r="VAF120" s="153"/>
      <c r="VAG120" s="153"/>
      <c r="VAH120" s="153"/>
      <c r="VAI120" s="153"/>
      <c r="VAJ120" s="153"/>
      <c r="VAK120" s="153"/>
      <c r="VAL120" s="153"/>
      <c r="VAM120" s="155"/>
      <c r="VAN120" s="165"/>
      <c r="VAO120" s="153"/>
      <c r="VAP120" s="154"/>
      <c r="VAQ120" s="154"/>
      <c r="VAR120" s="153"/>
      <c r="VAS120" s="153"/>
      <c r="VAT120" s="153"/>
      <c r="VAU120" s="153"/>
      <c r="VAV120" s="153"/>
      <c r="VAW120" s="153"/>
      <c r="VAX120" s="153"/>
      <c r="VAY120" s="153"/>
      <c r="VAZ120" s="155"/>
      <c r="VBA120" s="165"/>
      <c r="VBB120" s="153"/>
      <c r="VBC120" s="154"/>
      <c r="VBD120" s="154"/>
      <c r="VBE120" s="153"/>
      <c r="VBF120" s="153"/>
      <c r="VBG120" s="153"/>
      <c r="VBH120" s="153"/>
      <c r="VBI120" s="153"/>
      <c r="VBJ120" s="153"/>
      <c r="VBK120" s="153"/>
      <c r="VBL120" s="153"/>
      <c r="VBM120" s="155"/>
      <c r="VBN120" s="165"/>
      <c r="VBO120" s="153"/>
      <c r="VBP120" s="154"/>
      <c r="VBQ120" s="154"/>
      <c r="VBR120" s="153"/>
      <c r="VBS120" s="153"/>
      <c r="VBT120" s="153"/>
      <c r="VBU120" s="153"/>
      <c r="VBV120" s="153"/>
      <c r="VBW120" s="153"/>
      <c r="VBX120" s="153"/>
      <c r="VBY120" s="153"/>
      <c r="VBZ120" s="155"/>
      <c r="VCA120" s="165"/>
      <c r="VCB120" s="153"/>
      <c r="VCC120" s="154"/>
      <c r="VCD120" s="154"/>
      <c r="VCE120" s="153"/>
      <c r="VCF120" s="153"/>
      <c r="VCG120" s="153"/>
      <c r="VCH120" s="153"/>
      <c r="VCI120" s="153"/>
      <c r="VCJ120" s="153"/>
      <c r="VCK120" s="153"/>
      <c r="VCL120" s="153"/>
      <c r="VCM120" s="155"/>
      <c r="VCN120" s="165"/>
      <c r="VCO120" s="153"/>
      <c r="VCP120" s="154"/>
      <c r="VCQ120" s="154"/>
      <c r="VCR120" s="153"/>
      <c r="VCS120" s="153"/>
      <c r="VCT120" s="153"/>
      <c r="VCU120" s="153"/>
      <c r="VCV120" s="153"/>
      <c r="VCW120" s="153"/>
      <c r="VCX120" s="153"/>
      <c r="VCY120" s="153"/>
      <c r="VCZ120" s="155"/>
      <c r="VDA120" s="165"/>
      <c r="VDB120" s="153"/>
      <c r="VDC120" s="154"/>
      <c r="VDD120" s="154"/>
      <c r="VDE120" s="153"/>
      <c r="VDF120" s="153"/>
      <c r="VDG120" s="153"/>
      <c r="VDH120" s="153"/>
      <c r="VDI120" s="153"/>
      <c r="VDJ120" s="153"/>
      <c r="VDK120" s="153"/>
      <c r="VDL120" s="153"/>
      <c r="VDM120" s="155"/>
      <c r="VDN120" s="165"/>
      <c r="VDO120" s="153"/>
      <c r="VDP120" s="154"/>
      <c r="VDQ120" s="154"/>
      <c r="VDR120" s="153"/>
      <c r="VDS120" s="153"/>
      <c r="VDT120" s="153"/>
      <c r="VDU120" s="153"/>
      <c r="VDV120" s="153"/>
      <c r="VDW120" s="153"/>
      <c r="VDX120" s="153"/>
      <c r="VDY120" s="153"/>
      <c r="VDZ120" s="155"/>
      <c r="VEA120" s="165"/>
      <c r="VEB120" s="153"/>
      <c r="VEC120" s="154"/>
      <c r="VED120" s="154"/>
      <c r="VEE120" s="153"/>
      <c r="VEF120" s="153"/>
      <c r="VEG120" s="153"/>
      <c r="VEH120" s="153"/>
      <c r="VEI120" s="153"/>
      <c r="VEJ120" s="153"/>
      <c r="VEK120" s="153"/>
      <c r="VEL120" s="153"/>
      <c r="VEM120" s="155"/>
      <c r="VEN120" s="165"/>
      <c r="VEO120" s="153"/>
      <c r="VEP120" s="154"/>
      <c r="VEQ120" s="154"/>
      <c r="VER120" s="153"/>
      <c r="VES120" s="153"/>
      <c r="VET120" s="153"/>
      <c r="VEU120" s="153"/>
      <c r="VEV120" s="153"/>
      <c r="VEW120" s="153"/>
      <c r="VEX120" s="153"/>
      <c r="VEY120" s="153"/>
      <c r="VEZ120" s="155"/>
      <c r="VFA120" s="165"/>
      <c r="VFB120" s="153"/>
      <c r="VFC120" s="154"/>
      <c r="VFD120" s="154"/>
      <c r="VFE120" s="153"/>
      <c r="VFF120" s="153"/>
      <c r="VFG120" s="153"/>
      <c r="VFH120" s="153"/>
      <c r="VFI120" s="153"/>
      <c r="VFJ120" s="153"/>
      <c r="VFK120" s="153"/>
      <c r="VFL120" s="153"/>
      <c r="VFM120" s="155"/>
      <c r="VFN120" s="165"/>
      <c r="VFO120" s="153"/>
      <c r="VFP120" s="154"/>
      <c r="VFQ120" s="154"/>
      <c r="VFR120" s="153"/>
      <c r="VFS120" s="153"/>
      <c r="VFT120" s="153"/>
      <c r="VFU120" s="153"/>
      <c r="VFV120" s="153"/>
      <c r="VFW120" s="153"/>
      <c r="VFX120" s="153"/>
      <c r="VFY120" s="153"/>
      <c r="VFZ120" s="155"/>
      <c r="VGA120" s="165"/>
      <c r="VGB120" s="153"/>
      <c r="VGC120" s="154"/>
      <c r="VGD120" s="154"/>
      <c r="VGE120" s="153"/>
      <c r="VGF120" s="153"/>
      <c r="VGG120" s="153"/>
      <c r="VGH120" s="153"/>
      <c r="VGI120" s="153"/>
      <c r="VGJ120" s="153"/>
      <c r="VGK120" s="153"/>
      <c r="VGL120" s="153"/>
      <c r="VGM120" s="155"/>
      <c r="VGN120" s="165"/>
      <c r="VGO120" s="153"/>
      <c r="VGP120" s="154"/>
      <c r="VGQ120" s="154"/>
      <c r="VGR120" s="153"/>
      <c r="VGS120" s="153"/>
      <c r="VGT120" s="153"/>
      <c r="VGU120" s="153"/>
      <c r="VGV120" s="153"/>
      <c r="VGW120" s="153"/>
      <c r="VGX120" s="153"/>
      <c r="VGY120" s="153"/>
      <c r="VGZ120" s="155"/>
      <c r="VHA120" s="165"/>
      <c r="VHB120" s="153"/>
      <c r="VHC120" s="154"/>
      <c r="VHD120" s="154"/>
      <c r="VHE120" s="153"/>
      <c r="VHF120" s="153"/>
      <c r="VHG120" s="153"/>
      <c r="VHH120" s="153"/>
      <c r="VHI120" s="153"/>
      <c r="VHJ120" s="153"/>
      <c r="VHK120" s="153"/>
      <c r="VHL120" s="153"/>
      <c r="VHM120" s="155"/>
      <c r="VHN120" s="165"/>
      <c r="VHO120" s="153"/>
      <c r="VHP120" s="154"/>
      <c r="VHQ120" s="154"/>
      <c r="VHR120" s="153"/>
      <c r="VHS120" s="153"/>
      <c r="VHT120" s="153"/>
      <c r="VHU120" s="153"/>
      <c r="VHV120" s="153"/>
      <c r="VHW120" s="153"/>
      <c r="VHX120" s="153"/>
      <c r="VHY120" s="153"/>
      <c r="VHZ120" s="155"/>
      <c r="VIA120" s="165"/>
      <c r="VIB120" s="153"/>
      <c r="VIC120" s="154"/>
      <c r="VID120" s="154"/>
      <c r="VIE120" s="153"/>
      <c r="VIF120" s="153"/>
      <c r="VIG120" s="153"/>
      <c r="VIH120" s="153"/>
      <c r="VII120" s="153"/>
      <c r="VIJ120" s="153"/>
      <c r="VIK120" s="153"/>
      <c r="VIL120" s="153"/>
      <c r="VIM120" s="155"/>
      <c r="VIN120" s="165"/>
      <c r="VIO120" s="153"/>
      <c r="VIP120" s="154"/>
      <c r="VIQ120" s="154"/>
      <c r="VIR120" s="153"/>
      <c r="VIS120" s="153"/>
      <c r="VIT120" s="153"/>
      <c r="VIU120" s="153"/>
      <c r="VIV120" s="153"/>
      <c r="VIW120" s="153"/>
      <c r="VIX120" s="153"/>
      <c r="VIY120" s="153"/>
      <c r="VIZ120" s="155"/>
      <c r="VJA120" s="165"/>
      <c r="VJB120" s="153"/>
      <c r="VJC120" s="154"/>
      <c r="VJD120" s="154"/>
      <c r="VJE120" s="153"/>
      <c r="VJF120" s="153"/>
      <c r="VJG120" s="153"/>
      <c r="VJH120" s="153"/>
      <c r="VJI120" s="153"/>
      <c r="VJJ120" s="153"/>
      <c r="VJK120" s="153"/>
      <c r="VJL120" s="153"/>
      <c r="VJM120" s="155"/>
      <c r="VJN120" s="165"/>
      <c r="VJO120" s="153"/>
      <c r="VJP120" s="154"/>
      <c r="VJQ120" s="154"/>
      <c r="VJR120" s="153"/>
      <c r="VJS120" s="153"/>
      <c r="VJT120" s="153"/>
      <c r="VJU120" s="153"/>
      <c r="VJV120" s="153"/>
      <c r="VJW120" s="153"/>
      <c r="VJX120" s="153"/>
      <c r="VJY120" s="153"/>
      <c r="VJZ120" s="155"/>
      <c r="VKA120" s="165"/>
      <c r="VKB120" s="153"/>
      <c r="VKC120" s="154"/>
      <c r="VKD120" s="154"/>
      <c r="VKE120" s="153"/>
      <c r="VKF120" s="153"/>
      <c r="VKG120" s="153"/>
      <c r="VKH120" s="153"/>
      <c r="VKI120" s="153"/>
      <c r="VKJ120" s="153"/>
      <c r="VKK120" s="153"/>
      <c r="VKL120" s="153"/>
      <c r="VKM120" s="155"/>
      <c r="VKN120" s="165"/>
      <c r="VKO120" s="153"/>
      <c r="VKP120" s="154"/>
      <c r="VKQ120" s="154"/>
      <c r="VKR120" s="153"/>
      <c r="VKS120" s="153"/>
      <c r="VKT120" s="153"/>
      <c r="VKU120" s="153"/>
      <c r="VKV120" s="153"/>
      <c r="VKW120" s="153"/>
      <c r="VKX120" s="153"/>
      <c r="VKY120" s="153"/>
      <c r="VKZ120" s="155"/>
      <c r="VLA120" s="165"/>
      <c r="VLB120" s="153"/>
      <c r="VLC120" s="154"/>
      <c r="VLD120" s="154"/>
      <c r="VLE120" s="153"/>
      <c r="VLF120" s="153"/>
      <c r="VLG120" s="153"/>
      <c r="VLH120" s="153"/>
      <c r="VLI120" s="153"/>
      <c r="VLJ120" s="153"/>
      <c r="VLK120" s="153"/>
      <c r="VLL120" s="153"/>
      <c r="VLM120" s="155"/>
      <c r="VLN120" s="165"/>
      <c r="VLO120" s="153"/>
      <c r="VLP120" s="154"/>
      <c r="VLQ120" s="154"/>
      <c r="VLR120" s="153"/>
      <c r="VLS120" s="153"/>
      <c r="VLT120" s="153"/>
      <c r="VLU120" s="153"/>
      <c r="VLV120" s="153"/>
      <c r="VLW120" s="153"/>
      <c r="VLX120" s="153"/>
      <c r="VLY120" s="153"/>
      <c r="VLZ120" s="155"/>
      <c r="VMA120" s="165"/>
      <c r="VMB120" s="153"/>
      <c r="VMC120" s="154"/>
      <c r="VMD120" s="154"/>
      <c r="VME120" s="153"/>
      <c r="VMF120" s="153"/>
      <c r="VMG120" s="153"/>
      <c r="VMH120" s="153"/>
      <c r="VMI120" s="153"/>
      <c r="VMJ120" s="153"/>
      <c r="VMK120" s="153"/>
      <c r="VML120" s="153"/>
      <c r="VMM120" s="155"/>
      <c r="VMN120" s="165"/>
      <c r="VMO120" s="153"/>
      <c r="VMP120" s="154"/>
      <c r="VMQ120" s="154"/>
      <c r="VMR120" s="153"/>
      <c r="VMS120" s="153"/>
      <c r="VMT120" s="153"/>
      <c r="VMU120" s="153"/>
      <c r="VMV120" s="153"/>
      <c r="VMW120" s="153"/>
      <c r="VMX120" s="153"/>
      <c r="VMY120" s="153"/>
      <c r="VMZ120" s="155"/>
      <c r="VNA120" s="165"/>
      <c r="VNB120" s="153"/>
      <c r="VNC120" s="154"/>
      <c r="VND120" s="154"/>
      <c r="VNE120" s="153"/>
      <c r="VNF120" s="153"/>
      <c r="VNG120" s="153"/>
      <c r="VNH120" s="153"/>
      <c r="VNI120" s="153"/>
      <c r="VNJ120" s="153"/>
      <c r="VNK120" s="153"/>
      <c r="VNL120" s="153"/>
      <c r="VNM120" s="155"/>
      <c r="VNN120" s="165"/>
      <c r="VNO120" s="153"/>
      <c r="VNP120" s="154"/>
      <c r="VNQ120" s="154"/>
      <c r="VNR120" s="153"/>
      <c r="VNS120" s="153"/>
      <c r="VNT120" s="153"/>
      <c r="VNU120" s="153"/>
      <c r="VNV120" s="153"/>
      <c r="VNW120" s="153"/>
      <c r="VNX120" s="153"/>
      <c r="VNY120" s="153"/>
      <c r="VNZ120" s="155"/>
      <c r="VOA120" s="165"/>
      <c r="VOB120" s="153"/>
      <c r="VOC120" s="154"/>
      <c r="VOD120" s="154"/>
      <c r="VOE120" s="153"/>
      <c r="VOF120" s="153"/>
      <c r="VOG120" s="153"/>
      <c r="VOH120" s="153"/>
      <c r="VOI120" s="153"/>
      <c r="VOJ120" s="153"/>
      <c r="VOK120" s="153"/>
      <c r="VOL120" s="153"/>
      <c r="VOM120" s="155"/>
      <c r="VON120" s="165"/>
      <c r="VOO120" s="153"/>
      <c r="VOP120" s="154"/>
      <c r="VOQ120" s="154"/>
      <c r="VOR120" s="153"/>
      <c r="VOS120" s="153"/>
      <c r="VOT120" s="153"/>
      <c r="VOU120" s="153"/>
      <c r="VOV120" s="153"/>
      <c r="VOW120" s="153"/>
      <c r="VOX120" s="153"/>
      <c r="VOY120" s="153"/>
      <c r="VOZ120" s="155"/>
      <c r="VPA120" s="165"/>
      <c r="VPB120" s="153"/>
      <c r="VPC120" s="154"/>
      <c r="VPD120" s="154"/>
      <c r="VPE120" s="153"/>
      <c r="VPF120" s="153"/>
      <c r="VPG120" s="153"/>
      <c r="VPH120" s="153"/>
      <c r="VPI120" s="153"/>
      <c r="VPJ120" s="153"/>
      <c r="VPK120" s="153"/>
      <c r="VPL120" s="153"/>
      <c r="VPM120" s="155"/>
      <c r="VPN120" s="165"/>
      <c r="VPO120" s="153"/>
      <c r="VPP120" s="154"/>
      <c r="VPQ120" s="154"/>
      <c r="VPR120" s="153"/>
      <c r="VPS120" s="153"/>
      <c r="VPT120" s="153"/>
      <c r="VPU120" s="153"/>
      <c r="VPV120" s="153"/>
      <c r="VPW120" s="153"/>
      <c r="VPX120" s="153"/>
      <c r="VPY120" s="153"/>
      <c r="VPZ120" s="155"/>
      <c r="VQA120" s="165"/>
      <c r="VQB120" s="153"/>
      <c r="VQC120" s="154"/>
      <c r="VQD120" s="154"/>
      <c r="VQE120" s="153"/>
      <c r="VQF120" s="153"/>
      <c r="VQG120" s="153"/>
      <c r="VQH120" s="153"/>
      <c r="VQI120" s="153"/>
      <c r="VQJ120" s="153"/>
      <c r="VQK120" s="153"/>
      <c r="VQL120" s="153"/>
      <c r="VQM120" s="155"/>
      <c r="VQN120" s="165"/>
      <c r="VQO120" s="153"/>
      <c r="VQP120" s="154"/>
      <c r="VQQ120" s="154"/>
      <c r="VQR120" s="153"/>
      <c r="VQS120" s="153"/>
      <c r="VQT120" s="153"/>
      <c r="VQU120" s="153"/>
      <c r="VQV120" s="153"/>
      <c r="VQW120" s="153"/>
      <c r="VQX120" s="153"/>
      <c r="VQY120" s="153"/>
      <c r="VQZ120" s="155"/>
      <c r="VRA120" s="165"/>
      <c r="VRB120" s="153"/>
      <c r="VRC120" s="154"/>
      <c r="VRD120" s="154"/>
      <c r="VRE120" s="153"/>
      <c r="VRF120" s="153"/>
      <c r="VRG120" s="153"/>
      <c r="VRH120" s="153"/>
      <c r="VRI120" s="153"/>
      <c r="VRJ120" s="153"/>
      <c r="VRK120" s="153"/>
      <c r="VRL120" s="153"/>
      <c r="VRM120" s="155"/>
      <c r="VRN120" s="165"/>
      <c r="VRO120" s="153"/>
      <c r="VRP120" s="154"/>
      <c r="VRQ120" s="154"/>
      <c r="VRR120" s="153"/>
      <c r="VRS120" s="153"/>
      <c r="VRT120" s="153"/>
      <c r="VRU120" s="153"/>
      <c r="VRV120" s="153"/>
      <c r="VRW120" s="153"/>
      <c r="VRX120" s="153"/>
      <c r="VRY120" s="153"/>
      <c r="VRZ120" s="155"/>
      <c r="VSA120" s="165"/>
      <c r="VSB120" s="153"/>
      <c r="VSC120" s="154"/>
      <c r="VSD120" s="154"/>
      <c r="VSE120" s="153"/>
      <c r="VSF120" s="153"/>
      <c r="VSG120" s="153"/>
      <c r="VSH120" s="153"/>
      <c r="VSI120" s="153"/>
      <c r="VSJ120" s="153"/>
      <c r="VSK120" s="153"/>
      <c r="VSL120" s="153"/>
      <c r="VSM120" s="155"/>
      <c r="VSN120" s="165"/>
      <c r="VSO120" s="153"/>
      <c r="VSP120" s="154"/>
      <c r="VSQ120" s="154"/>
      <c r="VSR120" s="153"/>
      <c r="VSS120" s="153"/>
      <c r="VST120" s="153"/>
      <c r="VSU120" s="153"/>
      <c r="VSV120" s="153"/>
      <c r="VSW120" s="153"/>
      <c r="VSX120" s="153"/>
      <c r="VSY120" s="153"/>
      <c r="VSZ120" s="155"/>
      <c r="VTA120" s="165"/>
      <c r="VTB120" s="153"/>
      <c r="VTC120" s="154"/>
      <c r="VTD120" s="154"/>
      <c r="VTE120" s="153"/>
      <c r="VTF120" s="153"/>
      <c r="VTG120" s="153"/>
      <c r="VTH120" s="153"/>
      <c r="VTI120" s="153"/>
      <c r="VTJ120" s="153"/>
      <c r="VTK120" s="153"/>
      <c r="VTL120" s="153"/>
      <c r="VTM120" s="155"/>
      <c r="VTN120" s="165"/>
      <c r="VTO120" s="153"/>
      <c r="VTP120" s="154"/>
      <c r="VTQ120" s="154"/>
      <c r="VTR120" s="153"/>
      <c r="VTS120" s="153"/>
      <c r="VTT120" s="153"/>
      <c r="VTU120" s="153"/>
      <c r="VTV120" s="153"/>
      <c r="VTW120" s="153"/>
      <c r="VTX120" s="153"/>
      <c r="VTY120" s="153"/>
      <c r="VTZ120" s="155"/>
      <c r="VUA120" s="165"/>
      <c r="VUB120" s="153"/>
      <c r="VUC120" s="154"/>
      <c r="VUD120" s="154"/>
      <c r="VUE120" s="153"/>
      <c r="VUF120" s="153"/>
      <c r="VUG120" s="153"/>
      <c r="VUH120" s="153"/>
      <c r="VUI120" s="153"/>
      <c r="VUJ120" s="153"/>
      <c r="VUK120" s="153"/>
      <c r="VUL120" s="153"/>
      <c r="VUM120" s="155"/>
      <c r="VUN120" s="165"/>
      <c r="VUO120" s="153"/>
      <c r="VUP120" s="154"/>
      <c r="VUQ120" s="154"/>
      <c r="VUR120" s="153"/>
      <c r="VUS120" s="153"/>
      <c r="VUT120" s="153"/>
      <c r="VUU120" s="153"/>
      <c r="VUV120" s="153"/>
      <c r="VUW120" s="153"/>
      <c r="VUX120" s="153"/>
      <c r="VUY120" s="153"/>
      <c r="VUZ120" s="155"/>
      <c r="VVA120" s="165"/>
      <c r="VVB120" s="153"/>
      <c r="VVC120" s="154"/>
      <c r="VVD120" s="154"/>
      <c r="VVE120" s="153"/>
      <c r="VVF120" s="153"/>
      <c r="VVG120" s="153"/>
      <c r="VVH120" s="153"/>
      <c r="VVI120" s="153"/>
      <c r="VVJ120" s="153"/>
      <c r="VVK120" s="153"/>
      <c r="VVL120" s="153"/>
      <c r="VVM120" s="155"/>
      <c r="VVN120" s="165"/>
      <c r="VVO120" s="153"/>
      <c r="VVP120" s="154"/>
      <c r="VVQ120" s="154"/>
      <c r="VVR120" s="153"/>
      <c r="VVS120" s="153"/>
      <c r="VVT120" s="153"/>
      <c r="VVU120" s="153"/>
      <c r="VVV120" s="153"/>
      <c r="VVW120" s="153"/>
      <c r="VVX120" s="153"/>
      <c r="VVY120" s="153"/>
      <c r="VVZ120" s="155"/>
      <c r="VWA120" s="165"/>
      <c r="VWB120" s="153"/>
      <c r="VWC120" s="154"/>
      <c r="VWD120" s="154"/>
      <c r="VWE120" s="153"/>
      <c r="VWF120" s="153"/>
      <c r="VWG120" s="153"/>
      <c r="VWH120" s="153"/>
      <c r="VWI120" s="153"/>
      <c r="VWJ120" s="153"/>
      <c r="VWK120" s="153"/>
      <c r="VWL120" s="153"/>
      <c r="VWM120" s="155"/>
      <c r="VWN120" s="165"/>
      <c r="VWO120" s="153"/>
      <c r="VWP120" s="154"/>
      <c r="VWQ120" s="154"/>
      <c r="VWR120" s="153"/>
      <c r="VWS120" s="153"/>
      <c r="VWT120" s="153"/>
      <c r="VWU120" s="153"/>
      <c r="VWV120" s="153"/>
      <c r="VWW120" s="153"/>
      <c r="VWX120" s="153"/>
      <c r="VWY120" s="153"/>
      <c r="VWZ120" s="155"/>
      <c r="VXA120" s="165"/>
      <c r="VXB120" s="153"/>
      <c r="VXC120" s="154"/>
      <c r="VXD120" s="154"/>
      <c r="VXE120" s="153"/>
      <c r="VXF120" s="153"/>
      <c r="VXG120" s="153"/>
      <c r="VXH120" s="153"/>
      <c r="VXI120" s="153"/>
      <c r="VXJ120" s="153"/>
      <c r="VXK120" s="153"/>
      <c r="VXL120" s="153"/>
      <c r="VXM120" s="155"/>
      <c r="VXN120" s="165"/>
      <c r="VXO120" s="153"/>
      <c r="VXP120" s="154"/>
      <c r="VXQ120" s="154"/>
      <c r="VXR120" s="153"/>
      <c r="VXS120" s="153"/>
      <c r="VXT120" s="153"/>
      <c r="VXU120" s="153"/>
      <c r="VXV120" s="153"/>
      <c r="VXW120" s="153"/>
      <c r="VXX120" s="153"/>
      <c r="VXY120" s="153"/>
      <c r="VXZ120" s="155"/>
      <c r="VYA120" s="165"/>
      <c r="VYB120" s="153"/>
      <c r="VYC120" s="154"/>
      <c r="VYD120" s="154"/>
      <c r="VYE120" s="153"/>
      <c r="VYF120" s="153"/>
      <c r="VYG120" s="153"/>
      <c r="VYH120" s="153"/>
      <c r="VYI120" s="153"/>
      <c r="VYJ120" s="153"/>
      <c r="VYK120" s="153"/>
      <c r="VYL120" s="153"/>
      <c r="VYM120" s="155"/>
      <c r="VYN120" s="165"/>
      <c r="VYO120" s="153"/>
      <c r="VYP120" s="154"/>
      <c r="VYQ120" s="154"/>
      <c r="VYR120" s="153"/>
      <c r="VYS120" s="153"/>
      <c r="VYT120" s="153"/>
      <c r="VYU120" s="153"/>
      <c r="VYV120" s="153"/>
      <c r="VYW120" s="153"/>
      <c r="VYX120" s="153"/>
      <c r="VYY120" s="153"/>
      <c r="VYZ120" s="155"/>
      <c r="VZA120" s="165"/>
      <c r="VZB120" s="153"/>
      <c r="VZC120" s="154"/>
      <c r="VZD120" s="154"/>
      <c r="VZE120" s="153"/>
      <c r="VZF120" s="153"/>
      <c r="VZG120" s="153"/>
      <c r="VZH120" s="153"/>
      <c r="VZI120" s="153"/>
      <c r="VZJ120" s="153"/>
      <c r="VZK120" s="153"/>
      <c r="VZL120" s="153"/>
      <c r="VZM120" s="155"/>
      <c r="VZN120" s="165"/>
      <c r="VZO120" s="153"/>
      <c r="VZP120" s="154"/>
      <c r="VZQ120" s="154"/>
      <c r="VZR120" s="153"/>
      <c r="VZS120" s="153"/>
      <c r="VZT120" s="153"/>
      <c r="VZU120" s="153"/>
      <c r="VZV120" s="153"/>
      <c r="VZW120" s="153"/>
      <c r="VZX120" s="153"/>
      <c r="VZY120" s="153"/>
      <c r="VZZ120" s="155"/>
      <c r="WAA120" s="165"/>
      <c r="WAB120" s="153"/>
      <c r="WAC120" s="154"/>
      <c r="WAD120" s="154"/>
      <c r="WAE120" s="153"/>
      <c r="WAF120" s="153"/>
      <c r="WAG120" s="153"/>
      <c r="WAH120" s="153"/>
      <c r="WAI120" s="153"/>
      <c r="WAJ120" s="153"/>
      <c r="WAK120" s="153"/>
      <c r="WAL120" s="153"/>
      <c r="WAM120" s="155"/>
      <c r="WAN120" s="165"/>
      <c r="WAO120" s="153"/>
      <c r="WAP120" s="154"/>
      <c r="WAQ120" s="154"/>
      <c r="WAR120" s="153"/>
      <c r="WAS120" s="153"/>
      <c r="WAT120" s="153"/>
      <c r="WAU120" s="153"/>
      <c r="WAV120" s="153"/>
      <c r="WAW120" s="153"/>
      <c r="WAX120" s="153"/>
      <c r="WAY120" s="153"/>
      <c r="WAZ120" s="155"/>
      <c r="WBA120" s="165"/>
      <c r="WBB120" s="153"/>
      <c r="WBC120" s="154"/>
      <c r="WBD120" s="154"/>
      <c r="WBE120" s="153"/>
      <c r="WBF120" s="153"/>
      <c r="WBG120" s="153"/>
      <c r="WBH120" s="153"/>
      <c r="WBI120" s="153"/>
      <c r="WBJ120" s="153"/>
      <c r="WBK120" s="153"/>
      <c r="WBL120" s="153"/>
      <c r="WBM120" s="155"/>
      <c r="WBN120" s="165"/>
      <c r="WBO120" s="153"/>
      <c r="WBP120" s="154"/>
      <c r="WBQ120" s="154"/>
      <c r="WBR120" s="153"/>
      <c r="WBS120" s="153"/>
      <c r="WBT120" s="153"/>
      <c r="WBU120" s="153"/>
      <c r="WBV120" s="153"/>
      <c r="WBW120" s="153"/>
      <c r="WBX120" s="153"/>
      <c r="WBY120" s="153"/>
      <c r="WBZ120" s="155"/>
      <c r="WCA120" s="165"/>
      <c r="WCB120" s="153"/>
      <c r="WCC120" s="154"/>
      <c r="WCD120" s="154"/>
      <c r="WCE120" s="153"/>
      <c r="WCF120" s="153"/>
      <c r="WCG120" s="153"/>
      <c r="WCH120" s="153"/>
      <c r="WCI120" s="153"/>
      <c r="WCJ120" s="153"/>
      <c r="WCK120" s="153"/>
      <c r="WCL120" s="153"/>
      <c r="WCM120" s="155"/>
      <c r="WCN120" s="165"/>
      <c r="WCO120" s="153"/>
      <c r="WCP120" s="154"/>
      <c r="WCQ120" s="154"/>
      <c r="WCR120" s="153"/>
      <c r="WCS120" s="153"/>
      <c r="WCT120" s="153"/>
      <c r="WCU120" s="153"/>
      <c r="WCV120" s="153"/>
      <c r="WCW120" s="153"/>
      <c r="WCX120" s="153"/>
      <c r="WCY120" s="153"/>
      <c r="WCZ120" s="155"/>
      <c r="WDA120" s="165"/>
      <c r="WDB120" s="153"/>
      <c r="WDC120" s="154"/>
      <c r="WDD120" s="154"/>
      <c r="WDE120" s="153"/>
      <c r="WDF120" s="153"/>
      <c r="WDG120" s="153"/>
      <c r="WDH120" s="153"/>
      <c r="WDI120" s="153"/>
      <c r="WDJ120" s="153"/>
      <c r="WDK120" s="153"/>
      <c r="WDL120" s="153"/>
      <c r="WDM120" s="155"/>
      <c r="WDN120" s="165"/>
      <c r="WDO120" s="153"/>
      <c r="WDP120" s="154"/>
      <c r="WDQ120" s="154"/>
      <c r="WDR120" s="153"/>
      <c r="WDS120" s="153"/>
      <c r="WDT120" s="153"/>
      <c r="WDU120" s="153"/>
      <c r="WDV120" s="153"/>
      <c r="WDW120" s="153"/>
      <c r="WDX120" s="153"/>
      <c r="WDY120" s="153"/>
      <c r="WDZ120" s="155"/>
      <c r="WEA120" s="165"/>
      <c r="WEB120" s="153"/>
      <c r="WEC120" s="154"/>
      <c r="WED120" s="154"/>
      <c r="WEE120" s="153"/>
      <c r="WEF120" s="153"/>
      <c r="WEG120" s="153"/>
      <c r="WEH120" s="153"/>
      <c r="WEI120" s="153"/>
      <c r="WEJ120" s="153"/>
      <c r="WEK120" s="153"/>
      <c r="WEL120" s="153"/>
      <c r="WEM120" s="155"/>
      <c r="WEN120" s="165"/>
      <c r="WEO120" s="153"/>
      <c r="WEP120" s="154"/>
      <c r="WEQ120" s="154"/>
      <c r="WER120" s="153"/>
      <c r="WES120" s="153"/>
      <c r="WET120" s="153"/>
      <c r="WEU120" s="153"/>
      <c r="WEV120" s="153"/>
      <c r="WEW120" s="153"/>
      <c r="WEX120" s="153"/>
      <c r="WEY120" s="153"/>
      <c r="WEZ120" s="155"/>
      <c r="WFA120" s="165"/>
      <c r="WFB120" s="153"/>
      <c r="WFC120" s="154"/>
      <c r="WFD120" s="154"/>
      <c r="WFE120" s="153"/>
      <c r="WFF120" s="153"/>
      <c r="WFG120" s="153"/>
      <c r="WFH120" s="153"/>
      <c r="WFI120" s="153"/>
      <c r="WFJ120" s="153"/>
      <c r="WFK120" s="153"/>
      <c r="WFL120" s="153"/>
      <c r="WFM120" s="155"/>
      <c r="WFN120" s="165"/>
      <c r="WFO120" s="153"/>
      <c r="WFP120" s="154"/>
      <c r="WFQ120" s="154"/>
      <c r="WFR120" s="153"/>
      <c r="WFS120" s="153"/>
      <c r="WFT120" s="153"/>
      <c r="WFU120" s="153"/>
      <c r="WFV120" s="153"/>
      <c r="WFW120" s="153"/>
      <c r="WFX120" s="153"/>
      <c r="WFY120" s="153"/>
      <c r="WFZ120" s="155"/>
      <c r="WGA120" s="165"/>
      <c r="WGB120" s="153"/>
      <c r="WGC120" s="154"/>
      <c r="WGD120" s="154"/>
      <c r="WGE120" s="153"/>
      <c r="WGF120" s="153"/>
      <c r="WGG120" s="153"/>
      <c r="WGH120" s="153"/>
      <c r="WGI120" s="153"/>
      <c r="WGJ120" s="153"/>
      <c r="WGK120" s="153"/>
      <c r="WGL120" s="153"/>
      <c r="WGM120" s="155"/>
      <c r="WGN120" s="165"/>
      <c r="WGO120" s="153"/>
      <c r="WGP120" s="154"/>
      <c r="WGQ120" s="154"/>
      <c r="WGR120" s="153"/>
      <c r="WGS120" s="153"/>
      <c r="WGT120" s="153"/>
      <c r="WGU120" s="153"/>
      <c r="WGV120" s="153"/>
      <c r="WGW120" s="153"/>
      <c r="WGX120" s="153"/>
      <c r="WGY120" s="153"/>
      <c r="WGZ120" s="155"/>
      <c r="WHA120" s="165"/>
      <c r="WHB120" s="153"/>
      <c r="WHC120" s="154"/>
      <c r="WHD120" s="154"/>
      <c r="WHE120" s="153"/>
      <c r="WHF120" s="153"/>
      <c r="WHG120" s="153"/>
      <c r="WHH120" s="153"/>
      <c r="WHI120" s="153"/>
      <c r="WHJ120" s="153"/>
      <c r="WHK120" s="153"/>
      <c r="WHL120" s="153"/>
      <c r="WHM120" s="155"/>
      <c r="WHN120" s="165"/>
      <c r="WHO120" s="153"/>
      <c r="WHP120" s="154"/>
      <c r="WHQ120" s="154"/>
      <c r="WHR120" s="153"/>
      <c r="WHS120" s="153"/>
      <c r="WHT120" s="153"/>
      <c r="WHU120" s="153"/>
      <c r="WHV120" s="153"/>
      <c r="WHW120" s="153"/>
      <c r="WHX120" s="153"/>
      <c r="WHY120" s="153"/>
      <c r="WHZ120" s="155"/>
      <c r="WIA120" s="165"/>
      <c r="WIB120" s="153"/>
      <c r="WIC120" s="154"/>
      <c r="WID120" s="154"/>
      <c r="WIE120" s="153"/>
      <c r="WIF120" s="153"/>
      <c r="WIG120" s="153"/>
      <c r="WIH120" s="153"/>
      <c r="WII120" s="153"/>
      <c r="WIJ120" s="153"/>
      <c r="WIK120" s="153"/>
      <c r="WIL120" s="153"/>
      <c r="WIM120" s="155"/>
      <c r="WIN120" s="165"/>
      <c r="WIO120" s="153"/>
      <c r="WIP120" s="154"/>
      <c r="WIQ120" s="154"/>
      <c r="WIR120" s="153"/>
      <c r="WIS120" s="153"/>
      <c r="WIT120" s="153"/>
      <c r="WIU120" s="153"/>
      <c r="WIV120" s="153"/>
      <c r="WIW120" s="153"/>
      <c r="WIX120" s="153"/>
      <c r="WIY120" s="153"/>
      <c r="WIZ120" s="155"/>
      <c r="WJA120" s="165"/>
      <c r="WJB120" s="153"/>
      <c r="WJC120" s="154"/>
      <c r="WJD120" s="154"/>
      <c r="WJE120" s="153"/>
      <c r="WJF120" s="153"/>
      <c r="WJG120" s="153"/>
      <c r="WJH120" s="153"/>
      <c r="WJI120" s="153"/>
      <c r="WJJ120" s="153"/>
      <c r="WJK120" s="153"/>
      <c r="WJL120" s="153"/>
      <c r="WJM120" s="155"/>
      <c r="WJN120" s="165"/>
      <c r="WJO120" s="153"/>
      <c r="WJP120" s="154"/>
      <c r="WJQ120" s="154"/>
      <c r="WJR120" s="153"/>
      <c r="WJS120" s="153"/>
      <c r="WJT120" s="153"/>
      <c r="WJU120" s="153"/>
      <c r="WJV120" s="153"/>
      <c r="WJW120" s="153"/>
      <c r="WJX120" s="153"/>
      <c r="WJY120" s="153"/>
      <c r="WJZ120" s="155"/>
      <c r="WKA120" s="165"/>
      <c r="WKB120" s="153"/>
      <c r="WKC120" s="154"/>
      <c r="WKD120" s="154"/>
      <c r="WKE120" s="153"/>
      <c r="WKF120" s="153"/>
      <c r="WKG120" s="153"/>
      <c r="WKH120" s="153"/>
      <c r="WKI120" s="153"/>
      <c r="WKJ120" s="153"/>
      <c r="WKK120" s="153"/>
      <c r="WKL120" s="153"/>
      <c r="WKM120" s="155"/>
      <c r="WKN120" s="165"/>
      <c r="WKO120" s="153"/>
      <c r="WKP120" s="154"/>
      <c r="WKQ120" s="154"/>
      <c r="WKR120" s="153"/>
      <c r="WKS120" s="153"/>
      <c r="WKT120" s="153"/>
      <c r="WKU120" s="153"/>
      <c r="WKV120" s="153"/>
      <c r="WKW120" s="153"/>
      <c r="WKX120" s="153"/>
      <c r="WKY120" s="153"/>
      <c r="WKZ120" s="155"/>
      <c r="WLA120" s="165"/>
      <c r="WLB120" s="153"/>
      <c r="WLC120" s="154"/>
      <c r="WLD120" s="154"/>
      <c r="WLE120" s="153"/>
      <c r="WLF120" s="153"/>
      <c r="WLG120" s="153"/>
      <c r="WLH120" s="153"/>
      <c r="WLI120" s="153"/>
      <c r="WLJ120" s="153"/>
      <c r="WLK120" s="153"/>
      <c r="WLL120" s="153"/>
      <c r="WLM120" s="155"/>
      <c r="WLN120" s="165"/>
      <c r="WLO120" s="153"/>
      <c r="WLP120" s="154"/>
      <c r="WLQ120" s="154"/>
      <c r="WLR120" s="153"/>
      <c r="WLS120" s="153"/>
      <c r="WLT120" s="153"/>
      <c r="WLU120" s="153"/>
      <c r="WLV120" s="153"/>
      <c r="WLW120" s="153"/>
      <c r="WLX120" s="153"/>
      <c r="WLY120" s="153"/>
      <c r="WLZ120" s="155"/>
      <c r="WMA120" s="165"/>
      <c r="WMB120" s="153"/>
      <c r="WMC120" s="154"/>
      <c r="WMD120" s="154"/>
      <c r="WME120" s="153"/>
      <c r="WMF120" s="153"/>
      <c r="WMG120" s="153"/>
      <c r="WMH120" s="153"/>
      <c r="WMI120" s="153"/>
      <c r="WMJ120" s="153"/>
      <c r="WMK120" s="153"/>
      <c r="WML120" s="153"/>
      <c r="WMM120" s="155"/>
      <c r="WMN120" s="165"/>
      <c r="WMO120" s="153"/>
      <c r="WMP120" s="154"/>
      <c r="WMQ120" s="154"/>
      <c r="WMR120" s="153"/>
      <c r="WMS120" s="153"/>
      <c r="WMT120" s="153"/>
      <c r="WMU120" s="153"/>
      <c r="WMV120" s="153"/>
      <c r="WMW120" s="153"/>
      <c r="WMX120" s="153"/>
      <c r="WMY120" s="153"/>
      <c r="WMZ120" s="155"/>
      <c r="WNA120" s="165"/>
      <c r="WNB120" s="153"/>
      <c r="WNC120" s="154"/>
      <c r="WND120" s="154"/>
      <c r="WNE120" s="153"/>
      <c r="WNF120" s="153"/>
      <c r="WNG120" s="153"/>
      <c r="WNH120" s="153"/>
      <c r="WNI120" s="153"/>
      <c r="WNJ120" s="153"/>
      <c r="WNK120" s="153"/>
      <c r="WNL120" s="153"/>
      <c r="WNM120" s="155"/>
      <c r="WNN120" s="165"/>
      <c r="WNO120" s="153"/>
      <c r="WNP120" s="154"/>
      <c r="WNQ120" s="154"/>
      <c r="WNR120" s="153"/>
      <c r="WNS120" s="153"/>
      <c r="WNT120" s="153"/>
      <c r="WNU120" s="153"/>
      <c r="WNV120" s="153"/>
      <c r="WNW120" s="153"/>
      <c r="WNX120" s="153"/>
      <c r="WNY120" s="153"/>
      <c r="WNZ120" s="155"/>
      <c r="WOA120" s="165"/>
      <c r="WOB120" s="153"/>
      <c r="WOC120" s="154"/>
      <c r="WOD120" s="154"/>
      <c r="WOE120" s="153"/>
      <c r="WOF120" s="153"/>
      <c r="WOG120" s="153"/>
      <c r="WOH120" s="153"/>
      <c r="WOI120" s="153"/>
      <c r="WOJ120" s="153"/>
      <c r="WOK120" s="153"/>
      <c r="WOL120" s="153"/>
      <c r="WOM120" s="155"/>
      <c r="WON120" s="165"/>
      <c r="WOO120" s="153"/>
      <c r="WOP120" s="154"/>
      <c r="WOQ120" s="154"/>
      <c r="WOR120" s="153"/>
      <c r="WOS120" s="153"/>
      <c r="WOT120" s="153"/>
      <c r="WOU120" s="153"/>
      <c r="WOV120" s="153"/>
      <c r="WOW120" s="153"/>
      <c r="WOX120" s="153"/>
      <c r="WOY120" s="153"/>
      <c r="WOZ120" s="155"/>
      <c r="WPA120" s="165"/>
      <c r="WPB120" s="153"/>
      <c r="WPC120" s="154"/>
      <c r="WPD120" s="154"/>
      <c r="WPE120" s="153"/>
      <c r="WPF120" s="153"/>
      <c r="WPG120" s="153"/>
      <c r="WPH120" s="153"/>
      <c r="WPI120" s="153"/>
      <c r="WPJ120" s="153"/>
      <c r="WPK120" s="153"/>
      <c r="WPL120" s="153"/>
      <c r="WPM120" s="155"/>
      <c r="WPN120" s="165"/>
      <c r="WPO120" s="153"/>
      <c r="WPP120" s="154"/>
      <c r="WPQ120" s="154"/>
      <c r="WPR120" s="153"/>
      <c r="WPS120" s="153"/>
      <c r="WPT120" s="153"/>
      <c r="WPU120" s="153"/>
      <c r="WPV120" s="153"/>
      <c r="WPW120" s="153"/>
      <c r="WPX120" s="153"/>
      <c r="WPY120" s="153"/>
      <c r="WPZ120" s="155"/>
      <c r="WQA120" s="165"/>
      <c r="WQB120" s="153"/>
      <c r="WQC120" s="154"/>
      <c r="WQD120" s="154"/>
      <c r="WQE120" s="153"/>
      <c r="WQF120" s="153"/>
      <c r="WQG120" s="153"/>
      <c r="WQH120" s="153"/>
      <c r="WQI120" s="153"/>
      <c r="WQJ120" s="153"/>
      <c r="WQK120" s="153"/>
      <c r="WQL120" s="153"/>
      <c r="WQM120" s="155"/>
      <c r="WQN120" s="165"/>
      <c r="WQO120" s="153"/>
      <c r="WQP120" s="154"/>
      <c r="WQQ120" s="154"/>
      <c r="WQR120" s="153"/>
      <c r="WQS120" s="153"/>
      <c r="WQT120" s="153"/>
      <c r="WQU120" s="153"/>
      <c r="WQV120" s="153"/>
      <c r="WQW120" s="153"/>
      <c r="WQX120" s="153"/>
      <c r="WQY120" s="153"/>
      <c r="WQZ120" s="155"/>
      <c r="WRA120" s="165"/>
      <c r="WRB120" s="153"/>
      <c r="WRC120" s="154"/>
      <c r="WRD120" s="154"/>
      <c r="WRE120" s="153"/>
      <c r="WRF120" s="153"/>
      <c r="WRG120" s="153"/>
      <c r="WRH120" s="153"/>
      <c r="WRI120" s="153"/>
      <c r="WRJ120" s="153"/>
      <c r="WRK120" s="153"/>
      <c r="WRL120" s="153"/>
      <c r="WRM120" s="155"/>
      <c r="WRN120" s="165"/>
      <c r="WRO120" s="153"/>
      <c r="WRP120" s="154"/>
      <c r="WRQ120" s="154"/>
      <c r="WRR120" s="153"/>
      <c r="WRS120" s="153"/>
      <c r="WRT120" s="153"/>
      <c r="WRU120" s="153"/>
      <c r="WRV120" s="153"/>
      <c r="WRW120" s="153"/>
      <c r="WRX120" s="153"/>
      <c r="WRY120" s="153"/>
      <c r="WRZ120" s="155"/>
      <c r="WSA120" s="165"/>
      <c r="WSB120" s="153"/>
      <c r="WSC120" s="154"/>
      <c r="WSD120" s="154"/>
      <c r="WSE120" s="153"/>
      <c r="WSF120" s="153"/>
      <c r="WSG120" s="153"/>
      <c r="WSH120" s="153"/>
      <c r="WSI120" s="153"/>
      <c r="WSJ120" s="153"/>
      <c r="WSK120" s="153"/>
      <c r="WSL120" s="153"/>
      <c r="WSM120" s="155"/>
      <c r="WSN120" s="165"/>
      <c r="WSO120" s="153"/>
      <c r="WSP120" s="154"/>
      <c r="WSQ120" s="154"/>
      <c r="WSR120" s="153"/>
      <c r="WSS120" s="153"/>
      <c r="WST120" s="153"/>
      <c r="WSU120" s="153"/>
      <c r="WSV120" s="153"/>
      <c r="WSW120" s="153"/>
      <c r="WSX120" s="153"/>
      <c r="WSY120" s="153"/>
      <c r="WSZ120" s="155"/>
      <c r="WTA120" s="165"/>
      <c r="WTB120" s="153"/>
      <c r="WTC120" s="154"/>
      <c r="WTD120" s="154"/>
      <c r="WTE120" s="153"/>
      <c r="WTF120" s="153"/>
      <c r="WTG120" s="153"/>
      <c r="WTH120" s="153"/>
      <c r="WTI120" s="153"/>
      <c r="WTJ120" s="153"/>
      <c r="WTK120" s="153"/>
      <c r="WTL120" s="153"/>
      <c r="WTM120" s="155"/>
      <c r="WTN120" s="165"/>
      <c r="WTO120" s="153"/>
      <c r="WTP120" s="154"/>
      <c r="WTQ120" s="154"/>
      <c r="WTR120" s="153"/>
      <c r="WTS120" s="153"/>
      <c r="WTT120" s="153"/>
      <c r="WTU120" s="153"/>
      <c r="WTV120" s="153"/>
      <c r="WTW120" s="153"/>
      <c r="WTX120" s="153"/>
      <c r="WTY120" s="153"/>
      <c r="WTZ120" s="155"/>
      <c r="WUA120" s="165"/>
      <c r="WUB120" s="153"/>
      <c r="WUC120" s="154"/>
      <c r="WUD120" s="154"/>
      <c r="WUE120" s="153"/>
      <c r="WUF120" s="153"/>
      <c r="WUG120" s="153"/>
      <c r="WUH120" s="153"/>
      <c r="WUI120" s="153"/>
      <c r="WUJ120" s="153"/>
      <c r="WUK120" s="153"/>
      <c r="WUL120" s="153"/>
      <c r="WUM120" s="155"/>
      <c r="WUN120" s="165"/>
      <c r="WUO120" s="153"/>
      <c r="WUP120" s="154"/>
      <c r="WUQ120" s="154"/>
      <c r="WUR120" s="153"/>
      <c r="WUS120" s="153"/>
      <c r="WUT120" s="153"/>
      <c r="WUU120" s="153"/>
      <c r="WUV120" s="153"/>
      <c r="WUW120" s="153"/>
      <c r="WUX120" s="153"/>
      <c r="WUY120" s="153"/>
      <c r="WUZ120" s="155"/>
      <c r="WVA120" s="165"/>
      <c r="WVB120" s="153"/>
      <c r="WVC120" s="154"/>
      <c r="WVD120" s="154"/>
      <c r="WVE120" s="153"/>
      <c r="WVF120" s="153"/>
      <c r="WVG120" s="153"/>
      <c r="WVH120" s="153"/>
      <c r="WVI120" s="153"/>
      <c r="WVJ120" s="153"/>
      <c r="WVK120" s="153"/>
      <c r="WVL120" s="153"/>
      <c r="WVM120" s="155"/>
      <c r="WVN120" s="165"/>
      <c r="WVO120" s="153"/>
      <c r="WVP120" s="154"/>
      <c r="WVQ120" s="154"/>
      <c r="WVR120" s="153"/>
      <c r="WVS120" s="153"/>
      <c r="WVT120" s="153"/>
      <c r="WVU120" s="153"/>
      <c r="WVV120" s="153"/>
      <c r="WVW120" s="153"/>
      <c r="WVX120" s="153"/>
      <c r="WVY120" s="153"/>
      <c r="WVZ120" s="155"/>
      <c r="WWA120" s="165"/>
      <c r="WWB120" s="153"/>
      <c r="WWC120" s="154"/>
      <c r="WWD120" s="154"/>
      <c r="WWE120" s="153"/>
      <c r="WWF120" s="153"/>
      <c r="WWG120" s="153"/>
      <c r="WWH120" s="153"/>
      <c r="WWI120" s="153"/>
      <c r="WWJ120" s="153"/>
      <c r="WWK120" s="153"/>
      <c r="WWL120" s="153"/>
      <c r="WWM120" s="155"/>
      <c r="WWN120" s="165"/>
      <c r="WWO120" s="153"/>
      <c r="WWP120" s="154"/>
      <c r="WWQ120" s="154"/>
      <c r="WWR120" s="153"/>
      <c r="WWS120" s="153"/>
      <c r="WWT120" s="153"/>
      <c r="WWU120" s="153"/>
      <c r="WWV120" s="153"/>
      <c r="WWW120" s="153"/>
      <c r="WWX120" s="153"/>
      <c r="WWY120" s="153"/>
      <c r="WWZ120" s="155"/>
      <c r="WXA120" s="165"/>
      <c r="WXB120" s="153"/>
      <c r="WXC120" s="154"/>
      <c r="WXD120" s="154"/>
      <c r="WXE120" s="153"/>
      <c r="WXF120" s="153"/>
      <c r="WXG120" s="153"/>
      <c r="WXH120" s="153"/>
      <c r="WXI120" s="153"/>
      <c r="WXJ120" s="153"/>
      <c r="WXK120" s="153"/>
      <c r="WXL120" s="153"/>
      <c r="WXM120" s="155"/>
      <c r="WXN120" s="165"/>
      <c r="WXO120" s="153"/>
      <c r="WXP120" s="154"/>
      <c r="WXQ120" s="154"/>
      <c r="WXR120" s="153"/>
      <c r="WXS120" s="153"/>
      <c r="WXT120" s="153"/>
      <c r="WXU120" s="153"/>
      <c r="WXV120" s="153"/>
      <c r="WXW120" s="153"/>
      <c r="WXX120" s="153"/>
      <c r="WXY120" s="153"/>
      <c r="WXZ120" s="155"/>
      <c r="WYA120" s="165"/>
      <c r="WYB120" s="153"/>
      <c r="WYC120" s="154"/>
      <c r="WYD120" s="154"/>
      <c r="WYE120" s="153"/>
      <c r="WYF120" s="153"/>
      <c r="WYG120" s="153"/>
      <c r="WYH120" s="153"/>
      <c r="WYI120" s="153"/>
      <c r="WYJ120" s="153"/>
      <c r="WYK120" s="153"/>
      <c r="WYL120" s="153"/>
      <c r="WYM120" s="155"/>
      <c r="WYN120" s="165"/>
      <c r="WYO120" s="153"/>
      <c r="WYP120" s="154"/>
      <c r="WYQ120" s="154"/>
      <c r="WYR120" s="153"/>
      <c r="WYS120" s="153"/>
      <c r="WYT120" s="153"/>
      <c r="WYU120" s="153"/>
      <c r="WYV120" s="153"/>
      <c r="WYW120" s="153"/>
      <c r="WYX120" s="153"/>
      <c r="WYY120" s="153"/>
      <c r="WYZ120" s="155"/>
      <c r="WZA120" s="165"/>
      <c r="WZB120" s="153"/>
      <c r="WZC120" s="154"/>
      <c r="WZD120" s="154"/>
      <c r="WZE120" s="153"/>
      <c r="WZF120" s="153"/>
      <c r="WZG120" s="153"/>
      <c r="WZH120" s="153"/>
      <c r="WZI120" s="153"/>
      <c r="WZJ120" s="153"/>
      <c r="WZK120" s="153"/>
      <c r="WZL120" s="153"/>
      <c r="WZM120" s="155"/>
      <c r="WZN120" s="165"/>
      <c r="WZO120" s="153"/>
      <c r="WZP120" s="154"/>
      <c r="WZQ120" s="154"/>
      <c r="WZR120" s="153"/>
      <c r="WZS120" s="153"/>
      <c r="WZT120" s="153"/>
      <c r="WZU120" s="153"/>
      <c r="WZV120" s="153"/>
      <c r="WZW120" s="153"/>
      <c r="WZX120" s="153"/>
      <c r="WZY120" s="153"/>
      <c r="WZZ120" s="155"/>
      <c r="XAA120" s="165"/>
      <c r="XAB120" s="153"/>
      <c r="XAC120" s="154"/>
      <c r="XAD120" s="154"/>
      <c r="XAE120" s="153"/>
      <c r="XAF120" s="153"/>
      <c r="XAG120" s="153"/>
      <c r="XAH120" s="153"/>
      <c r="XAI120" s="153"/>
      <c r="XAJ120" s="153"/>
      <c r="XAK120" s="153"/>
      <c r="XAL120" s="153"/>
      <c r="XAM120" s="155"/>
      <c r="XAN120" s="165"/>
      <c r="XAO120" s="153"/>
      <c r="XAP120" s="154"/>
      <c r="XAQ120" s="154"/>
      <c r="XAR120" s="153"/>
      <c r="XAS120" s="153"/>
      <c r="XAT120" s="153"/>
      <c r="XAU120" s="153"/>
      <c r="XAV120" s="153"/>
      <c r="XAW120" s="153"/>
      <c r="XAX120" s="153"/>
      <c r="XAY120" s="153"/>
      <c r="XAZ120" s="155"/>
      <c r="XBA120" s="165"/>
      <c r="XBB120" s="153"/>
      <c r="XBC120" s="154"/>
      <c r="XBD120" s="154"/>
      <c r="XBE120" s="153"/>
      <c r="XBF120" s="153"/>
      <c r="XBG120" s="153"/>
      <c r="XBH120" s="153"/>
      <c r="XBI120" s="153"/>
      <c r="XBJ120" s="153"/>
      <c r="XBK120" s="153"/>
      <c r="XBL120" s="153"/>
      <c r="XBM120" s="155"/>
      <c r="XBN120" s="165"/>
      <c r="XBO120" s="153"/>
      <c r="XBP120" s="154"/>
      <c r="XBQ120" s="154"/>
      <c r="XBR120" s="153"/>
      <c r="XBS120" s="153"/>
      <c r="XBT120" s="153"/>
      <c r="XBU120" s="153"/>
      <c r="XBV120" s="153"/>
      <c r="XBW120" s="153"/>
      <c r="XBX120" s="153"/>
      <c r="XBY120" s="153"/>
      <c r="XBZ120" s="155"/>
      <c r="XCA120" s="165"/>
      <c r="XCB120" s="153"/>
      <c r="XCC120" s="154"/>
      <c r="XCD120" s="154"/>
      <c r="XCE120" s="153"/>
      <c r="XCF120" s="153"/>
      <c r="XCG120" s="153"/>
      <c r="XCH120" s="153"/>
      <c r="XCI120" s="153"/>
      <c r="XCJ120" s="153"/>
      <c r="XCK120" s="153"/>
      <c r="XCL120" s="153"/>
      <c r="XCM120" s="155"/>
      <c r="XCN120" s="165"/>
      <c r="XCO120" s="153"/>
      <c r="XCP120" s="154"/>
      <c r="XCQ120" s="154"/>
      <c r="XCR120" s="153"/>
      <c r="XCS120" s="153"/>
      <c r="XCT120" s="153"/>
      <c r="XCU120" s="153"/>
      <c r="XCV120" s="153"/>
      <c r="XCW120" s="153"/>
      <c r="XCX120" s="153"/>
      <c r="XCY120" s="153"/>
      <c r="XCZ120" s="155"/>
      <c r="XDA120" s="165"/>
      <c r="XDB120" s="153"/>
      <c r="XDC120" s="154"/>
      <c r="XDD120" s="154"/>
      <c r="XDE120" s="153"/>
      <c r="XDF120" s="153"/>
      <c r="XDG120" s="153"/>
      <c r="XDH120" s="153"/>
      <c r="XDI120" s="153"/>
      <c r="XDJ120" s="153"/>
      <c r="XDK120" s="153"/>
      <c r="XDL120" s="153"/>
      <c r="XDM120" s="155"/>
      <c r="XDN120" s="165"/>
      <c r="XDO120" s="153"/>
      <c r="XDP120" s="154"/>
      <c r="XDQ120" s="154"/>
      <c r="XDR120" s="153"/>
      <c r="XDS120" s="153"/>
      <c r="XDT120" s="153"/>
      <c r="XDU120" s="153"/>
      <c r="XDV120" s="153"/>
      <c r="XDW120" s="153"/>
      <c r="XDX120" s="153"/>
      <c r="XDY120" s="153"/>
      <c r="XDZ120" s="155"/>
      <c r="XEA120" s="165"/>
      <c r="XEB120" s="153"/>
      <c r="XEC120" s="154"/>
      <c r="XED120" s="154"/>
      <c r="XEE120" s="153"/>
      <c r="XEF120" s="153"/>
      <c r="XEG120" s="153"/>
      <c r="XEH120" s="153"/>
      <c r="XEI120" s="153"/>
      <c r="XEJ120" s="153"/>
      <c r="XEK120" s="153"/>
      <c r="XEL120" s="153"/>
      <c r="XEM120" s="155"/>
      <c r="XEN120" s="165"/>
      <c r="XEO120" s="153"/>
      <c r="XEP120" s="154"/>
      <c r="XEQ120" s="154"/>
      <c r="XER120" s="153"/>
      <c r="XES120" s="153"/>
      <c r="XET120" s="153"/>
      <c r="XEU120" s="153"/>
      <c r="XEV120" s="153"/>
      <c r="XEW120" s="153"/>
      <c r="XEX120" s="153"/>
      <c r="XEY120" s="153"/>
      <c r="XEZ120" s="155"/>
      <c r="XFA120" s="165"/>
      <c r="XFB120" s="153"/>
      <c r="XFC120" s="154"/>
      <c r="XFD120" s="154"/>
    </row>
    <row r="121" spans="1:16384" x14ac:dyDescent="0.25">
      <c r="A121" s="225" t="s">
        <v>201</v>
      </c>
      <c r="B121" s="235">
        <v>2236</v>
      </c>
      <c r="C121" s="182" t="s">
        <v>202</v>
      </c>
      <c r="D121" s="259" t="s">
        <v>121</v>
      </c>
      <c r="E121" s="251">
        <v>2236</v>
      </c>
      <c r="F121" s="254">
        <v>2236</v>
      </c>
      <c r="H121" s="189" t="s">
        <v>110</v>
      </c>
      <c r="I121" s="145"/>
      <c r="J121" s="148"/>
      <c r="K121" s="148">
        <f>$B$132</f>
        <v>15816346</v>
      </c>
      <c r="L121" s="148">
        <f>$B$132</f>
        <v>15816346</v>
      </c>
      <c r="M121" s="148">
        <f>$B$132</f>
        <v>15816346</v>
      </c>
      <c r="N121" s="148">
        <f>$B$132</f>
        <v>15816346</v>
      </c>
      <c r="O121" s="151">
        <f>SUM(I121:N121)</f>
        <v>63265384</v>
      </c>
      <c r="P121" s="156">
        <f>SUM(I122:N122)</f>
        <v>21018400</v>
      </c>
      <c r="Q121" s="160">
        <f>SUM(I123:N123)</f>
        <v>63265384</v>
      </c>
    </row>
    <row r="122" spans="1:16384" x14ac:dyDescent="0.25">
      <c r="A122" s="225" t="s">
        <v>203</v>
      </c>
      <c r="B122" s="235">
        <v>2</v>
      </c>
      <c r="C122" s="182" t="s">
        <v>142</v>
      </c>
      <c r="D122" s="259" t="s">
        <v>118</v>
      </c>
      <c r="E122" s="251">
        <v>2</v>
      </c>
      <c r="F122" s="254">
        <v>2</v>
      </c>
      <c r="H122" s="189" t="s">
        <v>3</v>
      </c>
      <c r="I122" s="157"/>
      <c r="J122" s="157"/>
      <c r="K122" s="157">
        <f>$E$132</f>
        <v>5254600</v>
      </c>
      <c r="L122" s="157">
        <f>$E$132</f>
        <v>5254600</v>
      </c>
      <c r="M122" s="157">
        <f>$E$132</f>
        <v>5254600</v>
      </c>
      <c r="N122" s="157">
        <f>$E$132</f>
        <v>5254600</v>
      </c>
    </row>
    <row r="123" spans="1:16384" x14ac:dyDescent="0.25">
      <c r="A123" s="225" t="s">
        <v>204</v>
      </c>
      <c r="B123" s="236">
        <v>0.25</v>
      </c>
      <c r="C123" s="182" t="s">
        <v>142</v>
      </c>
      <c r="D123" s="259" t="s">
        <v>118</v>
      </c>
      <c r="E123" s="251">
        <v>0.25</v>
      </c>
      <c r="F123" s="254">
        <v>0.25</v>
      </c>
      <c r="H123" s="189" t="s">
        <v>4</v>
      </c>
      <c r="I123" s="157"/>
      <c r="J123" s="157"/>
      <c r="K123" s="157">
        <f>$F$132</f>
        <v>15816346</v>
      </c>
      <c r="L123" s="157">
        <f>$F$132</f>
        <v>15816346</v>
      </c>
      <c r="M123" s="157">
        <f>$F$132</f>
        <v>15816346</v>
      </c>
      <c r="N123" s="157">
        <f>$F$132</f>
        <v>15816346</v>
      </c>
    </row>
    <row r="124" spans="1:16384" x14ac:dyDescent="0.25">
      <c r="A124" s="225" t="s">
        <v>205</v>
      </c>
      <c r="B124" s="235">
        <v>30</v>
      </c>
      <c r="C124" s="182" t="s">
        <v>142</v>
      </c>
      <c r="D124" s="259" t="s">
        <v>118</v>
      </c>
      <c r="E124" s="251">
        <v>30</v>
      </c>
      <c r="F124" s="254">
        <v>30</v>
      </c>
    </row>
    <row r="125" spans="1:16384" x14ac:dyDescent="0.25">
      <c r="A125" s="225" t="s">
        <v>206</v>
      </c>
      <c r="B125" s="241">
        <v>47</v>
      </c>
      <c r="C125" s="182" t="s">
        <v>142</v>
      </c>
      <c r="D125" s="259" t="s">
        <v>121</v>
      </c>
      <c r="E125" s="251">
        <v>47</v>
      </c>
      <c r="F125" s="254">
        <v>47</v>
      </c>
    </row>
    <row r="126" spans="1:16384" x14ac:dyDescent="0.25">
      <c r="A126" s="225" t="s">
        <v>207</v>
      </c>
      <c r="B126" s="241">
        <f>B125*B124</f>
        <v>1410</v>
      </c>
      <c r="C126" s="182" t="s">
        <v>142</v>
      </c>
      <c r="D126" s="259" t="s">
        <v>118</v>
      </c>
      <c r="E126" s="251">
        <f>E125*E124</f>
        <v>1410</v>
      </c>
      <c r="F126" s="254">
        <f>F125*F124</f>
        <v>1410</v>
      </c>
      <c r="H126" s="181"/>
    </row>
    <row r="127" spans="1:16384" x14ac:dyDescent="0.25">
      <c r="A127" s="225" t="s">
        <v>208</v>
      </c>
      <c r="B127" s="241">
        <f>B126/60</f>
        <v>23.5</v>
      </c>
      <c r="C127" s="182" t="s">
        <v>142</v>
      </c>
      <c r="D127" s="259" t="s">
        <v>118</v>
      </c>
      <c r="E127" s="251">
        <f>E126/60</f>
        <v>23.5</v>
      </c>
      <c r="F127" s="254">
        <f>F126/60</f>
        <v>23.5</v>
      </c>
      <c r="H127" s="174"/>
      <c r="I127" s="174"/>
      <c r="J127" s="174"/>
      <c r="K127" s="174"/>
      <c r="L127" s="174"/>
      <c r="M127" s="174"/>
      <c r="N127" s="174"/>
    </row>
    <row r="128" spans="1:16384" x14ac:dyDescent="0.25">
      <c r="A128" s="225" t="s">
        <v>209</v>
      </c>
      <c r="B128" s="241">
        <f>B127*B121</f>
        <v>52546</v>
      </c>
      <c r="C128" s="182" t="s">
        <v>142</v>
      </c>
      <c r="D128" s="259" t="s">
        <v>118</v>
      </c>
      <c r="E128" s="251">
        <f>E127*E121</f>
        <v>52546</v>
      </c>
      <c r="F128" s="254">
        <f>F127*F121</f>
        <v>52546</v>
      </c>
    </row>
    <row r="129" spans="1:16384" x14ac:dyDescent="0.25">
      <c r="A129" s="225" t="s">
        <v>210</v>
      </c>
      <c r="B129" s="235">
        <f>B128/2016</f>
        <v>26.064484126984127</v>
      </c>
      <c r="C129" s="182" t="s">
        <v>142</v>
      </c>
      <c r="D129" s="259" t="s">
        <v>118</v>
      </c>
      <c r="E129" s="251">
        <f>E128/2016</f>
        <v>26.064484126984127</v>
      </c>
      <c r="F129" s="254">
        <f>F128/2016</f>
        <v>26.064484126984127</v>
      </c>
      <c r="H129" s="181"/>
    </row>
    <row r="130" spans="1:16384" ht="43.5" x14ac:dyDescent="0.25">
      <c r="A130" s="195" t="s">
        <v>253</v>
      </c>
      <c r="B130" s="194">
        <v>301</v>
      </c>
      <c r="C130" s="183" t="s">
        <v>166</v>
      </c>
      <c r="D130" s="259" t="s">
        <v>158</v>
      </c>
      <c r="E130" s="249">
        <v>100</v>
      </c>
      <c r="F130" s="248">
        <v>301</v>
      </c>
    </row>
    <row r="131" spans="1:16384" x14ac:dyDescent="0.25">
      <c r="A131" s="225" t="s">
        <v>211</v>
      </c>
      <c r="B131" s="242">
        <f>B130*B128</f>
        <v>15816346</v>
      </c>
      <c r="C131" s="182" t="s">
        <v>142</v>
      </c>
      <c r="D131" s="259" t="s">
        <v>158</v>
      </c>
      <c r="E131" s="249">
        <f>E130*E128</f>
        <v>5254600</v>
      </c>
      <c r="F131" s="248">
        <f>F130*F128</f>
        <v>15816346</v>
      </c>
    </row>
    <row r="132" spans="1:16384" x14ac:dyDescent="0.25">
      <c r="A132" s="143" t="s">
        <v>167</v>
      </c>
      <c r="B132" s="146">
        <f>B131</f>
        <v>15816346</v>
      </c>
      <c r="E132" s="252">
        <f>E131</f>
        <v>5254600</v>
      </c>
      <c r="F132" s="255">
        <f>F131</f>
        <v>15816346</v>
      </c>
    </row>
    <row r="133" spans="1:16384" ht="42.75" customHeight="1" x14ac:dyDescent="0.25"/>
    <row r="134" spans="1:16384" x14ac:dyDescent="0.25">
      <c r="A134" s="165" t="s">
        <v>212</v>
      </c>
      <c r="B134" s="153" t="s">
        <v>110</v>
      </c>
      <c r="C134" s="154" t="s">
        <v>106</v>
      </c>
      <c r="D134" s="153" t="s">
        <v>107</v>
      </c>
      <c r="E134" s="153" t="s">
        <v>3</v>
      </c>
      <c r="F134" s="153" t="s">
        <v>4</v>
      </c>
      <c r="H134" s="159"/>
      <c r="I134" s="257">
        <v>2021</v>
      </c>
      <c r="J134" s="257">
        <v>2022</v>
      </c>
      <c r="K134" s="257">
        <v>2023</v>
      </c>
      <c r="L134" s="257">
        <v>2024</v>
      </c>
      <c r="M134" s="257">
        <v>2025</v>
      </c>
      <c r="N134" s="257">
        <v>2026</v>
      </c>
      <c r="O134" s="159" t="s">
        <v>111</v>
      </c>
      <c r="P134" s="159" t="s">
        <v>108</v>
      </c>
      <c r="Q134" s="159" t="s">
        <v>109</v>
      </c>
      <c r="R134" s="162"/>
      <c r="S134" s="162"/>
      <c r="T134" s="162"/>
      <c r="U134" s="162"/>
      <c r="V134" s="162"/>
      <c r="W134" s="162"/>
      <c r="X134" s="162"/>
      <c r="Y134" s="162"/>
      <c r="Z134" s="162"/>
      <c r="AA134" s="162"/>
      <c r="AB134" s="162"/>
      <c r="AC134" s="161"/>
      <c r="AD134" s="161"/>
      <c r="AE134" s="162"/>
      <c r="AF134" s="162"/>
      <c r="AG134" s="162"/>
      <c r="AH134" s="162"/>
      <c r="AI134" s="162"/>
      <c r="AJ134" s="162"/>
      <c r="AK134" s="162"/>
      <c r="AL134" s="162"/>
      <c r="AM134" s="162"/>
      <c r="AN134" s="162"/>
      <c r="AO134" s="162"/>
      <c r="AP134" s="161"/>
      <c r="AQ134" s="161"/>
      <c r="AR134" s="162"/>
      <c r="AS134" s="162"/>
      <c r="AT134" s="152"/>
      <c r="AU134" s="153"/>
      <c r="AV134" s="153"/>
      <c r="AW134" s="153"/>
      <c r="AX134" s="153"/>
      <c r="AY134" s="153"/>
      <c r="AZ134" s="155"/>
      <c r="BA134" s="165"/>
      <c r="BB134" s="153"/>
      <c r="BC134" s="154"/>
      <c r="BD134" s="154"/>
      <c r="BE134" s="153"/>
      <c r="BF134" s="153"/>
      <c r="BG134" s="153"/>
      <c r="BH134" s="153"/>
      <c r="BI134" s="153"/>
      <c r="BJ134" s="153"/>
      <c r="BK134" s="153"/>
      <c r="BL134" s="153"/>
      <c r="BM134" s="155"/>
      <c r="BN134" s="165"/>
      <c r="BO134" s="153"/>
      <c r="BP134" s="154"/>
      <c r="BQ134" s="154"/>
      <c r="BR134" s="153"/>
      <c r="BS134" s="153"/>
      <c r="BT134" s="153"/>
      <c r="BU134" s="153"/>
      <c r="BV134" s="153"/>
      <c r="BW134" s="153"/>
      <c r="BX134" s="153"/>
      <c r="BY134" s="153"/>
      <c r="BZ134" s="155"/>
      <c r="CA134" s="165"/>
      <c r="CB134" s="153"/>
      <c r="CC134" s="154"/>
      <c r="CD134" s="154"/>
      <c r="CE134" s="153"/>
      <c r="CF134" s="153"/>
      <c r="CG134" s="153"/>
      <c r="CH134" s="153"/>
      <c r="CI134" s="153"/>
      <c r="CJ134" s="153"/>
      <c r="CK134" s="153"/>
      <c r="CL134" s="153"/>
      <c r="CM134" s="155"/>
      <c r="CN134" s="165"/>
      <c r="CO134" s="153"/>
      <c r="CP134" s="154"/>
      <c r="CQ134" s="154"/>
      <c r="CR134" s="153"/>
      <c r="CS134" s="153"/>
      <c r="CT134" s="153"/>
      <c r="CU134" s="153"/>
      <c r="CV134" s="153"/>
      <c r="CW134" s="153"/>
      <c r="CX134" s="153"/>
      <c r="CY134" s="153"/>
      <c r="CZ134" s="155"/>
      <c r="DA134" s="165"/>
      <c r="DB134" s="153"/>
      <c r="DC134" s="154"/>
      <c r="DD134" s="154"/>
      <c r="DE134" s="153"/>
      <c r="DF134" s="153"/>
      <c r="DG134" s="153"/>
      <c r="DH134" s="153"/>
      <c r="DI134" s="153"/>
      <c r="DJ134" s="153"/>
      <c r="DK134" s="153"/>
      <c r="DL134" s="153"/>
      <c r="DM134" s="155"/>
      <c r="DN134" s="165"/>
      <c r="DO134" s="153"/>
      <c r="DP134" s="154"/>
      <c r="DQ134" s="154"/>
      <c r="DR134" s="153"/>
      <c r="DS134" s="153"/>
      <c r="DT134" s="153"/>
      <c r="DU134" s="153"/>
      <c r="DV134" s="153"/>
      <c r="DW134" s="153"/>
      <c r="DX134" s="153"/>
      <c r="DY134" s="153"/>
      <c r="DZ134" s="155"/>
      <c r="EA134" s="165"/>
      <c r="EB134" s="153"/>
      <c r="EC134" s="154"/>
      <c r="ED134" s="154"/>
      <c r="EE134" s="153"/>
      <c r="EF134" s="153"/>
      <c r="EG134" s="153"/>
      <c r="EH134" s="153"/>
      <c r="EI134" s="153"/>
      <c r="EJ134" s="153"/>
      <c r="EK134" s="153"/>
      <c r="EL134" s="153"/>
      <c r="EM134" s="155"/>
      <c r="EN134" s="165"/>
      <c r="EO134" s="153"/>
      <c r="EP134" s="154"/>
      <c r="EQ134" s="154"/>
      <c r="ER134" s="153"/>
      <c r="ES134" s="153"/>
      <c r="ET134" s="153"/>
      <c r="EU134" s="153"/>
      <c r="EV134" s="153"/>
      <c r="EW134" s="153"/>
      <c r="EX134" s="153"/>
      <c r="EY134" s="153"/>
      <c r="EZ134" s="155"/>
      <c r="FA134" s="165"/>
      <c r="FB134" s="153"/>
      <c r="FC134" s="154"/>
      <c r="FD134" s="154"/>
      <c r="FE134" s="153"/>
      <c r="FF134" s="153"/>
      <c r="FG134" s="153"/>
      <c r="FH134" s="153"/>
      <c r="FI134" s="153"/>
      <c r="FJ134" s="153"/>
      <c r="FK134" s="153"/>
      <c r="FL134" s="153"/>
      <c r="FM134" s="155"/>
      <c r="FN134" s="165"/>
      <c r="FO134" s="153"/>
      <c r="FP134" s="154"/>
      <c r="FQ134" s="154"/>
      <c r="FR134" s="153"/>
      <c r="FS134" s="153"/>
      <c r="FT134" s="153"/>
      <c r="FU134" s="153"/>
      <c r="FV134" s="153"/>
      <c r="FW134" s="153"/>
      <c r="FX134" s="153"/>
      <c r="FY134" s="153"/>
      <c r="FZ134" s="155"/>
      <c r="GA134" s="165"/>
      <c r="GB134" s="153"/>
      <c r="GC134" s="154"/>
      <c r="GD134" s="154"/>
      <c r="GE134" s="153"/>
      <c r="GF134" s="153"/>
      <c r="GG134" s="153"/>
      <c r="GH134" s="153"/>
      <c r="GI134" s="153"/>
      <c r="GJ134" s="153"/>
      <c r="GK134" s="153"/>
      <c r="GL134" s="153"/>
      <c r="GM134" s="155"/>
      <c r="GN134" s="165"/>
      <c r="GO134" s="153"/>
      <c r="GP134" s="154"/>
      <c r="GQ134" s="154"/>
      <c r="GR134" s="153"/>
      <c r="GS134" s="153"/>
      <c r="GT134" s="153"/>
      <c r="GU134" s="153"/>
      <c r="GV134" s="153"/>
      <c r="GW134" s="153"/>
      <c r="GX134" s="153"/>
      <c r="GY134" s="153"/>
      <c r="GZ134" s="155"/>
      <c r="HA134" s="165"/>
      <c r="HB134" s="153"/>
      <c r="HC134" s="154"/>
      <c r="HD134" s="154"/>
      <c r="HE134" s="153"/>
      <c r="HF134" s="153"/>
      <c r="HG134" s="153"/>
      <c r="HH134" s="153"/>
      <c r="HI134" s="153"/>
      <c r="HJ134" s="153"/>
      <c r="HK134" s="153"/>
      <c r="HL134" s="153"/>
      <c r="HM134" s="155"/>
      <c r="HN134" s="165"/>
      <c r="HO134" s="153"/>
      <c r="HP134" s="154"/>
      <c r="HQ134" s="154"/>
      <c r="HR134" s="153"/>
      <c r="HS134" s="153"/>
      <c r="HT134" s="153"/>
      <c r="HU134" s="153"/>
      <c r="HV134" s="153"/>
      <c r="HW134" s="153"/>
      <c r="HX134" s="153"/>
      <c r="HY134" s="153"/>
      <c r="HZ134" s="155"/>
      <c r="IA134" s="165"/>
      <c r="IB134" s="153"/>
      <c r="IC134" s="154"/>
      <c r="ID134" s="154"/>
      <c r="IE134" s="153"/>
      <c r="IF134" s="153"/>
      <c r="IG134" s="153"/>
      <c r="IH134" s="153"/>
      <c r="II134" s="153"/>
      <c r="IJ134" s="153"/>
      <c r="IK134" s="153"/>
      <c r="IL134" s="153"/>
      <c r="IM134" s="155"/>
      <c r="IN134" s="165"/>
      <c r="IO134" s="153"/>
      <c r="IP134" s="154"/>
      <c r="IQ134" s="154"/>
      <c r="IR134" s="153"/>
      <c r="IS134" s="153"/>
      <c r="IT134" s="153"/>
      <c r="IU134" s="153"/>
      <c r="IV134" s="153"/>
      <c r="IW134" s="153"/>
      <c r="IX134" s="153"/>
      <c r="IY134" s="153"/>
      <c r="IZ134" s="155"/>
      <c r="JA134" s="165"/>
      <c r="JB134" s="153"/>
      <c r="JC134" s="154"/>
      <c r="JD134" s="154"/>
      <c r="JE134" s="153"/>
      <c r="JF134" s="153"/>
      <c r="JG134" s="153"/>
      <c r="JH134" s="153"/>
      <c r="JI134" s="153"/>
      <c r="JJ134" s="153"/>
      <c r="JK134" s="153"/>
      <c r="JL134" s="153"/>
      <c r="JM134" s="155"/>
      <c r="JN134" s="165"/>
      <c r="JO134" s="153"/>
      <c r="JP134" s="154"/>
      <c r="JQ134" s="154"/>
      <c r="JR134" s="153"/>
      <c r="JS134" s="153"/>
      <c r="JT134" s="153"/>
      <c r="JU134" s="153"/>
      <c r="JV134" s="153"/>
      <c r="JW134" s="153"/>
      <c r="JX134" s="153"/>
      <c r="JY134" s="153"/>
      <c r="JZ134" s="155"/>
      <c r="KA134" s="165"/>
      <c r="KB134" s="153"/>
      <c r="KC134" s="154"/>
      <c r="KD134" s="154"/>
      <c r="KE134" s="153"/>
      <c r="KF134" s="153"/>
      <c r="KG134" s="153"/>
      <c r="KH134" s="153"/>
      <c r="KI134" s="153"/>
      <c r="KJ134" s="153"/>
      <c r="KK134" s="153"/>
      <c r="KL134" s="153"/>
      <c r="KM134" s="155"/>
      <c r="KN134" s="165"/>
      <c r="KO134" s="153"/>
      <c r="KP134" s="154"/>
      <c r="KQ134" s="154"/>
      <c r="KR134" s="153"/>
      <c r="KS134" s="153"/>
      <c r="KT134" s="153"/>
      <c r="KU134" s="153"/>
      <c r="KV134" s="153"/>
      <c r="KW134" s="153"/>
      <c r="KX134" s="153"/>
      <c r="KY134" s="153"/>
      <c r="KZ134" s="155"/>
      <c r="LA134" s="165"/>
      <c r="LB134" s="153"/>
      <c r="LC134" s="154"/>
      <c r="LD134" s="154"/>
      <c r="LE134" s="153"/>
      <c r="LF134" s="153"/>
      <c r="LG134" s="153"/>
      <c r="LH134" s="153"/>
      <c r="LI134" s="153"/>
      <c r="LJ134" s="153"/>
      <c r="LK134" s="153"/>
      <c r="LL134" s="153"/>
      <c r="LM134" s="155"/>
      <c r="LN134" s="165"/>
      <c r="LO134" s="153"/>
      <c r="LP134" s="154"/>
      <c r="LQ134" s="154"/>
      <c r="LR134" s="153"/>
      <c r="LS134" s="153"/>
      <c r="LT134" s="153"/>
      <c r="LU134" s="153"/>
      <c r="LV134" s="153"/>
      <c r="LW134" s="153"/>
      <c r="LX134" s="153"/>
      <c r="LY134" s="153"/>
      <c r="LZ134" s="155"/>
      <c r="MA134" s="165"/>
      <c r="MB134" s="153"/>
      <c r="MC134" s="154"/>
      <c r="MD134" s="154"/>
      <c r="ME134" s="153"/>
      <c r="MF134" s="153"/>
      <c r="MG134" s="153"/>
      <c r="MH134" s="153"/>
      <c r="MI134" s="153"/>
      <c r="MJ134" s="153"/>
      <c r="MK134" s="153"/>
      <c r="ML134" s="153"/>
      <c r="MM134" s="155"/>
      <c r="MN134" s="165"/>
      <c r="MO134" s="153"/>
      <c r="MP134" s="154"/>
      <c r="MQ134" s="154"/>
      <c r="MR134" s="153"/>
      <c r="MS134" s="153"/>
      <c r="MT134" s="153"/>
      <c r="MU134" s="153"/>
      <c r="MV134" s="153"/>
      <c r="MW134" s="153"/>
      <c r="MX134" s="153"/>
      <c r="MY134" s="153"/>
      <c r="MZ134" s="155"/>
      <c r="NA134" s="165"/>
      <c r="NB134" s="153"/>
      <c r="NC134" s="154"/>
      <c r="ND134" s="154"/>
      <c r="NE134" s="153"/>
      <c r="NF134" s="153"/>
      <c r="NG134" s="153"/>
      <c r="NH134" s="153"/>
      <c r="NI134" s="153"/>
      <c r="NJ134" s="153"/>
      <c r="NK134" s="153"/>
      <c r="NL134" s="153"/>
      <c r="NM134" s="155"/>
      <c r="NN134" s="165"/>
      <c r="NO134" s="153"/>
      <c r="NP134" s="154"/>
      <c r="NQ134" s="154"/>
      <c r="NR134" s="153"/>
      <c r="NS134" s="153"/>
      <c r="NT134" s="153"/>
      <c r="NU134" s="153"/>
      <c r="NV134" s="153"/>
      <c r="NW134" s="153"/>
      <c r="NX134" s="153"/>
      <c r="NY134" s="153"/>
      <c r="NZ134" s="155"/>
      <c r="OA134" s="165"/>
      <c r="OB134" s="153"/>
      <c r="OC134" s="154"/>
      <c r="OD134" s="154"/>
      <c r="OE134" s="153"/>
      <c r="OF134" s="153"/>
      <c r="OG134" s="153"/>
      <c r="OH134" s="153"/>
      <c r="OI134" s="153"/>
      <c r="OJ134" s="153"/>
      <c r="OK134" s="153"/>
      <c r="OL134" s="153"/>
      <c r="OM134" s="155"/>
      <c r="ON134" s="165"/>
      <c r="OO134" s="153"/>
      <c r="OP134" s="154"/>
      <c r="OQ134" s="154"/>
      <c r="OR134" s="153"/>
      <c r="OS134" s="153"/>
      <c r="OT134" s="153"/>
      <c r="OU134" s="153"/>
      <c r="OV134" s="153"/>
      <c r="OW134" s="153"/>
      <c r="OX134" s="153"/>
      <c r="OY134" s="153"/>
      <c r="OZ134" s="155"/>
      <c r="PA134" s="165"/>
      <c r="PB134" s="153"/>
      <c r="PC134" s="154"/>
      <c r="PD134" s="154"/>
      <c r="PE134" s="153"/>
      <c r="PF134" s="153"/>
      <c r="PG134" s="153"/>
      <c r="PH134" s="153"/>
      <c r="PI134" s="153"/>
      <c r="PJ134" s="153"/>
      <c r="PK134" s="153"/>
      <c r="PL134" s="153"/>
      <c r="PM134" s="155"/>
      <c r="PN134" s="165"/>
      <c r="PO134" s="153"/>
      <c r="PP134" s="154"/>
      <c r="PQ134" s="154"/>
      <c r="PR134" s="153"/>
      <c r="PS134" s="153"/>
      <c r="PT134" s="153"/>
      <c r="PU134" s="153"/>
      <c r="PV134" s="153"/>
      <c r="PW134" s="153"/>
      <c r="PX134" s="153"/>
      <c r="PY134" s="153"/>
      <c r="PZ134" s="155"/>
      <c r="QA134" s="165"/>
      <c r="QB134" s="153"/>
      <c r="QC134" s="154"/>
      <c r="QD134" s="154"/>
      <c r="QE134" s="153"/>
      <c r="QF134" s="153"/>
      <c r="QG134" s="153"/>
      <c r="QH134" s="153"/>
      <c r="QI134" s="153"/>
      <c r="QJ134" s="153"/>
      <c r="QK134" s="153"/>
      <c r="QL134" s="153"/>
      <c r="QM134" s="155"/>
      <c r="QN134" s="165"/>
      <c r="QO134" s="153"/>
      <c r="QP134" s="154"/>
      <c r="QQ134" s="154"/>
      <c r="QR134" s="153"/>
      <c r="QS134" s="153"/>
      <c r="QT134" s="153"/>
      <c r="QU134" s="153"/>
      <c r="QV134" s="153"/>
      <c r="QW134" s="153"/>
      <c r="QX134" s="153"/>
      <c r="QY134" s="153"/>
      <c r="QZ134" s="155"/>
      <c r="RA134" s="165"/>
      <c r="RB134" s="153"/>
      <c r="RC134" s="154"/>
      <c r="RD134" s="154"/>
      <c r="RE134" s="153"/>
      <c r="RF134" s="153"/>
      <c r="RG134" s="153"/>
      <c r="RH134" s="153"/>
      <c r="RI134" s="153"/>
      <c r="RJ134" s="153"/>
      <c r="RK134" s="153"/>
      <c r="RL134" s="153"/>
      <c r="RM134" s="155"/>
      <c r="RN134" s="165"/>
      <c r="RO134" s="153"/>
      <c r="RP134" s="154"/>
      <c r="RQ134" s="154"/>
      <c r="RR134" s="153"/>
      <c r="RS134" s="153"/>
      <c r="RT134" s="153"/>
      <c r="RU134" s="153"/>
      <c r="RV134" s="153"/>
      <c r="RW134" s="153"/>
      <c r="RX134" s="153"/>
      <c r="RY134" s="153"/>
      <c r="RZ134" s="155"/>
      <c r="SA134" s="165"/>
      <c r="SB134" s="153"/>
      <c r="SC134" s="154"/>
      <c r="SD134" s="154"/>
      <c r="SE134" s="153"/>
      <c r="SF134" s="153"/>
      <c r="SG134" s="153"/>
      <c r="SH134" s="153"/>
      <c r="SI134" s="153"/>
      <c r="SJ134" s="153"/>
      <c r="SK134" s="153"/>
      <c r="SL134" s="153"/>
      <c r="SM134" s="155"/>
      <c r="SN134" s="165"/>
      <c r="SO134" s="153"/>
      <c r="SP134" s="154"/>
      <c r="SQ134" s="154"/>
      <c r="SR134" s="153"/>
      <c r="SS134" s="153"/>
      <c r="ST134" s="153"/>
      <c r="SU134" s="153"/>
      <c r="SV134" s="153"/>
      <c r="SW134" s="153"/>
      <c r="SX134" s="153"/>
      <c r="SY134" s="153"/>
      <c r="SZ134" s="155"/>
      <c r="TA134" s="165"/>
      <c r="TB134" s="153"/>
      <c r="TC134" s="154"/>
      <c r="TD134" s="154"/>
      <c r="TE134" s="153"/>
      <c r="TF134" s="153"/>
      <c r="TG134" s="153"/>
      <c r="TH134" s="153"/>
      <c r="TI134" s="153"/>
      <c r="TJ134" s="153"/>
      <c r="TK134" s="153"/>
      <c r="TL134" s="153"/>
      <c r="TM134" s="155"/>
      <c r="TN134" s="165"/>
      <c r="TO134" s="153"/>
      <c r="TP134" s="154"/>
      <c r="TQ134" s="154"/>
      <c r="TR134" s="153"/>
      <c r="TS134" s="153"/>
      <c r="TT134" s="153"/>
      <c r="TU134" s="153"/>
      <c r="TV134" s="153"/>
      <c r="TW134" s="153"/>
      <c r="TX134" s="153"/>
      <c r="TY134" s="153"/>
      <c r="TZ134" s="155"/>
      <c r="UA134" s="165"/>
      <c r="UB134" s="153"/>
      <c r="UC134" s="154"/>
      <c r="UD134" s="154"/>
      <c r="UE134" s="153"/>
      <c r="UF134" s="153"/>
      <c r="UG134" s="153"/>
      <c r="UH134" s="153"/>
      <c r="UI134" s="153"/>
      <c r="UJ134" s="153"/>
      <c r="UK134" s="153"/>
      <c r="UL134" s="153"/>
      <c r="UM134" s="155"/>
      <c r="UN134" s="165"/>
      <c r="UO134" s="153"/>
      <c r="UP134" s="154"/>
      <c r="UQ134" s="154"/>
      <c r="UR134" s="153"/>
      <c r="US134" s="153"/>
      <c r="UT134" s="153"/>
      <c r="UU134" s="153"/>
      <c r="UV134" s="153"/>
      <c r="UW134" s="153"/>
      <c r="UX134" s="153"/>
      <c r="UY134" s="153"/>
      <c r="UZ134" s="155"/>
      <c r="VA134" s="165"/>
      <c r="VB134" s="153"/>
      <c r="VC134" s="154"/>
      <c r="VD134" s="154"/>
      <c r="VE134" s="153"/>
      <c r="VF134" s="153"/>
      <c r="VG134" s="153"/>
      <c r="VH134" s="153"/>
      <c r="VI134" s="153"/>
      <c r="VJ134" s="153"/>
      <c r="VK134" s="153"/>
      <c r="VL134" s="153"/>
      <c r="VM134" s="155"/>
      <c r="VN134" s="165"/>
      <c r="VO134" s="153"/>
      <c r="VP134" s="154"/>
      <c r="VQ134" s="154"/>
      <c r="VR134" s="153"/>
      <c r="VS134" s="153"/>
      <c r="VT134" s="153"/>
      <c r="VU134" s="153"/>
      <c r="VV134" s="153"/>
      <c r="VW134" s="153"/>
      <c r="VX134" s="153"/>
      <c r="VY134" s="153"/>
      <c r="VZ134" s="155"/>
      <c r="WA134" s="165"/>
      <c r="WB134" s="153"/>
      <c r="WC134" s="154"/>
      <c r="WD134" s="154"/>
      <c r="WE134" s="153"/>
      <c r="WF134" s="153"/>
      <c r="WG134" s="153"/>
      <c r="WH134" s="153"/>
      <c r="WI134" s="153"/>
      <c r="WJ134" s="153"/>
      <c r="WK134" s="153"/>
      <c r="WL134" s="153"/>
      <c r="WM134" s="155"/>
      <c r="WN134" s="165"/>
      <c r="WO134" s="153"/>
      <c r="WP134" s="154"/>
      <c r="WQ134" s="154"/>
      <c r="WR134" s="153"/>
      <c r="WS134" s="153"/>
      <c r="WT134" s="153"/>
      <c r="WU134" s="153"/>
      <c r="WV134" s="153"/>
      <c r="WW134" s="153"/>
      <c r="WX134" s="153"/>
      <c r="WY134" s="153"/>
      <c r="WZ134" s="155"/>
      <c r="XA134" s="165"/>
      <c r="XB134" s="153"/>
      <c r="XC134" s="154"/>
      <c r="XD134" s="154"/>
      <c r="XE134" s="153"/>
      <c r="XF134" s="153"/>
      <c r="XG134" s="153"/>
      <c r="XH134" s="153"/>
      <c r="XI134" s="153"/>
      <c r="XJ134" s="153"/>
      <c r="XK134" s="153"/>
      <c r="XL134" s="153"/>
      <c r="XM134" s="155"/>
      <c r="XN134" s="165"/>
      <c r="XO134" s="153"/>
      <c r="XP134" s="154"/>
      <c r="XQ134" s="154"/>
      <c r="XR134" s="153"/>
      <c r="XS134" s="153"/>
      <c r="XT134" s="153"/>
      <c r="XU134" s="153"/>
      <c r="XV134" s="153"/>
      <c r="XW134" s="153"/>
      <c r="XX134" s="153"/>
      <c r="XY134" s="153"/>
      <c r="XZ134" s="155"/>
      <c r="YA134" s="165"/>
      <c r="YB134" s="153"/>
      <c r="YC134" s="154"/>
      <c r="YD134" s="154"/>
      <c r="YE134" s="153"/>
      <c r="YF134" s="153"/>
      <c r="YG134" s="153"/>
      <c r="YH134" s="153"/>
      <c r="YI134" s="153"/>
      <c r="YJ134" s="153"/>
      <c r="YK134" s="153"/>
      <c r="YL134" s="153"/>
      <c r="YM134" s="155"/>
      <c r="YN134" s="165"/>
      <c r="YO134" s="153"/>
      <c r="YP134" s="154"/>
      <c r="YQ134" s="154"/>
      <c r="YR134" s="153"/>
      <c r="YS134" s="153"/>
      <c r="YT134" s="153"/>
      <c r="YU134" s="153"/>
      <c r="YV134" s="153"/>
      <c r="YW134" s="153"/>
      <c r="YX134" s="153"/>
      <c r="YY134" s="153"/>
      <c r="YZ134" s="155"/>
      <c r="ZA134" s="165"/>
      <c r="ZB134" s="153"/>
      <c r="ZC134" s="154"/>
      <c r="ZD134" s="154"/>
      <c r="ZE134" s="153"/>
      <c r="ZF134" s="153"/>
      <c r="ZG134" s="153"/>
      <c r="ZH134" s="153"/>
      <c r="ZI134" s="153"/>
      <c r="ZJ134" s="153"/>
      <c r="ZK134" s="153"/>
      <c r="ZL134" s="153"/>
      <c r="ZM134" s="155"/>
      <c r="ZN134" s="165"/>
      <c r="ZO134" s="153"/>
      <c r="ZP134" s="154"/>
      <c r="ZQ134" s="154"/>
      <c r="ZR134" s="153"/>
      <c r="ZS134" s="153"/>
      <c r="ZT134" s="153"/>
      <c r="ZU134" s="153"/>
      <c r="ZV134" s="153"/>
      <c r="ZW134" s="153"/>
      <c r="ZX134" s="153"/>
      <c r="ZY134" s="153"/>
      <c r="ZZ134" s="155"/>
      <c r="AAA134" s="165"/>
      <c r="AAB134" s="153"/>
      <c r="AAC134" s="154"/>
      <c r="AAD134" s="154"/>
      <c r="AAE134" s="153"/>
      <c r="AAF134" s="153"/>
      <c r="AAG134" s="153"/>
      <c r="AAH134" s="153"/>
      <c r="AAI134" s="153"/>
      <c r="AAJ134" s="153"/>
      <c r="AAK134" s="153"/>
      <c r="AAL134" s="153"/>
      <c r="AAM134" s="155"/>
      <c r="AAN134" s="165"/>
      <c r="AAO134" s="153"/>
      <c r="AAP134" s="154"/>
      <c r="AAQ134" s="154"/>
      <c r="AAR134" s="153"/>
      <c r="AAS134" s="153"/>
      <c r="AAT134" s="153"/>
      <c r="AAU134" s="153"/>
      <c r="AAV134" s="153"/>
      <c r="AAW134" s="153"/>
      <c r="AAX134" s="153"/>
      <c r="AAY134" s="153"/>
      <c r="AAZ134" s="155"/>
      <c r="ABA134" s="165"/>
      <c r="ABB134" s="153"/>
      <c r="ABC134" s="154"/>
      <c r="ABD134" s="154"/>
      <c r="ABE134" s="153"/>
      <c r="ABF134" s="153"/>
      <c r="ABG134" s="153"/>
      <c r="ABH134" s="153"/>
      <c r="ABI134" s="153"/>
      <c r="ABJ134" s="153"/>
      <c r="ABK134" s="153"/>
      <c r="ABL134" s="153"/>
      <c r="ABM134" s="155"/>
      <c r="ABN134" s="165"/>
      <c r="ABO134" s="153"/>
      <c r="ABP134" s="154"/>
      <c r="ABQ134" s="154"/>
      <c r="ABR134" s="153"/>
      <c r="ABS134" s="153"/>
      <c r="ABT134" s="153"/>
      <c r="ABU134" s="153"/>
      <c r="ABV134" s="153"/>
      <c r="ABW134" s="153"/>
      <c r="ABX134" s="153"/>
      <c r="ABY134" s="153"/>
      <c r="ABZ134" s="155"/>
      <c r="ACA134" s="165"/>
      <c r="ACB134" s="153"/>
      <c r="ACC134" s="154"/>
      <c r="ACD134" s="154"/>
      <c r="ACE134" s="153"/>
      <c r="ACF134" s="153"/>
      <c r="ACG134" s="153"/>
      <c r="ACH134" s="153"/>
      <c r="ACI134" s="153"/>
      <c r="ACJ134" s="153"/>
      <c r="ACK134" s="153"/>
      <c r="ACL134" s="153"/>
      <c r="ACM134" s="155"/>
      <c r="ACN134" s="165"/>
      <c r="ACO134" s="153"/>
      <c r="ACP134" s="154"/>
      <c r="ACQ134" s="154"/>
      <c r="ACR134" s="153"/>
      <c r="ACS134" s="153"/>
      <c r="ACT134" s="153"/>
      <c r="ACU134" s="153"/>
      <c r="ACV134" s="153"/>
      <c r="ACW134" s="153"/>
      <c r="ACX134" s="153"/>
      <c r="ACY134" s="153"/>
      <c r="ACZ134" s="155"/>
      <c r="ADA134" s="165"/>
      <c r="ADB134" s="153"/>
      <c r="ADC134" s="154"/>
      <c r="ADD134" s="154"/>
      <c r="ADE134" s="153"/>
      <c r="ADF134" s="153"/>
      <c r="ADG134" s="153"/>
      <c r="ADH134" s="153"/>
      <c r="ADI134" s="153"/>
      <c r="ADJ134" s="153"/>
      <c r="ADK134" s="153"/>
      <c r="ADL134" s="153"/>
      <c r="ADM134" s="155"/>
      <c r="ADN134" s="165"/>
      <c r="ADO134" s="153"/>
      <c r="ADP134" s="154"/>
      <c r="ADQ134" s="154"/>
      <c r="ADR134" s="153"/>
      <c r="ADS134" s="153"/>
      <c r="ADT134" s="153"/>
      <c r="ADU134" s="153"/>
      <c r="ADV134" s="153"/>
      <c r="ADW134" s="153"/>
      <c r="ADX134" s="153"/>
      <c r="ADY134" s="153"/>
      <c r="ADZ134" s="155"/>
      <c r="AEA134" s="165"/>
      <c r="AEB134" s="153"/>
      <c r="AEC134" s="154"/>
      <c r="AED134" s="154"/>
      <c r="AEE134" s="153"/>
      <c r="AEF134" s="153"/>
      <c r="AEG134" s="153"/>
      <c r="AEH134" s="153"/>
      <c r="AEI134" s="153"/>
      <c r="AEJ134" s="153"/>
      <c r="AEK134" s="153"/>
      <c r="AEL134" s="153"/>
      <c r="AEM134" s="155"/>
      <c r="AEN134" s="165"/>
      <c r="AEO134" s="153"/>
      <c r="AEP134" s="154"/>
      <c r="AEQ134" s="154"/>
      <c r="AER134" s="153"/>
      <c r="AES134" s="153"/>
      <c r="AET134" s="153"/>
      <c r="AEU134" s="153"/>
      <c r="AEV134" s="153"/>
      <c r="AEW134" s="153"/>
      <c r="AEX134" s="153"/>
      <c r="AEY134" s="153"/>
      <c r="AEZ134" s="155"/>
      <c r="AFA134" s="165"/>
      <c r="AFB134" s="153"/>
      <c r="AFC134" s="154"/>
      <c r="AFD134" s="154"/>
      <c r="AFE134" s="153"/>
      <c r="AFF134" s="153"/>
      <c r="AFG134" s="153"/>
      <c r="AFH134" s="153"/>
      <c r="AFI134" s="153"/>
      <c r="AFJ134" s="153"/>
      <c r="AFK134" s="153"/>
      <c r="AFL134" s="153"/>
      <c r="AFM134" s="155"/>
      <c r="AFN134" s="165"/>
      <c r="AFO134" s="153"/>
      <c r="AFP134" s="154"/>
      <c r="AFQ134" s="154"/>
      <c r="AFR134" s="153"/>
      <c r="AFS134" s="153"/>
      <c r="AFT134" s="153"/>
      <c r="AFU134" s="153"/>
      <c r="AFV134" s="153"/>
      <c r="AFW134" s="153"/>
      <c r="AFX134" s="153"/>
      <c r="AFY134" s="153"/>
      <c r="AFZ134" s="155"/>
      <c r="AGA134" s="165"/>
      <c r="AGB134" s="153"/>
      <c r="AGC134" s="154"/>
      <c r="AGD134" s="154"/>
      <c r="AGE134" s="153"/>
      <c r="AGF134" s="153"/>
      <c r="AGG134" s="153"/>
      <c r="AGH134" s="153"/>
      <c r="AGI134" s="153"/>
      <c r="AGJ134" s="153"/>
      <c r="AGK134" s="153"/>
      <c r="AGL134" s="153"/>
      <c r="AGM134" s="155"/>
      <c r="AGN134" s="165"/>
      <c r="AGO134" s="153"/>
      <c r="AGP134" s="154"/>
      <c r="AGQ134" s="154"/>
      <c r="AGR134" s="153"/>
      <c r="AGS134" s="153"/>
      <c r="AGT134" s="153"/>
      <c r="AGU134" s="153"/>
      <c r="AGV134" s="153"/>
      <c r="AGW134" s="153"/>
      <c r="AGX134" s="153"/>
      <c r="AGY134" s="153"/>
      <c r="AGZ134" s="155"/>
      <c r="AHA134" s="165"/>
      <c r="AHB134" s="153"/>
      <c r="AHC134" s="154"/>
      <c r="AHD134" s="154"/>
      <c r="AHE134" s="153"/>
      <c r="AHF134" s="153"/>
      <c r="AHG134" s="153"/>
      <c r="AHH134" s="153"/>
      <c r="AHI134" s="153"/>
      <c r="AHJ134" s="153"/>
      <c r="AHK134" s="153"/>
      <c r="AHL134" s="153"/>
      <c r="AHM134" s="155"/>
      <c r="AHN134" s="165"/>
      <c r="AHO134" s="153"/>
      <c r="AHP134" s="154"/>
      <c r="AHQ134" s="154"/>
      <c r="AHR134" s="153"/>
      <c r="AHS134" s="153"/>
      <c r="AHT134" s="153"/>
      <c r="AHU134" s="153"/>
      <c r="AHV134" s="153"/>
      <c r="AHW134" s="153"/>
      <c r="AHX134" s="153"/>
      <c r="AHY134" s="153"/>
      <c r="AHZ134" s="155"/>
      <c r="AIA134" s="165"/>
      <c r="AIB134" s="153"/>
      <c r="AIC134" s="154"/>
      <c r="AID134" s="154"/>
      <c r="AIE134" s="153"/>
      <c r="AIF134" s="153"/>
      <c r="AIG134" s="153"/>
      <c r="AIH134" s="153"/>
      <c r="AII134" s="153"/>
      <c r="AIJ134" s="153"/>
      <c r="AIK134" s="153"/>
      <c r="AIL134" s="153"/>
      <c r="AIM134" s="155"/>
      <c r="AIN134" s="165"/>
      <c r="AIO134" s="153"/>
      <c r="AIP134" s="154"/>
      <c r="AIQ134" s="154"/>
      <c r="AIR134" s="153"/>
      <c r="AIS134" s="153"/>
      <c r="AIT134" s="153"/>
      <c r="AIU134" s="153"/>
      <c r="AIV134" s="153"/>
      <c r="AIW134" s="153"/>
      <c r="AIX134" s="153"/>
      <c r="AIY134" s="153"/>
      <c r="AIZ134" s="155"/>
      <c r="AJA134" s="165"/>
      <c r="AJB134" s="153"/>
      <c r="AJC134" s="154"/>
      <c r="AJD134" s="154"/>
      <c r="AJE134" s="153"/>
      <c r="AJF134" s="153"/>
      <c r="AJG134" s="153"/>
      <c r="AJH134" s="153"/>
      <c r="AJI134" s="153"/>
      <c r="AJJ134" s="153"/>
      <c r="AJK134" s="153"/>
      <c r="AJL134" s="153"/>
      <c r="AJM134" s="155"/>
      <c r="AJN134" s="165"/>
      <c r="AJO134" s="153"/>
      <c r="AJP134" s="154"/>
      <c r="AJQ134" s="154"/>
      <c r="AJR134" s="153"/>
      <c r="AJS134" s="153"/>
      <c r="AJT134" s="153"/>
      <c r="AJU134" s="153"/>
      <c r="AJV134" s="153"/>
      <c r="AJW134" s="153"/>
      <c r="AJX134" s="153"/>
      <c r="AJY134" s="153"/>
      <c r="AJZ134" s="155"/>
      <c r="AKA134" s="165"/>
      <c r="AKB134" s="153"/>
      <c r="AKC134" s="154"/>
      <c r="AKD134" s="154"/>
      <c r="AKE134" s="153"/>
      <c r="AKF134" s="153"/>
      <c r="AKG134" s="153"/>
      <c r="AKH134" s="153"/>
      <c r="AKI134" s="153"/>
      <c r="AKJ134" s="153"/>
      <c r="AKK134" s="153"/>
      <c r="AKL134" s="153"/>
      <c r="AKM134" s="155"/>
      <c r="AKN134" s="165"/>
      <c r="AKO134" s="153"/>
      <c r="AKP134" s="154"/>
      <c r="AKQ134" s="154"/>
      <c r="AKR134" s="153"/>
      <c r="AKS134" s="153"/>
      <c r="AKT134" s="153"/>
      <c r="AKU134" s="153"/>
      <c r="AKV134" s="153"/>
      <c r="AKW134" s="153"/>
      <c r="AKX134" s="153"/>
      <c r="AKY134" s="153"/>
      <c r="AKZ134" s="155"/>
      <c r="ALA134" s="165"/>
      <c r="ALB134" s="153"/>
      <c r="ALC134" s="154"/>
      <c r="ALD134" s="154"/>
      <c r="ALE134" s="153"/>
      <c r="ALF134" s="153"/>
      <c r="ALG134" s="153"/>
      <c r="ALH134" s="153"/>
      <c r="ALI134" s="153"/>
      <c r="ALJ134" s="153"/>
      <c r="ALK134" s="153"/>
      <c r="ALL134" s="153"/>
      <c r="ALM134" s="155"/>
      <c r="ALN134" s="165"/>
      <c r="ALO134" s="153"/>
      <c r="ALP134" s="154"/>
      <c r="ALQ134" s="154"/>
      <c r="ALR134" s="153"/>
      <c r="ALS134" s="153"/>
      <c r="ALT134" s="153"/>
      <c r="ALU134" s="153"/>
      <c r="ALV134" s="153"/>
      <c r="ALW134" s="153"/>
      <c r="ALX134" s="153"/>
      <c r="ALY134" s="153"/>
      <c r="ALZ134" s="155"/>
      <c r="AMA134" s="165"/>
      <c r="AMB134" s="153"/>
      <c r="AMC134" s="154"/>
      <c r="AMD134" s="154"/>
      <c r="AME134" s="153"/>
      <c r="AMF134" s="153"/>
      <c r="AMG134" s="153"/>
      <c r="AMH134" s="153"/>
      <c r="AMI134" s="153"/>
      <c r="AMJ134" s="153"/>
      <c r="AMK134" s="153"/>
      <c r="AML134" s="153"/>
      <c r="AMM134" s="155"/>
      <c r="AMN134" s="165"/>
      <c r="AMO134" s="153"/>
      <c r="AMP134" s="154"/>
      <c r="AMQ134" s="154"/>
      <c r="AMR134" s="153"/>
      <c r="AMS134" s="153"/>
      <c r="AMT134" s="153"/>
      <c r="AMU134" s="153"/>
      <c r="AMV134" s="153"/>
      <c r="AMW134" s="153"/>
      <c r="AMX134" s="153"/>
      <c r="AMY134" s="153"/>
      <c r="AMZ134" s="155"/>
      <c r="ANA134" s="165"/>
      <c r="ANB134" s="153"/>
      <c r="ANC134" s="154"/>
      <c r="AND134" s="154"/>
      <c r="ANE134" s="153"/>
      <c r="ANF134" s="153"/>
      <c r="ANG134" s="153"/>
      <c r="ANH134" s="153"/>
      <c r="ANI134" s="153"/>
      <c r="ANJ134" s="153"/>
      <c r="ANK134" s="153"/>
      <c r="ANL134" s="153"/>
      <c r="ANM134" s="155"/>
      <c r="ANN134" s="165"/>
      <c r="ANO134" s="153"/>
      <c r="ANP134" s="154"/>
      <c r="ANQ134" s="154"/>
      <c r="ANR134" s="153"/>
      <c r="ANS134" s="153"/>
      <c r="ANT134" s="153"/>
      <c r="ANU134" s="153"/>
      <c r="ANV134" s="153"/>
      <c r="ANW134" s="153"/>
      <c r="ANX134" s="153"/>
      <c r="ANY134" s="153"/>
      <c r="ANZ134" s="155"/>
      <c r="AOA134" s="165"/>
      <c r="AOB134" s="153"/>
      <c r="AOC134" s="154"/>
      <c r="AOD134" s="154"/>
      <c r="AOE134" s="153"/>
      <c r="AOF134" s="153"/>
      <c r="AOG134" s="153"/>
      <c r="AOH134" s="153"/>
      <c r="AOI134" s="153"/>
      <c r="AOJ134" s="153"/>
      <c r="AOK134" s="153"/>
      <c r="AOL134" s="153"/>
      <c r="AOM134" s="155"/>
      <c r="AON134" s="165"/>
      <c r="AOO134" s="153"/>
      <c r="AOP134" s="154"/>
      <c r="AOQ134" s="154"/>
      <c r="AOR134" s="153"/>
      <c r="AOS134" s="153"/>
      <c r="AOT134" s="153"/>
      <c r="AOU134" s="153"/>
      <c r="AOV134" s="153"/>
      <c r="AOW134" s="153"/>
      <c r="AOX134" s="153"/>
      <c r="AOY134" s="153"/>
      <c r="AOZ134" s="155"/>
      <c r="APA134" s="165"/>
      <c r="APB134" s="153"/>
      <c r="APC134" s="154"/>
      <c r="APD134" s="154"/>
      <c r="APE134" s="153"/>
      <c r="APF134" s="153"/>
      <c r="APG134" s="153"/>
      <c r="APH134" s="153"/>
      <c r="API134" s="153"/>
      <c r="APJ134" s="153"/>
      <c r="APK134" s="153"/>
      <c r="APL134" s="153"/>
      <c r="APM134" s="155"/>
      <c r="APN134" s="165"/>
      <c r="APO134" s="153"/>
      <c r="APP134" s="154"/>
      <c r="APQ134" s="154"/>
      <c r="APR134" s="153"/>
      <c r="APS134" s="153"/>
      <c r="APT134" s="153"/>
      <c r="APU134" s="153"/>
      <c r="APV134" s="153"/>
      <c r="APW134" s="153"/>
      <c r="APX134" s="153"/>
      <c r="APY134" s="153"/>
      <c r="APZ134" s="155"/>
      <c r="AQA134" s="165"/>
      <c r="AQB134" s="153"/>
      <c r="AQC134" s="154"/>
      <c r="AQD134" s="154"/>
      <c r="AQE134" s="153"/>
      <c r="AQF134" s="153"/>
      <c r="AQG134" s="153"/>
      <c r="AQH134" s="153"/>
      <c r="AQI134" s="153"/>
      <c r="AQJ134" s="153"/>
      <c r="AQK134" s="153"/>
      <c r="AQL134" s="153"/>
      <c r="AQM134" s="155"/>
      <c r="AQN134" s="165"/>
      <c r="AQO134" s="153"/>
      <c r="AQP134" s="154"/>
      <c r="AQQ134" s="154"/>
      <c r="AQR134" s="153"/>
      <c r="AQS134" s="153"/>
      <c r="AQT134" s="153"/>
      <c r="AQU134" s="153"/>
      <c r="AQV134" s="153"/>
      <c r="AQW134" s="153"/>
      <c r="AQX134" s="153"/>
      <c r="AQY134" s="153"/>
      <c r="AQZ134" s="155"/>
      <c r="ARA134" s="165"/>
      <c r="ARB134" s="153"/>
      <c r="ARC134" s="154"/>
      <c r="ARD134" s="154"/>
      <c r="ARE134" s="153"/>
      <c r="ARF134" s="153"/>
      <c r="ARG134" s="153"/>
      <c r="ARH134" s="153"/>
      <c r="ARI134" s="153"/>
      <c r="ARJ134" s="153"/>
      <c r="ARK134" s="153"/>
      <c r="ARL134" s="153"/>
      <c r="ARM134" s="155"/>
      <c r="ARN134" s="165"/>
      <c r="ARO134" s="153"/>
      <c r="ARP134" s="154"/>
      <c r="ARQ134" s="154"/>
      <c r="ARR134" s="153"/>
      <c r="ARS134" s="153"/>
      <c r="ART134" s="153"/>
      <c r="ARU134" s="153"/>
      <c r="ARV134" s="153"/>
      <c r="ARW134" s="153"/>
      <c r="ARX134" s="153"/>
      <c r="ARY134" s="153"/>
      <c r="ARZ134" s="155"/>
      <c r="ASA134" s="165"/>
      <c r="ASB134" s="153"/>
      <c r="ASC134" s="154"/>
      <c r="ASD134" s="154"/>
      <c r="ASE134" s="153"/>
      <c r="ASF134" s="153"/>
      <c r="ASG134" s="153"/>
      <c r="ASH134" s="153"/>
      <c r="ASI134" s="153"/>
      <c r="ASJ134" s="153"/>
      <c r="ASK134" s="153"/>
      <c r="ASL134" s="153"/>
      <c r="ASM134" s="155"/>
      <c r="ASN134" s="165"/>
      <c r="ASO134" s="153"/>
      <c r="ASP134" s="154"/>
      <c r="ASQ134" s="154"/>
      <c r="ASR134" s="153"/>
      <c r="ASS134" s="153"/>
      <c r="AST134" s="153"/>
      <c r="ASU134" s="153"/>
      <c r="ASV134" s="153"/>
      <c r="ASW134" s="153"/>
      <c r="ASX134" s="153"/>
      <c r="ASY134" s="153"/>
      <c r="ASZ134" s="155"/>
      <c r="ATA134" s="165"/>
      <c r="ATB134" s="153"/>
      <c r="ATC134" s="154"/>
      <c r="ATD134" s="154"/>
      <c r="ATE134" s="153"/>
      <c r="ATF134" s="153"/>
      <c r="ATG134" s="153"/>
      <c r="ATH134" s="153"/>
      <c r="ATI134" s="153"/>
      <c r="ATJ134" s="153"/>
      <c r="ATK134" s="153"/>
      <c r="ATL134" s="153"/>
      <c r="ATM134" s="155"/>
      <c r="ATN134" s="165"/>
      <c r="ATO134" s="153"/>
      <c r="ATP134" s="154"/>
      <c r="ATQ134" s="154"/>
      <c r="ATR134" s="153"/>
      <c r="ATS134" s="153"/>
      <c r="ATT134" s="153"/>
      <c r="ATU134" s="153"/>
      <c r="ATV134" s="153"/>
      <c r="ATW134" s="153"/>
      <c r="ATX134" s="153"/>
      <c r="ATY134" s="153"/>
      <c r="ATZ134" s="155"/>
      <c r="AUA134" s="165"/>
      <c r="AUB134" s="153"/>
      <c r="AUC134" s="154"/>
      <c r="AUD134" s="154"/>
      <c r="AUE134" s="153"/>
      <c r="AUF134" s="153"/>
      <c r="AUG134" s="153"/>
      <c r="AUH134" s="153"/>
      <c r="AUI134" s="153"/>
      <c r="AUJ134" s="153"/>
      <c r="AUK134" s="153"/>
      <c r="AUL134" s="153"/>
      <c r="AUM134" s="155"/>
      <c r="AUN134" s="165"/>
      <c r="AUO134" s="153"/>
      <c r="AUP134" s="154"/>
      <c r="AUQ134" s="154"/>
      <c r="AUR134" s="153"/>
      <c r="AUS134" s="153"/>
      <c r="AUT134" s="153"/>
      <c r="AUU134" s="153"/>
      <c r="AUV134" s="153"/>
      <c r="AUW134" s="153"/>
      <c r="AUX134" s="153"/>
      <c r="AUY134" s="153"/>
      <c r="AUZ134" s="155"/>
      <c r="AVA134" s="165"/>
      <c r="AVB134" s="153"/>
      <c r="AVC134" s="154"/>
      <c r="AVD134" s="154"/>
      <c r="AVE134" s="153"/>
      <c r="AVF134" s="153"/>
      <c r="AVG134" s="153"/>
      <c r="AVH134" s="153"/>
      <c r="AVI134" s="153"/>
      <c r="AVJ134" s="153"/>
      <c r="AVK134" s="153"/>
      <c r="AVL134" s="153"/>
      <c r="AVM134" s="155"/>
      <c r="AVN134" s="165"/>
      <c r="AVO134" s="153"/>
      <c r="AVP134" s="154"/>
      <c r="AVQ134" s="154"/>
      <c r="AVR134" s="153"/>
      <c r="AVS134" s="153"/>
      <c r="AVT134" s="153"/>
      <c r="AVU134" s="153"/>
      <c r="AVV134" s="153"/>
      <c r="AVW134" s="153"/>
      <c r="AVX134" s="153"/>
      <c r="AVY134" s="153"/>
      <c r="AVZ134" s="155"/>
      <c r="AWA134" s="165"/>
      <c r="AWB134" s="153"/>
      <c r="AWC134" s="154"/>
      <c r="AWD134" s="154"/>
      <c r="AWE134" s="153"/>
      <c r="AWF134" s="153"/>
      <c r="AWG134" s="153"/>
      <c r="AWH134" s="153"/>
      <c r="AWI134" s="153"/>
      <c r="AWJ134" s="153"/>
      <c r="AWK134" s="153"/>
      <c r="AWL134" s="153"/>
      <c r="AWM134" s="155"/>
      <c r="AWN134" s="165"/>
      <c r="AWO134" s="153"/>
      <c r="AWP134" s="154"/>
      <c r="AWQ134" s="154"/>
      <c r="AWR134" s="153"/>
      <c r="AWS134" s="153"/>
      <c r="AWT134" s="153"/>
      <c r="AWU134" s="153"/>
      <c r="AWV134" s="153"/>
      <c r="AWW134" s="153"/>
      <c r="AWX134" s="153"/>
      <c r="AWY134" s="153"/>
      <c r="AWZ134" s="155"/>
      <c r="AXA134" s="165"/>
      <c r="AXB134" s="153"/>
      <c r="AXC134" s="154"/>
      <c r="AXD134" s="154"/>
      <c r="AXE134" s="153"/>
      <c r="AXF134" s="153"/>
      <c r="AXG134" s="153"/>
      <c r="AXH134" s="153"/>
      <c r="AXI134" s="153"/>
      <c r="AXJ134" s="153"/>
      <c r="AXK134" s="153"/>
      <c r="AXL134" s="153"/>
      <c r="AXM134" s="155"/>
      <c r="AXN134" s="165"/>
      <c r="AXO134" s="153"/>
      <c r="AXP134" s="154"/>
      <c r="AXQ134" s="154"/>
      <c r="AXR134" s="153"/>
      <c r="AXS134" s="153"/>
      <c r="AXT134" s="153"/>
      <c r="AXU134" s="153"/>
      <c r="AXV134" s="153"/>
      <c r="AXW134" s="153"/>
      <c r="AXX134" s="153"/>
      <c r="AXY134" s="153"/>
      <c r="AXZ134" s="155"/>
      <c r="AYA134" s="165"/>
      <c r="AYB134" s="153"/>
      <c r="AYC134" s="154"/>
      <c r="AYD134" s="154"/>
      <c r="AYE134" s="153"/>
      <c r="AYF134" s="153"/>
      <c r="AYG134" s="153"/>
      <c r="AYH134" s="153"/>
      <c r="AYI134" s="153"/>
      <c r="AYJ134" s="153"/>
      <c r="AYK134" s="153"/>
      <c r="AYL134" s="153"/>
      <c r="AYM134" s="155"/>
      <c r="AYN134" s="165"/>
      <c r="AYO134" s="153"/>
      <c r="AYP134" s="154"/>
      <c r="AYQ134" s="154"/>
      <c r="AYR134" s="153"/>
      <c r="AYS134" s="153"/>
      <c r="AYT134" s="153"/>
      <c r="AYU134" s="153"/>
      <c r="AYV134" s="153"/>
      <c r="AYW134" s="153"/>
      <c r="AYX134" s="153"/>
      <c r="AYY134" s="153"/>
      <c r="AYZ134" s="155"/>
      <c r="AZA134" s="165"/>
      <c r="AZB134" s="153"/>
      <c r="AZC134" s="154"/>
      <c r="AZD134" s="154"/>
      <c r="AZE134" s="153"/>
      <c r="AZF134" s="153"/>
      <c r="AZG134" s="153"/>
      <c r="AZH134" s="153"/>
      <c r="AZI134" s="153"/>
      <c r="AZJ134" s="153"/>
      <c r="AZK134" s="153"/>
      <c r="AZL134" s="153"/>
      <c r="AZM134" s="155"/>
      <c r="AZN134" s="165"/>
      <c r="AZO134" s="153"/>
      <c r="AZP134" s="154"/>
      <c r="AZQ134" s="154"/>
      <c r="AZR134" s="153"/>
      <c r="AZS134" s="153"/>
      <c r="AZT134" s="153"/>
      <c r="AZU134" s="153"/>
      <c r="AZV134" s="153"/>
      <c r="AZW134" s="153"/>
      <c r="AZX134" s="153"/>
      <c r="AZY134" s="153"/>
      <c r="AZZ134" s="155"/>
      <c r="BAA134" s="165"/>
      <c r="BAB134" s="153"/>
      <c r="BAC134" s="154"/>
      <c r="BAD134" s="154"/>
      <c r="BAE134" s="153"/>
      <c r="BAF134" s="153"/>
      <c r="BAG134" s="153"/>
      <c r="BAH134" s="153"/>
      <c r="BAI134" s="153"/>
      <c r="BAJ134" s="153"/>
      <c r="BAK134" s="153"/>
      <c r="BAL134" s="153"/>
      <c r="BAM134" s="155"/>
      <c r="BAN134" s="165"/>
      <c r="BAO134" s="153"/>
      <c r="BAP134" s="154"/>
      <c r="BAQ134" s="154"/>
      <c r="BAR134" s="153"/>
      <c r="BAS134" s="153"/>
      <c r="BAT134" s="153"/>
      <c r="BAU134" s="153"/>
      <c r="BAV134" s="153"/>
      <c r="BAW134" s="153"/>
      <c r="BAX134" s="153"/>
      <c r="BAY134" s="153"/>
      <c r="BAZ134" s="155"/>
      <c r="BBA134" s="165"/>
      <c r="BBB134" s="153"/>
      <c r="BBC134" s="154"/>
      <c r="BBD134" s="154"/>
      <c r="BBE134" s="153"/>
      <c r="BBF134" s="153"/>
      <c r="BBG134" s="153"/>
      <c r="BBH134" s="153"/>
      <c r="BBI134" s="153"/>
      <c r="BBJ134" s="153"/>
      <c r="BBK134" s="153"/>
      <c r="BBL134" s="153"/>
      <c r="BBM134" s="155"/>
      <c r="BBN134" s="165"/>
      <c r="BBO134" s="153"/>
      <c r="BBP134" s="154"/>
      <c r="BBQ134" s="154"/>
      <c r="BBR134" s="153"/>
      <c r="BBS134" s="153"/>
      <c r="BBT134" s="153"/>
      <c r="BBU134" s="153"/>
      <c r="BBV134" s="153"/>
      <c r="BBW134" s="153"/>
      <c r="BBX134" s="153"/>
      <c r="BBY134" s="153"/>
      <c r="BBZ134" s="155"/>
      <c r="BCA134" s="165"/>
      <c r="BCB134" s="153"/>
      <c r="BCC134" s="154"/>
      <c r="BCD134" s="154"/>
      <c r="BCE134" s="153"/>
      <c r="BCF134" s="153"/>
      <c r="BCG134" s="153"/>
      <c r="BCH134" s="153"/>
      <c r="BCI134" s="153"/>
      <c r="BCJ134" s="153"/>
      <c r="BCK134" s="153"/>
      <c r="BCL134" s="153"/>
      <c r="BCM134" s="155"/>
      <c r="BCN134" s="165"/>
      <c r="BCO134" s="153"/>
      <c r="BCP134" s="154"/>
      <c r="BCQ134" s="154"/>
      <c r="BCR134" s="153"/>
      <c r="BCS134" s="153"/>
      <c r="BCT134" s="153"/>
      <c r="BCU134" s="153"/>
      <c r="BCV134" s="153"/>
      <c r="BCW134" s="153"/>
      <c r="BCX134" s="153"/>
      <c r="BCY134" s="153"/>
      <c r="BCZ134" s="155"/>
      <c r="BDA134" s="165"/>
      <c r="BDB134" s="153"/>
      <c r="BDC134" s="154"/>
      <c r="BDD134" s="154"/>
      <c r="BDE134" s="153"/>
      <c r="BDF134" s="153"/>
      <c r="BDG134" s="153"/>
      <c r="BDH134" s="153"/>
      <c r="BDI134" s="153"/>
      <c r="BDJ134" s="153"/>
      <c r="BDK134" s="153"/>
      <c r="BDL134" s="153"/>
      <c r="BDM134" s="155"/>
      <c r="BDN134" s="165"/>
      <c r="BDO134" s="153"/>
      <c r="BDP134" s="154"/>
      <c r="BDQ134" s="154"/>
      <c r="BDR134" s="153"/>
      <c r="BDS134" s="153"/>
      <c r="BDT134" s="153"/>
      <c r="BDU134" s="153"/>
      <c r="BDV134" s="153"/>
      <c r="BDW134" s="153"/>
      <c r="BDX134" s="153"/>
      <c r="BDY134" s="153"/>
      <c r="BDZ134" s="155"/>
      <c r="BEA134" s="165"/>
      <c r="BEB134" s="153"/>
      <c r="BEC134" s="154"/>
      <c r="BED134" s="154"/>
      <c r="BEE134" s="153"/>
      <c r="BEF134" s="153"/>
      <c r="BEG134" s="153"/>
      <c r="BEH134" s="153"/>
      <c r="BEI134" s="153"/>
      <c r="BEJ134" s="153"/>
      <c r="BEK134" s="153"/>
      <c r="BEL134" s="153"/>
      <c r="BEM134" s="155"/>
      <c r="BEN134" s="165"/>
      <c r="BEO134" s="153"/>
      <c r="BEP134" s="154"/>
      <c r="BEQ134" s="154"/>
      <c r="BER134" s="153"/>
      <c r="BES134" s="153"/>
      <c r="BET134" s="153"/>
      <c r="BEU134" s="153"/>
      <c r="BEV134" s="153"/>
      <c r="BEW134" s="153"/>
      <c r="BEX134" s="153"/>
      <c r="BEY134" s="153"/>
      <c r="BEZ134" s="155"/>
      <c r="BFA134" s="165"/>
      <c r="BFB134" s="153"/>
      <c r="BFC134" s="154"/>
      <c r="BFD134" s="154"/>
      <c r="BFE134" s="153"/>
      <c r="BFF134" s="153"/>
      <c r="BFG134" s="153"/>
      <c r="BFH134" s="153"/>
      <c r="BFI134" s="153"/>
      <c r="BFJ134" s="153"/>
      <c r="BFK134" s="153"/>
      <c r="BFL134" s="153"/>
      <c r="BFM134" s="155"/>
      <c r="BFN134" s="165"/>
      <c r="BFO134" s="153"/>
      <c r="BFP134" s="154"/>
      <c r="BFQ134" s="154"/>
      <c r="BFR134" s="153"/>
      <c r="BFS134" s="153"/>
      <c r="BFT134" s="153"/>
      <c r="BFU134" s="153"/>
      <c r="BFV134" s="153"/>
      <c r="BFW134" s="153"/>
      <c r="BFX134" s="153"/>
      <c r="BFY134" s="153"/>
      <c r="BFZ134" s="155"/>
      <c r="BGA134" s="165"/>
      <c r="BGB134" s="153"/>
      <c r="BGC134" s="154"/>
      <c r="BGD134" s="154"/>
      <c r="BGE134" s="153"/>
      <c r="BGF134" s="153"/>
      <c r="BGG134" s="153"/>
      <c r="BGH134" s="153"/>
      <c r="BGI134" s="153"/>
      <c r="BGJ134" s="153"/>
      <c r="BGK134" s="153"/>
      <c r="BGL134" s="153"/>
      <c r="BGM134" s="155"/>
      <c r="BGN134" s="165"/>
      <c r="BGO134" s="153"/>
      <c r="BGP134" s="154"/>
      <c r="BGQ134" s="154"/>
      <c r="BGR134" s="153"/>
      <c r="BGS134" s="153"/>
      <c r="BGT134" s="153"/>
      <c r="BGU134" s="153"/>
      <c r="BGV134" s="153"/>
      <c r="BGW134" s="153"/>
      <c r="BGX134" s="153"/>
      <c r="BGY134" s="153"/>
      <c r="BGZ134" s="155"/>
      <c r="BHA134" s="165"/>
      <c r="BHB134" s="153"/>
      <c r="BHC134" s="154"/>
      <c r="BHD134" s="154"/>
      <c r="BHE134" s="153"/>
      <c r="BHF134" s="153"/>
      <c r="BHG134" s="153"/>
      <c r="BHH134" s="153"/>
      <c r="BHI134" s="153"/>
      <c r="BHJ134" s="153"/>
      <c r="BHK134" s="153"/>
      <c r="BHL134" s="153"/>
      <c r="BHM134" s="155"/>
      <c r="BHN134" s="165"/>
      <c r="BHO134" s="153"/>
      <c r="BHP134" s="154"/>
      <c r="BHQ134" s="154"/>
      <c r="BHR134" s="153"/>
      <c r="BHS134" s="153"/>
      <c r="BHT134" s="153"/>
      <c r="BHU134" s="153"/>
      <c r="BHV134" s="153"/>
      <c r="BHW134" s="153"/>
      <c r="BHX134" s="153"/>
      <c r="BHY134" s="153"/>
      <c r="BHZ134" s="155"/>
      <c r="BIA134" s="165"/>
      <c r="BIB134" s="153"/>
      <c r="BIC134" s="154"/>
      <c r="BID134" s="154"/>
      <c r="BIE134" s="153"/>
      <c r="BIF134" s="153"/>
      <c r="BIG134" s="153"/>
      <c r="BIH134" s="153"/>
      <c r="BII134" s="153"/>
      <c r="BIJ134" s="153"/>
      <c r="BIK134" s="153"/>
      <c r="BIL134" s="153"/>
      <c r="BIM134" s="155"/>
      <c r="BIN134" s="165"/>
      <c r="BIO134" s="153"/>
      <c r="BIP134" s="154"/>
      <c r="BIQ134" s="154"/>
      <c r="BIR134" s="153"/>
      <c r="BIS134" s="153"/>
      <c r="BIT134" s="153"/>
      <c r="BIU134" s="153"/>
      <c r="BIV134" s="153"/>
      <c r="BIW134" s="153"/>
      <c r="BIX134" s="153"/>
      <c r="BIY134" s="153"/>
      <c r="BIZ134" s="155"/>
      <c r="BJA134" s="165"/>
      <c r="BJB134" s="153"/>
      <c r="BJC134" s="154"/>
      <c r="BJD134" s="154"/>
      <c r="BJE134" s="153"/>
      <c r="BJF134" s="153"/>
      <c r="BJG134" s="153"/>
      <c r="BJH134" s="153"/>
      <c r="BJI134" s="153"/>
      <c r="BJJ134" s="153"/>
      <c r="BJK134" s="153"/>
      <c r="BJL134" s="153"/>
      <c r="BJM134" s="155"/>
      <c r="BJN134" s="165"/>
      <c r="BJO134" s="153"/>
      <c r="BJP134" s="154"/>
      <c r="BJQ134" s="154"/>
      <c r="BJR134" s="153"/>
      <c r="BJS134" s="153"/>
      <c r="BJT134" s="153"/>
      <c r="BJU134" s="153"/>
      <c r="BJV134" s="153"/>
      <c r="BJW134" s="153"/>
      <c r="BJX134" s="153"/>
      <c r="BJY134" s="153"/>
      <c r="BJZ134" s="155"/>
      <c r="BKA134" s="165"/>
      <c r="BKB134" s="153"/>
      <c r="BKC134" s="154"/>
      <c r="BKD134" s="154"/>
      <c r="BKE134" s="153"/>
      <c r="BKF134" s="153"/>
      <c r="BKG134" s="153"/>
      <c r="BKH134" s="153"/>
      <c r="BKI134" s="153"/>
      <c r="BKJ134" s="153"/>
      <c r="BKK134" s="153"/>
      <c r="BKL134" s="153"/>
      <c r="BKM134" s="155"/>
      <c r="BKN134" s="165"/>
      <c r="BKO134" s="153"/>
      <c r="BKP134" s="154"/>
      <c r="BKQ134" s="154"/>
      <c r="BKR134" s="153"/>
      <c r="BKS134" s="153"/>
      <c r="BKT134" s="153"/>
      <c r="BKU134" s="153"/>
      <c r="BKV134" s="153"/>
      <c r="BKW134" s="153"/>
      <c r="BKX134" s="153"/>
      <c r="BKY134" s="153"/>
      <c r="BKZ134" s="155"/>
      <c r="BLA134" s="165"/>
      <c r="BLB134" s="153"/>
      <c r="BLC134" s="154"/>
      <c r="BLD134" s="154"/>
      <c r="BLE134" s="153"/>
      <c r="BLF134" s="153"/>
      <c r="BLG134" s="153"/>
      <c r="BLH134" s="153"/>
      <c r="BLI134" s="153"/>
      <c r="BLJ134" s="153"/>
      <c r="BLK134" s="153"/>
      <c r="BLL134" s="153"/>
      <c r="BLM134" s="155"/>
      <c r="BLN134" s="165"/>
      <c r="BLO134" s="153"/>
      <c r="BLP134" s="154"/>
      <c r="BLQ134" s="154"/>
      <c r="BLR134" s="153"/>
      <c r="BLS134" s="153"/>
      <c r="BLT134" s="153"/>
      <c r="BLU134" s="153"/>
      <c r="BLV134" s="153"/>
      <c r="BLW134" s="153"/>
      <c r="BLX134" s="153"/>
      <c r="BLY134" s="153"/>
      <c r="BLZ134" s="155"/>
      <c r="BMA134" s="165"/>
      <c r="BMB134" s="153"/>
      <c r="BMC134" s="154"/>
      <c r="BMD134" s="154"/>
      <c r="BME134" s="153"/>
      <c r="BMF134" s="153"/>
      <c r="BMG134" s="153"/>
      <c r="BMH134" s="153"/>
      <c r="BMI134" s="153"/>
      <c r="BMJ134" s="153"/>
      <c r="BMK134" s="153"/>
      <c r="BML134" s="153"/>
      <c r="BMM134" s="155"/>
      <c r="BMN134" s="165"/>
      <c r="BMO134" s="153"/>
      <c r="BMP134" s="154"/>
      <c r="BMQ134" s="154"/>
      <c r="BMR134" s="153"/>
      <c r="BMS134" s="153"/>
      <c r="BMT134" s="153"/>
      <c r="BMU134" s="153"/>
      <c r="BMV134" s="153"/>
      <c r="BMW134" s="153"/>
      <c r="BMX134" s="153"/>
      <c r="BMY134" s="153"/>
      <c r="BMZ134" s="155"/>
      <c r="BNA134" s="165"/>
      <c r="BNB134" s="153"/>
      <c r="BNC134" s="154"/>
      <c r="BND134" s="154"/>
      <c r="BNE134" s="153"/>
      <c r="BNF134" s="153"/>
      <c r="BNG134" s="153"/>
      <c r="BNH134" s="153"/>
      <c r="BNI134" s="153"/>
      <c r="BNJ134" s="153"/>
      <c r="BNK134" s="153"/>
      <c r="BNL134" s="153"/>
      <c r="BNM134" s="155"/>
      <c r="BNN134" s="165"/>
      <c r="BNO134" s="153"/>
      <c r="BNP134" s="154"/>
      <c r="BNQ134" s="154"/>
      <c r="BNR134" s="153"/>
      <c r="BNS134" s="153"/>
      <c r="BNT134" s="153"/>
      <c r="BNU134" s="153"/>
      <c r="BNV134" s="153"/>
      <c r="BNW134" s="153"/>
      <c r="BNX134" s="153"/>
      <c r="BNY134" s="153"/>
      <c r="BNZ134" s="155"/>
      <c r="BOA134" s="165"/>
      <c r="BOB134" s="153"/>
      <c r="BOC134" s="154"/>
      <c r="BOD134" s="154"/>
      <c r="BOE134" s="153"/>
      <c r="BOF134" s="153"/>
      <c r="BOG134" s="153"/>
      <c r="BOH134" s="153"/>
      <c r="BOI134" s="153"/>
      <c r="BOJ134" s="153"/>
      <c r="BOK134" s="153"/>
      <c r="BOL134" s="153"/>
      <c r="BOM134" s="155"/>
      <c r="BON134" s="165"/>
      <c r="BOO134" s="153"/>
      <c r="BOP134" s="154"/>
      <c r="BOQ134" s="154"/>
      <c r="BOR134" s="153"/>
      <c r="BOS134" s="153"/>
      <c r="BOT134" s="153"/>
      <c r="BOU134" s="153"/>
      <c r="BOV134" s="153"/>
      <c r="BOW134" s="153"/>
      <c r="BOX134" s="153"/>
      <c r="BOY134" s="153"/>
      <c r="BOZ134" s="155"/>
      <c r="BPA134" s="165"/>
      <c r="BPB134" s="153"/>
      <c r="BPC134" s="154"/>
      <c r="BPD134" s="154"/>
      <c r="BPE134" s="153"/>
      <c r="BPF134" s="153"/>
      <c r="BPG134" s="153"/>
      <c r="BPH134" s="153"/>
      <c r="BPI134" s="153"/>
      <c r="BPJ134" s="153"/>
      <c r="BPK134" s="153"/>
      <c r="BPL134" s="153"/>
      <c r="BPM134" s="155"/>
      <c r="BPN134" s="165"/>
      <c r="BPO134" s="153"/>
      <c r="BPP134" s="154"/>
      <c r="BPQ134" s="154"/>
      <c r="BPR134" s="153"/>
      <c r="BPS134" s="153"/>
      <c r="BPT134" s="153"/>
      <c r="BPU134" s="153"/>
      <c r="BPV134" s="153"/>
      <c r="BPW134" s="153"/>
      <c r="BPX134" s="153"/>
      <c r="BPY134" s="153"/>
      <c r="BPZ134" s="155"/>
      <c r="BQA134" s="165"/>
      <c r="BQB134" s="153"/>
      <c r="BQC134" s="154"/>
      <c r="BQD134" s="154"/>
      <c r="BQE134" s="153"/>
      <c r="BQF134" s="153"/>
      <c r="BQG134" s="153"/>
      <c r="BQH134" s="153"/>
      <c r="BQI134" s="153"/>
      <c r="BQJ134" s="153"/>
      <c r="BQK134" s="153"/>
      <c r="BQL134" s="153"/>
      <c r="BQM134" s="155"/>
      <c r="BQN134" s="165"/>
      <c r="BQO134" s="153"/>
      <c r="BQP134" s="154"/>
      <c r="BQQ134" s="154"/>
      <c r="BQR134" s="153"/>
      <c r="BQS134" s="153"/>
      <c r="BQT134" s="153"/>
      <c r="BQU134" s="153"/>
      <c r="BQV134" s="153"/>
      <c r="BQW134" s="153"/>
      <c r="BQX134" s="153"/>
      <c r="BQY134" s="153"/>
      <c r="BQZ134" s="155"/>
      <c r="BRA134" s="165"/>
      <c r="BRB134" s="153"/>
      <c r="BRC134" s="154"/>
      <c r="BRD134" s="154"/>
      <c r="BRE134" s="153"/>
      <c r="BRF134" s="153"/>
      <c r="BRG134" s="153"/>
      <c r="BRH134" s="153"/>
      <c r="BRI134" s="153"/>
      <c r="BRJ134" s="153"/>
      <c r="BRK134" s="153"/>
      <c r="BRL134" s="153"/>
      <c r="BRM134" s="155"/>
      <c r="BRN134" s="165"/>
      <c r="BRO134" s="153"/>
      <c r="BRP134" s="154"/>
      <c r="BRQ134" s="154"/>
      <c r="BRR134" s="153"/>
      <c r="BRS134" s="153"/>
      <c r="BRT134" s="153"/>
      <c r="BRU134" s="153"/>
      <c r="BRV134" s="153"/>
      <c r="BRW134" s="153"/>
      <c r="BRX134" s="153"/>
      <c r="BRY134" s="153"/>
      <c r="BRZ134" s="155"/>
      <c r="BSA134" s="165"/>
      <c r="BSB134" s="153"/>
      <c r="BSC134" s="154"/>
      <c r="BSD134" s="154"/>
      <c r="BSE134" s="153"/>
      <c r="BSF134" s="153"/>
      <c r="BSG134" s="153"/>
      <c r="BSH134" s="153"/>
      <c r="BSI134" s="153"/>
      <c r="BSJ134" s="153"/>
      <c r="BSK134" s="153"/>
      <c r="BSL134" s="153"/>
      <c r="BSM134" s="155"/>
      <c r="BSN134" s="165"/>
      <c r="BSO134" s="153"/>
      <c r="BSP134" s="154"/>
      <c r="BSQ134" s="154"/>
      <c r="BSR134" s="153"/>
      <c r="BSS134" s="153"/>
      <c r="BST134" s="153"/>
      <c r="BSU134" s="153"/>
      <c r="BSV134" s="153"/>
      <c r="BSW134" s="153"/>
      <c r="BSX134" s="153"/>
      <c r="BSY134" s="153"/>
      <c r="BSZ134" s="155"/>
      <c r="BTA134" s="165"/>
      <c r="BTB134" s="153"/>
      <c r="BTC134" s="154"/>
      <c r="BTD134" s="154"/>
      <c r="BTE134" s="153"/>
      <c r="BTF134" s="153"/>
      <c r="BTG134" s="153"/>
      <c r="BTH134" s="153"/>
      <c r="BTI134" s="153"/>
      <c r="BTJ134" s="153"/>
      <c r="BTK134" s="153"/>
      <c r="BTL134" s="153"/>
      <c r="BTM134" s="155"/>
      <c r="BTN134" s="165"/>
      <c r="BTO134" s="153"/>
      <c r="BTP134" s="154"/>
      <c r="BTQ134" s="154"/>
      <c r="BTR134" s="153"/>
      <c r="BTS134" s="153"/>
      <c r="BTT134" s="153"/>
      <c r="BTU134" s="153"/>
      <c r="BTV134" s="153"/>
      <c r="BTW134" s="153"/>
      <c r="BTX134" s="153"/>
      <c r="BTY134" s="153"/>
      <c r="BTZ134" s="155"/>
      <c r="BUA134" s="165"/>
      <c r="BUB134" s="153"/>
      <c r="BUC134" s="154"/>
      <c r="BUD134" s="154"/>
      <c r="BUE134" s="153"/>
      <c r="BUF134" s="153"/>
      <c r="BUG134" s="153"/>
      <c r="BUH134" s="153"/>
      <c r="BUI134" s="153"/>
      <c r="BUJ134" s="153"/>
      <c r="BUK134" s="153"/>
      <c r="BUL134" s="153"/>
      <c r="BUM134" s="155"/>
      <c r="BUN134" s="165"/>
      <c r="BUO134" s="153"/>
      <c r="BUP134" s="154"/>
      <c r="BUQ134" s="154"/>
      <c r="BUR134" s="153"/>
      <c r="BUS134" s="153"/>
      <c r="BUT134" s="153"/>
      <c r="BUU134" s="153"/>
      <c r="BUV134" s="153"/>
      <c r="BUW134" s="153"/>
      <c r="BUX134" s="153"/>
      <c r="BUY134" s="153"/>
      <c r="BUZ134" s="155"/>
      <c r="BVA134" s="165"/>
      <c r="BVB134" s="153"/>
      <c r="BVC134" s="154"/>
      <c r="BVD134" s="154"/>
      <c r="BVE134" s="153"/>
      <c r="BVF134" s="153"/>
      <c r="BVG134" s="153"/>
      <c r="BVH134" s="153"/>
      <c r="BVI134" s="153"/>
      <c r="BVJ134" s="153"/>
      <c r="BVK134" s="153"/>
      <c r="BVL134" s="153"/>
      <c r="BVM134" s="155"/>
      <c r="BVN134" s="165"/>
      <c r="BVO134" s="153"/>
      <c r="BVP134" s="154"/>
      <c r="BVQ134" s="154"/>
      <c r="BVR134" s="153"/>
      <c r="BVS134" s="153"/>
      <c r="BVT134" s="153"/>
      <c r="BVU134" s="153"/>
      <c r="BVV134" s="153"/>
      <c r="BVW134" s="153"/>
      <c r="BVX134" s="153"/>
      <c r="BVY134" s="153"/>
      <c r="BVZ134" s="155"/>
      <c r="BWA134" s="165"/>
      <c r="BWB134" s="153"/>
      <c r="BWC134" s="154"/>
      <c r="BWD134" s="154"/>
      <c r="BWE134" s="153"/>
      <c r="BWF134" s="153"/>
      <c r="BWG134" s="153"/>
      <c r="BWH134" s="153"/>
      <c r="BWI134" s="153"/>
      <c r="BWJ134" s="153"/>
      <c r="BWK134" s="153"/>
      <c r="BWL134" s="153"/>
      <c r="BWM134" s="155"/>
      <c r="BWN134" s="165"/>
      <c r="BWO134" s="153"/>
      <c r="BWP134" s="154"/>
      <c r="BWQ134" s="154"/>
      <c r="BWR134" s="153"/>
      <c r="BWS134" s="153"/>
      <c r="BWT134" s="153"/>
      <c r="BWU134" s="153"/>
      <c r="BWV134" s="153"/>
      <c r="BWW134" s="153"/>
      <c r="BWX134" s="153"/>
      <c r="BWY134" s="153"/>
      <c r="BWZ134" s="155"/>
      <c r="BXA134" s="165"/>
      <c r="BXB134" s="153"/>
      <c r="BXC134" s="154"/>
      <c r="BXD134" s="154"/>
      <c r="BXE134" s="153"/>
      <c r="BXF134" s="153"/>
      <c r="BXG134" s="153"/>
      <c r="BXH134" s="153"/>
      <c r="BXI134" s="153"/>
      <c r="BXJ134" s="153"/>
      <c r="BXK134" s="153"/>
      <c r="BXL134" s="153"/>
      <c r="BXM134" s="155"/>
      <c r="BXN134" s="165"/>
      <c r="BXO134" s="153"/>
      <c r="BXP134" s="154"/>
      <c r="BXQ134" s="154"/>
      <c r="BXR134" s="153"/>
      <c r="BXS134" s="153"/>
      <c r="BXT134" s="153"/>
      <c r="BXU134" s="153"/>
      <c r="BXV134" s="153"/>
      <c r="BXW134" s="153"/>
      <c r="BXX134" s="153"/>
      <c r="BXY134" s="153"/>
      <c r="BXZ134" s="155"/>
      <c r="BYA134" s="165"/>
      <c r="BYB134" s="153"/>
      <c r="BYC134" s="154"/>
      <c r="BYD134" s="154"/>
      <c r="BYE134" s="153"/>
      <c r="BYF134" s="153"/>
      <c r="BYG134" s="153"/>
      <c r="BYH134" s="153"/>
      <c r="BYI134" s="153"/>
      <c r="BYJ134" s="153"/>
      <c r="BYK134" s="153"/>
      <c r="BYL134" s="153"/>
      <c r="BYM134" s="155"/>
      <c r="BYN134" s="165"/>
      <c r="BYO134" s="153"/>
      <c r="BYP134" s="154"/>
      <c r="BYQ134" s="154"/>
      <c r="BYR134" s="153"/>
      <c r="BYS134" s="153"/>
      <c r="BYT134" s="153"/>
      <c r="BYU134" s="153"/>
      <c r="BYV134" s="153"/>
      <c r="BYW134" s="153"/>
      <c r="BYX134" s="153"/>
      <c r="BYY134" s="153"/>
      <c r="BYZ134" s="155"/>
      <c r="BZA134" s="165"/>
      <c r="BZB134" s="153"/>
      <c r="BZC134" s="154"/>
      <c r="BZD134" s="154"/>
      <c r="BZE134" s="153"/>
      <c r="BZF134" s="153"/>
      <c r="BZG134" s="153"/>
      <c r="BZH134" s="153"/>
      <c r="BZI134" s="153"/>
      <c r="BZJ134" s="153"/>
      <c r="BZK134" s="153"/>
      <c r="BZL134" s="153"/>
      <c r="BZM134" s="155"/>
      <c r="BZN134" s="165"/>
      <c r="BZO134" s="153"/>
      <c r="BZP134" s="154"/>
      <c r="BZQ134" s="154"/>
      <c r="BZR134" s="153"/>
      <c r="BZS134" s="153"/>
      <c r="BZT134" s="153"/>
      <c r="BZU134" s="153"/>
      <c r="BZV134" s="153"/>
      <c r="BZW134" s="153"/>
      <c r="BZX134" s="153"/>
      <c r="BZY134" s="153"/>
      <c r="BZZ134" s="155"/>
      <c r="CAA134" s="165"/>
      <c r="CAB134" s="153"/>
      <c r="CAC134" s="154"/>
      <c r="CAD134" s="154"/>
      <c r="CAE134" s="153"/>
      <c r="CAF134" s="153"/>
      <c r="CAG134" s="153"/>
      <c r="CAH134" s="153"/>
      <c r="CAI134" s="153"/>
      <c r="CAJ134" s="153"/>
      <c r="CAK134" s="153"/>
      <c r="CAL134" s="153"/>
      <c r="CAM134" s="155"/>
      <c r="CAN134" s="165"/>
      <c r="CAO134" s="153"/>
      <c r="CAP134" s="154"/>
      <c r="CAQ134" s="154"/>
      <c r="CAR134" s="153"/>
      <c r="CAS134" s="153"/>
      <c r="CAT134" s="153"/>
      <c r="CAU134" s="153"/>
      <c r="CAV134" s="153"/>
      <c r="CAW134" s="153"/>
      <c r="CAX134" s="153"/>
      <c r="CAY134" s="153"/>
      <c r="CAZ134" s="155"/>
      <c r="CBA134" s="165"/>
      <c r="CBB134" s="153"/>
      <c r="CBC134" s="154"/>
      <c r="CBD134" s="154"/>
      <c r="CBE134" s="153"/>
      <c r="CBF134" s="153"/>
      <c r="CBG134" s="153"/>
      <c r="CBH134" s="153"/>
      <c r="CBI134" s="153"/>
      <c r="CBJ134" s="153"/>
      <c r="CBK134" s="153"/>
      <c r="CBL134" s="153"/>
      <c r="CBM134" s="155"/>
      <c r="CBN134" s="165"/>
      <c r="CBO134" s="153"/>
      <c r="CBP134" s="154"/>
      <c r="CBQ134" s="154"/>
      <c r="CBR134" s="153"/>
      <c r="CBS134" s="153"/>
      <c r="CBT134" s="153"/>
      <c r="CBU134" s="153"/>
      <c r="CBV134" s="153"/>
      <c r="CBW134" s="153"/>
      <c r="CBX134" s="153"/>
      <c r="CBY134" s="153"/>
      <c r="CBZ134" s="155"/>
      <c r="CCA134" s="165"/>
      <c r="CCB134" s="153"/>
      <c r="CCC134" s="154"/>
      <c r="CCD134" s="154"/>
      <c r="CCE134" s="153"/>
      <c r="CCF134" s="153"/>
      <c r="CCG134" s="153"/>
      <c r="CCH134" s="153"/>
      <c r="CCI134" s="153"/>
      <c r="CCJ134" s="153"/>
      <c r="CCK134" s="153"/>
      <c r="CCL134" s="153"/>
      <c r="CCM134" s="155"/>
      <c r="CCN134" s="165"/>
      <c r="CCO134" s="153"/>
      <c r="CCP134" s="154"/>
      <c r="CCQ134" s="154"/>
      <c r="CCR134" s="153"/>
      <c r="CCS134" s="153"/>
      <c r="CCT134" s="153"/>
      <c r="CCU134" s="153"/>
      <c r="CCV134" s="153"/>
      <c r="CCW134" s="153"/>
      <c r="CCX134" s="153"/>
      <c r="CCY134" s="153"/>
      <c r="CCZ134" s="155"/>
      <c r="CDA134" s="165"/>
      <c r="CDB134" s="153"/>
      <c r="CDC134" s="154"/>
      <c r="CDD134" s="154"/>
      <c r="CDE134" s="153"/>
      <c r="CDF134" s="153"/>
      <c r="CDG134" s="153"/>
      <c r="CDH134" s="153"/>
      <c r="CDI134" s="153"/>
      <c r="CDJ134" s="153"/>
      <c r="CDK134" s="153"/>
      <c r="CDL134" s="153"/>
      <c r="CDM134" s="155"/>
      <c r="CDN134" s="165"/>
      <c r="CDO134" s="153"/>
      <c r="CDP134" s="154"/>
      <c r="CDQ134" s="154"/>
      <c r="CDR134" s="153"/>
      <c r="CDS134" s="153"/>
      <c r="CDT134" s="153"/>
      <c r="CDU134" s="153"/>
      <c r="CDV134" s="153"/>
      <c r="CDW134" s="153"/>
      <c r="CDX134" s="153"/>
      <c r="CDY134" s="153"/>
      <c r="CDZ134" s="155"/>
      <c r="CEA134" s="165"/>
      <c r="CEB134" s="153"/>
      <c r="CEC134" s="154"/>
      <c r="CED134" s="154"/>
      <c r="CEE134" s="153"/>
      <c r="CEF134" s="153"/>
      <c r="CEG134" s="153"/>
      <c r="CEH134" s="153"/>
      <c r="CEI134" s="153"/>
      <c r="CEJ134" s="153"/>
      <c r="CEK134" s="153"/>
      <c r="CEL134" s="153"/>
      <c r="CEM134" s="155"/>
      <c r="CEN134" s="165"/>
      <c r="CEO134" s="153"/>
      <c r="CEP134" s="154"/>
      <c r="CEQ134" s="154"/>
      <c r="CER134" s="153"/>
      <c r="CES134" s="153"/>
      <c r="CET134" s="153"/>
      <c r="CEU134" s="153"/>
      <c r="CEV134" s="153"/>
      <c r="CEW134" s="153"/>
      <c r="CEX134" s="153"/>
      <c r="CEY134" s="153"/>
      <c r="CEZ134" s="155"/>
      <c r="CFA134" s="165"/>
      <c r="CFB134" s="153"/>
      <c r="CFC134" s="154"/>
      <c r="CFD134" s="154"/>
      <c r="CFE134" s="153"/>
      <c r="CFF134" s="153"/>
      <c r="CFG134" s="153"/>
      <c r="CFH134" s="153"/>
      <c r="CFI134" s="153"/>
      <c r="CFJ134" s="153"/>
      <c r="CFK134" s="153"/>
      <c r="CFL134" s="153"/>
      <c r="CFM134" s="155"/>
      <c r="CFN134" s="165"/>
      <c r="CFO134" s="153"/>
      <c r="CFP134" s="154"/>
      <c r="CFQ134" s="154"/>
      <c r="CFR134" s="153"/>
      <c r="CFS134" s="153"/>
      <c r="CFT134" s="153"/>
      <c r="CFU134" s="153"/>
      <c r="CFV134" s="153"/>
      <c r="CFW134" s="153"/>
      <c r="CFX134" s="153"/>
      <c r="CFY134" s="153"/>
      <c r="CFZ134" s="155"/>
      <c r="CGA134" s="165"/>
      <c r="CGB134" s="153"/>
      <c r="CGC134" s="154"/>
      <c r="CGD134" s="154"/>
      <c r="CGE134" s="153"/>
      <c r="CGF134" s="153"/>
      <c r="CGG134" s="153"/>
      <c r="CGH134" s="153"/>
      <c r="CGI134" s="153"/>
      <c r="CGJ134" s="153"/>
      <c r="CGK134" s="153"/>
      <c r="CGL134" s="153"/>
      <c r="CGM134" s="155"/>
      <c r="CGN134" s="165"/>
      <c r="CGO134" s="153"/>
      <c r="CGP134" s="154"/>
      <c r="CGQ134" s="154"/>
      <c r="CGR134" s="153"/>
      <c r="CGS134" s="153"/>
      <c r="CGT134" s="153"/>
      <c r="CGU134" s="153"/>
      <c r="CGV134" s="153"/>
      <c r="CGW134" s="153"/>
      <c r="CGX134" s="153"/>
      <c r="CGY134" s="153"/>
      <c r="CGZ134" s="155"/>
      <c r="CHA134" s="165"/>
      <c r="CHB134" s="153"/>
      <c r="CHC134" s="154"/>
      <c r="CHD134" s="154"/>
      <c r="CHE134" s="153"/>
      <c r="CHF134" s="153"/>
      <c r="CHG134" s="153"/>
      <c r="CHH134" s="153"/>
      <c r="CHI134" s="153"/>
      <c r="CHJ134" s="153"/>
      <c r="CHK134" s="153"/>
      <c r="CHL134" s="153"/>
      <c r="CHM134" s="155"/>
      <c r="CHN134" s="165"/>
      <c r="CHO134" s="153"/>
      <c r="CHP134" s="154"/>
      <c r="CHQ134" s="154"/>
      <c r="CHR134" s="153"/>
      <c r="CHS134" s="153"/>
      <c r="CHT134" s="153"/>
      <c r="CHU134" s="153"/>
      <c r="CHV134" s="153"/>
      <c r="CHW134" s="153"/>
      <c r="CHX134" s="153"/>
      <c r="CHY134" s="153"/>
      <c r="CHZ134" s="155"/>
      <c r="CIA134" s="165"/>
      <c r="CIB134" s="153"/>
      <c r="CIC134" s="154"/>
      <c r="CID134" s="154"/>
      <c r="CIE134" s="153"/>
      <c r="CIF134" s="153"/>
      <c r="CIG134" s="153"/>
      <c r="CIH134" s="153"/>
      <c r="CII134" s="153"/>
      <c r="CIJ134" s="153"/>
      <c r="CIK134" s="153"/>
      <c r="CIL134" s="153"/>
      <c r="CIM134" s="155"/>
      <c r="CIN134" s="165"/>
      <c r="CIO134" s="153"/>
      <c r="CIP134" s="154"/>
      <c r="CIQ134" s="154"/>
      <c r="CIR134" s="153"/>
      <c r="CIS134" s="153"/>
      <c r="CIT134" s="153"/>
      <c r="CIU134" s="153"/>
      <c r="CIV134" s="153"/>
      <c r="CIW134" s="153"/>
      <c r="CIX134" s="153"/>
      <c r="CIY134" s="153"/>
      <c r="CIZ134" s="155"/>
      <c r="CJA134" s="165"/>
      <c r="CJB134" s="153"/>
      <c r="CJC134" s="154"/>
      <c r="CJD134" s="154"/>
      <c r="CJE134" s="153"/>
      <c r="CJF134" s="153"/>
      <c r="CJG134" s="153"/>
      <c r="CJH134" s="153"/>
      <c r="CJI134" s="153"/>
      <c r="CJJ134" s="153"/>
      <c r="CJK134" s="153"/>
      <c r="CJL134" s="153"/>
      <c r="CJM134" s="155"/>
      <c r="CJN134" s="165"/>
      <c r="CJO134" s="153"/>
      <c r="CJP134" s="154"/>
      <c r="CJQ134" s="154"/>
      <c r="CJR134" s="153"/>
      <c r="CJS134" s="153"/>
      <c r="CJT134" s="153"/>
      <c r="CJU134" s="153"/>
      <c r="CJV134" s="153"/>
      <c r="CJW134" s="153"/>
      <c r="CJX134" s="153"/>
      <c r="CJY134" s="153"/>
      <c r="CJZ134" s="155"/>
      <c r="CKA134" s="165"/>
      <c r="CKB134" s="153"/>
      <c r="CKC134" s="154"/>
      <c r="CKD134" s="154"/>
      <c r="CKE134" s="153"/>
      <c r="CKF134" s="153"/>
      <c r="CKG134" s="153"/>
      <c r="CKH134" s="153"/>
      <c r="CKI134" s="153"/>
      <c r="CKJ134" s="153"/>
      <c r="CKK134" s="153"/>
      <c r="CKL134" s="153"/>
      <c r="CKM134" s="155"/>
      <c r="CKN134" s="165"/>
      <c r="CKO134" s="153"/>
      <c r="CKP134" s="154"/>
      <c r="CKQ134" s="154"/>
      <c r="CKR134" s="153"/>
      <c r="CKS134" s="153"/>
      <c r="CKT134" s="153"/>
      <c r="CKU134" s="153"/>
      <c r="CKV134" s="153"/>
      <c r="CKW134" s="153"/>
      <c r="CKX134" s="153"/>
      <c r="CKY134" s="153"/>
      <c r="CKZ134" s="155"/>
      <c r="CLA134" s="165"/>
      <c r="CLB134" s="153"/>
      <c r="CLC134" s="154"/>
      <c r="CLD134" s="154"/>
      <c r="CLE134" s="153"/>
      <c r="CLF134" s="153"/>
      <c r="CLG134" s="153"/>
      <c r="CLH134" s="153"/>
      <c r="CLI134" s="153"/>
      <c r="CLJ134" s="153"/>
      <c r="CLK134" s="153"/>
      <c r="CLL134" s="153"/>
      <c r="CLM134" s="155"/>
      <c r="CLN134" s="165"/>
      <c r="CLO134" s="153"/>
      <c r="CLP134" s="154"/>
      <c r="CLQ134" s="154"/>
      <c r="CLR134" s="153"/>
      <c r="CLS134" s="153"/>
      <c r="CLT134" s="153"/>
      <c r="CLU134" s="153"/>
      <c r="CLV134" s="153"/>
      <c r="CLW134" s="153"/>
      <c r="CLX134" s="153"/>
      <c r="CLY134" s="153"/>
      <c r="CLZ134" s="155"/>
      <c r="CMA134" s="165"/>
      <c r="CMB134" s="153"/>
      <c r="CMC134" s="154"/>
      <c r="CMD134" s="154"/>
      <c r="CME134" s="153"/>
      <c r="CMF134" s="153"/>
      <c r="CMG134" s="153"/>
      <c r="CMH134" s="153"/>
      <c r="CMI134" s="153"/>
      <c r="CMJ134" s="153"/>
      <c r="CMK134" s="153"/>
      <c r="CML134" s="153"/>
      <c r="CMM134" s="155"/>
      <c r="CMN134" s="165"/>
      <c r="CMO134" s="153"/>
      <c r="CMP134" s="154"/>
      <c r="CMQ134" s="154"/>
      <c r="CMR134" s="153"/>
      <c r="CMS134" s="153"/>
      <c r="CMT134" s="153"/>
      <c r="CMU134" s="153"/>
      <c r="CMV134" s="153"/>
      <c r="CMW134" s="153"/>
      <c r="CMX134" s="153"/>
      <c r="CMY134" s="153"/>
      <c r="CMZ134" s="155"/>
      <c r="CNA134" s="165"/>
      <c r="CNB134" s="153"/>
      <c r="CNC134" s="154"/>
      <c r="CND134" s="154"/>
      <c r="CNE134" s="153"/>
      <c r="CNF134" s="153"/>
      <c r="CNG134" s="153"/>
      <c r="CNH134" s="153"/>
      <c r="CNI134" s="153"/>
      <c r="CNJ134" s="153"/>
      <c r="CNK134" s="153"/>
      <c r="CNL134" s="153"/>
      <c r="CNM134" s="155"/>
      <c r="CNN134" s="165"/>
      <c r="CNO134" s="153"/>
      <c r="CNP134" s="154"/>
      <c r="CNQ134" s="154"/>
      <c r="CNR134" s="153"/>
      <c r="CNS134" s="153"/>
      <c r="CNT134" s="153"/>
      <c r="CNU134" s="153"/>
      <c r="CNV134" s="153"/>
      <c r="CNW134" s="153"/>
      <c r="CNX134" s="153"/>
      <c r="CNY134" s="153"/>
      <c r="CNZ134" s="155"/>
      <c r="COA134" s="165"/>
      <c r="COB134" s="153"/>
      <c r="COC134" s="154"/>
      <c r="COD134" s="154"/>
      <c r="COE134" s="153"/>
      <c r="COF134" s="153"/>
      <c r="COG134" s="153"/>
      <c r="COH134" s="153"/>
      <c r="COI134" s="153"/>
      <c r="COJ134" s="153"/>
      <c r="COK134" s="153"/>
      <c r="COL134" s="153"/>
      <c r="COM134" s="155"/>
      <c r="CON134" s="165"/>
      <c r="COO134" s="153"/>
      <c r="COP134" s="154"/>
      <c r="COQ134" s="154"/>
      <c r="COR134" s="153"/>
      <c r="COS134" s="153"/>
      <c r="COT134" s="153"/>
      <c r="COU134" s="153"/>
      <c r="COV134" s="153"/>
      <c r="COW134" s="153"/>
      <c r="COX134" s="153"/>
      <c r="COY134" s="153"/>
      <c r="COZ134" s="155"/>
      <c r="CPA134" s="165"/>
      <c r="CPB134" s="153"/>
      <c r="CPC134" s="154"/>
      <c r="CPD134" s="154"/>
      <c r="CPE134" s="153"/>
      <c r="CPF134" s="153"/>
      <c r="CPG134" s="153"/>
      <c r="CPH134" s="153"/>
      <c r="CPI134" s="153"/>
      <c r="CPJ134" s="153"/>
      <c r="CPK134" s="153"/>
      <c r="CPL134" s="153"/>
      <c r="CPM134" s="155"/>
      <c r="CPN134" s="165"/>
      <c r="CPO134" s="153"/>
      <c r="CPP134" s="154"/>
      <c r="CPQ134" s="154"/>
      <c r="CPR134" s="153"/>
      <c r="CPS134" s="153"/>
      <c r="CPT134" s="153"/>
      <c r="CPU134" s="153"/>
      <c r="CPV134" s="153"/>
      <c r="CPW134" s="153"/>
      <c r="CPX134" s="153"/>
      <c r="CPY134" s="153"/>
      <c r="CPZ134" s="155"/>
      <c r="CQA134" s="165"/>
      <c r="CQB134" s="153"/>
      <c r="CQC134" s="154"/>
      <c r="CQD134" s="154"/>
      <c r="CQE134" s="153"/>
      <c r="CQF134" s="153"/>
      <c r="CQG134" s="153"/>
      <c r="CQH134" s="153"/>
      <c r="CQI134" s="153"/>
      <c r="CQJ134" s="153"/>
      <c r="CQK134" s="153"/>
      <c r="CQL134" s="153"/>
      <c r="CQM134" s="155"/>
      <c r="CQN134" s="165"/>
      <c r="CQO134" s="153"/>
      <c r="CQP134" s="154"/>
      <c r="CQQ134" s="154"/>
      <c r="CQR134" s="153"/>
      <c r="CQS134" s="153"/>
      <c r="CQT134" s="153"/>
      <c r="CQU134" s="153"/>
      <c r="CQV134" s="153"/>
      <c r="CQW134" s="153"/>
      <c r="CQX134" s="153"/>
      <c r="CQY134" s="153"/>
      <c r="CQZ134" s="155"/>
      <c r="CRA134" s="165"/>
      <c r="CRB134" s="153"/>
      <c r="CRC134" s="154"/>
      <c r="CRD134" s="154"/>
      <c r="CRE134" s="153"/>
      <c r="CRF134" s="153"/>
      <c r="CRG134" s="153"/>
      <c r="CRH134" s="153"/>
      <c r="CRI134" s="153"/>
      <c r="CRJ134" s="153"/>
      <c r="CRK134" s="153"/>
      <c r="CRL134" s="153"/>
      <c r="CRM134" s="155"/>
      <c r="CRN134" s="165"/>
      <c r="CRO134" s="153"/>
      <c r="CRP134" s="154"/>
      <c r="CRQ134" s="154"/>
      <c r="CRR134" s="153"/>
      <c r="CRS134" s="153"/>
      <c r="CRT134" s="153"/>
      <c r="CRU134" s="153"/>
      <c r="CRV134" s="153"/>
      <c r="CRW134" s="153"/>
      <c r="CRX134" s="153"/>
      <c r="CRY134" s="153"/>
      <c r="CRZ134" s="155"/>
      <c r="CSA134" s="165"/>
      <c r="CSB134" s="153"/>
      <c r="CSC134" s="154"/>
      <c r="CSD134" s="154"/>
      <c r="CSE134" s="153"/>
      <c r="CSF134" s="153"/>
      <c r="CSG134" s="153"/>
      <c r="CSH134" s="153"/>
      <c r="CSI134" s="153"/>
      <c r="CSJ134" s="153"/>
      <c r="CSK134" s="153"/>
      <c r="CSL134" s="153"/>
      <c r="CSM134" s="155"/>
      <c r="CSN134" s="165"/>
      <c r="CSO134" s="153"/>
      <c r="CSP134" s="154"/>
      <c r="CSQ134" s="154"/>
      <c r="CSR134" s="153"/>
      <c r="CSS134" s="153"/>
      <c r="CST134" s="153"/>
      <c r="CSU134" s="153"/>
      <c r="CSV134" s="153"/>
      <c r="CSW134" s="153"/>
      <c r="CSX134" s="153"/>
      <c r="CSY134" s="153"/>
      <c r="CSZ134" s="155"/>
      <c r="CTA134" s="165"/>
      <c r="CTB134" s="153"/>
      <c r="CTC134" s="154"/>
      <c r="CTD134" s="154"/>
      <c r="CTE134" s="153"/>
      <c r="CTF134" s="153"/>
      <c r="CTG134" s="153"/>
      <c r="CTH134" s="153"/>
      <c r="CTI134" s="153"/>
      <c r="CTJ134" s="153"/>
      <c r="CTK134" s="153"/>
      <c r="CTL134" s="153"/>
      <c r="CTM134" s="155"/>
      <c r="CTN134" s="165"/>
      <c r="CTO134" s="153"/>
      <c r="CTP134" s="154"/>
      <c r="CTQ134" s="154"/>
      <c r="CTR134" s="153"/>
      <c r="CTS134" s="153"/>
      <c r="CTT134" s="153"/>
      <c r="CTU134" s="153"/>
      <c r="CTV134" s="153"/>
      <c r="CTW134" s="153"/>
      <c r="CTX134" s="153"/>
      <c r="CTY134" s="153"/>
      <c r="CTZ134" s="155"/>
      <c r="CUA134" s="165"/>
      <c r="CUB134" s="153"/>
      <c r="CUC134" s="154"/>
      <c r="CUD134" s="154"/>
      <c r="CUE134" s="153"/>
      <c r="CUF134" s="153"/>
      <c r="CUG134" s="153"/>
      <c r="CUH134" s="153"/>
      <c r="CUI134" s="153"/>
      <c r="CUJ134" s="153"/>
      <c r="CUK134" s="153"/>
      <c r="CUL134" s="153"/>
      <c r="CUM134" s="155"/>
      <c r="CUN134" s="165"/>
      <c r="CUO134" s="153"/>
      <c r="CUP134" s="154"/>
      <c r="CUQ134" s="154"/>
      <c r="CUR134" s="153"/>
      <c r="CUS134" s="153"/>
      <c r="CUT134" s="153"/>
      <c r="CUU134" s="153"/>
      <c r="CUV134" s="153"/>
      <c r="CUW134" s="153"/>
      <c r="CUX134" s="153"/>
      <c r="CUY134" s="153"/>
      <c r="CUZ134" s="155"/>
      <c r="CVA134" s="165"/>
      <c r="CVB134" s="153"/>
      <c r="CVC134" s="154"/>
      <c r="CVD134" s="154"/>
      <c r="CVE134" s="153"/>
      <c r="CVF134" s="153"/>
      <c r="CVG134" s="153"/>
      <c r="CVH134" s="153"/>
      <c r="CVI134" s="153"/>
      <c r="CVJ134" s="153"/>
      <c r="CVK134" s="153"/>
      <c r="CVL134" s="153"/>
      <c r="CVM134" s="155"/>
      <c r="CVN134" s="165"/>
      <c r="CVO134" s="153"/>
      <c r="CVP134" s="154"/>
      <c r="CVQ134" s="154"/>
      <c r="CVR134" s="153"/>
      <c r="CVS134" s="153"/>
      <c r="CVT134" s="153"/>
      <c r="CVU134" s="153"/>
      <c r="CVV134" s="153"/>
      <c r="CVW134" s="153"/>
      <c r="CVX134" s="153"/>
      <c r="CVY134" s="153"/>
      <c r="CVZ134" s="155"/>
      <c r="CWA134" s="165"/>
      <c r="CWB134" s="153"/>
      <c r="CWC134" s="154"/>
      <c r="CWD134" s="154"/>
      <c r="CWE134" s="153"/>
      <c r="CWF134" s="153"/>
      <c r="CWG134" s="153"/>
      <c r="CWH134" s="153"/>
      <c r="CWI134" s="153"/>
      <c r="CWJ134" s="153"/>
      <c r="CWK134" s="153"/>
      <c r="CWL134" s="153"/>
      <c r="CWM134" s="155"/>
      <c r="CWN134" s="165"/>
      <c r="CWO134" s="153"/>
      <c r="CWP134" s="154"/>
      <c r="CWQ134" s="154"/>
      <c r="CWR134" s="153"/>
      <c r="CWS134" s="153"/>
      <c r="CWT134" s="153"/>
      <c r="CWU134" s="153"/>
      <c r="CWV134" s="153"/>
      <c r="CWW134" s="153"/>
      <c r="CWX134" s="153"/>
      <c r="CWY134" s="153"/>
      <c r="CWZ134" s="155"/>
      <c r="CXA134" s="165"/>
      <c r="CXB134" s="153"/>
      <c r="CXC134" s="154"/>
      <c r="CXD134" s="154"/>
      <c r="CXE134" s="153"/>
      <c r="CXF134" s="153"/>
      <c r="CXG134" s="153"/>
      <c r="CXH134" s="153"/>
      <c r="CXI134" s="153"/>
      <c r="CXJ134" s="153"/>
      <c r="CXK134" s="153"/>
      <c r="CXL134" s="153"/>
      <c r="CXM134" s="155"/>
      <c r="CXN134" s="165"/>
      <c r="CXO134" s="153"/>
      <c r="CXP134" s="154"/>
      <c r="CXQ134" s="154"/>
      <c r="CXR134" s="153"/>
      <c r="CXS134" s="153"/>
      <c r="CXT134" s="153"/>
      <c r="CXU134" s="153"/>
      <c r="CXV134" s="153"/>
      <c r="CXW134" s="153"/>
      <c r="CXX134" s="153"/>
      <c r="CXY134" s="153"/>
      <c r="CXZ134" s="155"/>
      <c r="CYA134" s="165"/>
      <c r="CYB134" s="153"/>
      <c r="CYC134" s="154"/>
      <c r="CYD134" s="154"/>
      <c r="CYE134" s="153"/>
      <c r="CYF134" s="153"/>
      <c r="CYG134" s="153"/>
      <c r="CYH134" s="153"/>
      <c r="CYI134" s="153"/>
      <c r="CYJ134" s="153"/>
      <c r="CYK134" s="153"/>
      <c r="CYL134" s="153"/>
      <c r="CYM134" s="155"/>
      <c r="CYN134" s="165"/>
      <c r="CYO134" s="153"/>
      <c r="CYP134" s="154"/>
      <c r="CYQ134" s="154"/>
      <c r="CYR134" s="153"/>
      <c r="CYS134" s="153"/>
      <c r="CYT134" s="153"/>
      <c r="CYU134" s="153"/>
      <c r="CYV134" s="153"/>
      <c r="CYW134" s="153"/>
      <c r="CYX134" s="153"/>
      <c r="CYY134" s="153"/>
      <c r="CYZ134" s="155"/>
      <c r="CZA134" s="165"/>
      <c r="CZB134" s="153"/>
      <c r="CZC134" s="154"/>
      <c r="CZD134" s="154"/>
      <c r="CZE134" s="153"/>
      <c r="CZF134" s="153"/>
      <c r="CZG134" s="153"/>
      <c r="CZH134" s="153"/>
      <c r="CZI134" s="153"/>
      <c r="CZJ134" s="153"/>
      <c r="CZK134" s="153"/>
      <c r="CZL134" s="153"/>
      <c r="CZM134" s="155"/>
      <c r="CZN134" s="165"/>
      <c r="CZO134" s="153"/>
      <c r="CZP134" s="154"/>
      <c r="CZQ134" s="154"/>
      <c r="CZR134" s="153"/>
      <c r="CZS134" s="153"/>
      <c r="CZT134" s="153"/>
      <c r="CZU134" s="153"/>
      <c r="CZV134" s="153"/>
      <c r="CZW134" s="153"/>
      <c r="CZX134" s="153"/>
      <c r="CZY134" s="153"/>
      <c r="CZZ134" s="155"/>
      <c r="DAA134" s="165"/>
      <c r="DAB134" s="153"/>
      <c r="DAC134" s="154"/>
      <c r="DAD134" s="154"/>
      <c r="DAE134" s="153"/>
      <c r="DAF134" s="153"/>
      <c r="DAG134" s="153"/>
      <c r="DAH134" s="153"/>
      <c r="DAI134" s="153"/>
      <c r="DAJ134" s="153"/>
      <c r="DAK134" s="153"/>
      <c r="DAL134" s="153"/>
      <c r="DAM134" s="155"/>
      <c r="DAN134" s="165"/>
      <c r="DAO134" s="153"/>
      <c r="DAP134" s="154"/>
      <c r="DAQ134" s="154"/>
      <c r="DAR134" s="153"/>
      <c r="DAS134" s="153"/>
      <c r="DAT134" s="153"/>
      <c r="DAU134" s="153"/>
      <c r="DAV134" s="153"/>
      <c r="DAW134" s="153"/>
      <c r="DAX134" s="153"/>
      <c r="DAY134" s="153"/>
      <c r="DAZ134" s="155"/>
      <c r="DBA134" s="165"/>
      <c r="DBB134" s="153"/>
      <c r="DBC134" s="154"/>
      <c r="DBD134" s="154"/>
      <c r="DBE134" s="153"/>
      <c r="DBF134" s="153"/>
      <c r="DBG134" s="153"/>
      <c r="DBH134" s="153"/>
      <c r="DBI134" s="153"/>
      <c r="DBJ134" s="153"/>
      <c r="DBK134" s="153"/>
      <c r="DBL134" s="153"/>
      <c r="DBM134" s="155"/>
      <c r="DBN134" s="165"/>
      <c r="DBO134" s="153"/>
      <c r="DBP134" s="154"/>
      <c r="DBQ134" s="154"/>
      <c r="DBR134" s="153"/>
      <c r="DBS134" s="153"/>
      <c r="DBT134" s="153"/>
      <c r="DBU134" s="153"/>
      <c r="DBV134" s="153"/>
      <c r="DBW134" s="153"/>
      <c r="DBX134" s="153"/>
      <c r="DBY134" s="153"/>
      <c r="DBZ134" s="155"/>
      <c r="DCA134" s="165"/>
      <c r="DCB134" s="153"/>
      <c r="DCC134" s="154"/>
      <c r="DCD134" s="154"/>
      <c r="DCE134" s="153"/>
      <c r="DCF134" s="153"/>
      <c r="DCG134" s="153"/>
      <c r="DCH134" s="153"/>
      <c r="DCI134" s="153"/>
      <c r="DCJ134" s="153"/>
      <c r="DCK134" s="153"/>
      <c r="DCL134" s="153"/>
      <c r="DCM134" s="155"/>
      <c r="DCN134" s="165"/>
      <c r="DCO134" s="153"/>
      <c r="DCP134" s="154"/>
      <c r="DCQ134" s="154"/>
      <c r="DCR134" s="153"/>
      <c r="DCS134" s="153"/>
      <c r="DCT134" s="153"/>
      <c r="DCU134" s="153"/>
      <c r="DCV134" s="153"/>
      <c r="DCW134" s="153"/>
      <c r="DCX134" s="153"/>
      <c r="DCY134" s="153"/>
      <c r="DCZ134" s="155"/>
      <c r="DDA134" s="165"/>
      <c r="DDB134" s="153"/>
      <c r="DDC134" s="154"/>
      <c r="DDD134" s="154"/>
      <c r="DDE134" s="153"/>
      <c r="DDF134" s="153"/>
      <c r="DDG134" s="153"/>
      <c r="DDH134" s="153"/>
      <c r="DDI134" s="153"/>
      <c r="DDJ134" s="153"/>
      <c r="DDK134" s="153"/>
      <c r="DDL134" s="153"/>
      <c r="DDM134" s="155"/>
      <c r="DDN134" s="165"/>
      <c r="DDO134" s="153"/>
      <c r="DDP134" s="154"/>
      <c r="DDQ134" s="154"/>
      <c r="DDR134" s="153"/>
      <c r="DDS134" s="153"/>
      <c r="DDT134" s="153"/>
      <c r="DDU134" s="153"/>
      <c r="DDV134" s="153"/>
      <c r="DDW134" s="153"/>
      <c r="DDX134" s="153"/>
      <c r="DDY134" s="153"/>
      <c r="DDZ134" s="155"/>
      <c r="DEA134" s="165"/>
      <c r="DEB134" s="153"/>
      <c r="DEC134" s="154"/>
      <c r="DED134" s="154"/>
      <c r="DEE134" s="153"/>
      <c r="DEF134" s="153"/>
      <c r="DEG134" s="153"/>
      <c r="DEH134" s="153"/>
      <c r="DEI134" s="153"/>
      <c r="DEJ134" s="153"/>
      <c r="DEK134" s="153"/>
      <c r="DEL134" s="153"/>
      <c r="DEM134" s="155"/>
      <c r="DEN134" s="165"/>
      <c r="DEO134" s="153"/>
      <c r="DEP134" s="154"/>
      <c r="DEQ134" s="154"/>
      <c r="DER134" s="153"/>
      <c r="DES134" s="153"/>
      <c r="DET134" s="153"/>
      <c r="DEU134" s="153"/>
      <c r="DEV134" s="153"/>
      <c r="DEW134" s="153"/>
      <c r="DEX134" s="153"/>
      <c r="DEY134" s="153"/>
      <c r="DEZ134" s="155"/>
      <c r="DFA134" s="165"/>
      <c r="DFB134" s="153"/>
      <c r="DFC134" s="154"/>
      <c r="DFD134" s="154"/>
      <c r="DFE134" s="153"/>
      <c r="DFF134" s="153"/>
      <c r="DFG134" s="153"/>
      <c r="DFH134" s="153"/>
      <c r="DFI134" s="153"/>
      <c r="DFJ134" s="153"/>
      <c r="DFK134" s="153"/>
      <c r="DFL134" s="153"/>
      <c r="DFM134" s="155"/>
      <c r="DFN134" s="165"/>
      <c r="DFO134" s="153"/>
      <c r="DFP134" s="154"/>
      <c r="DFQ134" s="154"/>
      <c r="DFR134" s="153"/>
      <c r="DFS134" s="153"/>
      <c r="DFT134" s="153"/>
      <c r="DFU134" s="153"/>
      <c r="DFV134" s="153"/>
      <c r="DFW134" s="153"/>
      <c r="DFX134" s="153"/>
      <c r="DFY134" s="153"/>
      <c r="DFZ134" s="155"/>
      <c r="DGA134" s="165"/>
      <c r="DGB134" s="153"/>
      <c r="DGC134" s="154"/>
      <c r="DGD134" s="154"/>
      <c r="DGE134" s="153"/>
      <c r="DGF134" s="153"/>
      <c r="DGG134" s="153"/>
      <c r="DGH134" s="153"/>
      <c r="DGI134" s="153"/>
      <c r="DGJ134" s="153"/>
      <c r="DGK134" s="153"/>
      <c r="DGL134" s="153"/>
      <c r="DGM134" s="155"/>
      <c r="DGN134" s="165"/>
      <c r="DGO134" s="153"/>
      <c r="DGP134" s="154"/>
      <c r="DGQ134" s="154"/>
      <c r="DGR134" s="153"/>
      <c r="DGS134" s="153"/>
      <c r="DGT134" s="153"/>
      <c r="DGU134" s="153"/>
      <c r="DGV134" s="153"/>
      <c r="DGW134" s="153"/>
      <c r="DGX134" s="153"/>
      <c r="DGY134" s="153"/>
      <c r="DGZ134" s="155"/>
      <c r="DHA134" s="165"/>
      <c r="DHB134" s="153"/>
      <c r="DHC134" s="154"/>
      <c r="DHD134" s="154"/>
      <c r="DHE134" s="153"/>
      <c r="DHF134" s="153"/>
      <c r="DHG134" s="153"/>
      <c r="DHH134" s="153"/>
      <c r="DHI134" s="153"/>
      <c r="DHJ134" s="153"/>
      <c r="DHK134" s="153"/>
      <c r="DHL134" s="153"/>
      <c r="DHM134" s="155"/>
      <c r="DHN134" s="165"/>
      <c r="DHO134" s="153"/>
      <c r="DHP134" s="154"/>
      <c r="DHQ134" s="154"/>
      <c r="DHR134" s="153"/>
      <c r="DHS134" s="153"/>
      <c r="DHT134" s="153"/>
      <c r="DHU134" s="153"/>
      <c r="DHV134" s="153"/>
      <c r="DHW134" s="153"/>
      <c r="DHX134" s="153"/>
      <c r="DHY134" s="153"/>
      <c r="DHZ134" s="155"/>
      <c r="DIA134" s="165"/>
      <c r="DIB134" s="153"/>
      <c r="DIC134" s="154"/>
      <c r="DID134" s="154"/>
      <c r="DIE134" s="153"/>
      <c r="DIF134" s="153"/>
      <c r="DIG134" s="153"/>
      <c r="DIH134" s="153"/>
      <c r="DII134" s="153"/>
      <c r="DIJ134" s="153"/>
      <c r="DIK134" s="153"/>
      <c r="DIL134" s="153"/>
      <c r="DIM134" s="155"/>
      <c r="DIN134" s="165"/>
      <c r="DIO134" s="153"/>
      <c r="DIP134" s="154"/>
      <c r="DIQ134" s="154"/>
      <c r="DIR134" s="153"/>
      <c r="DIS134" s="153"/>
      <c r="DIT134" s="153"/>
      <c r="DIU134" s="153"/>
      <c r="DIV134" s="153"/>
      <c r="DIW134" s="153"/>
      <c r="DIX134" s="153"/>
      <c r="DIY134" s="153"/>
      <c r="DIZ134" s="155"/>
      <c r="DJA134" s="165"/>
      <c r="DJB134" s="153"/>
      <c r="DJC134" s="154"/>
      <c r="DJD134" s="154"/>
      <c r="DJE134" s="153"/>
      <c r="DJF134" s="153"/>
      <c r="DJG134" s="153"/>
      <c r="DJH134" s="153"/>
      <c r="DJI134" s="153"/>
      <c r="DJJ134" s="153"/>
      <c r="DJK134" s="153"/>
      <c r="DJL134" s="153"/>
      <c r="DJM134" s="155"/>
      <c r="DJN134" s="165"/>
      <c r="DJO134" s="153"/>
      <c r="DJP134" s="154"/>
      <c r="DJQ134" s="154"/>
      <c r="DJR134" s="153"/>
      <c r="DJS134" s="153"/>
      <c r="DJT134" s="153"/>
      <c r="DJU134" s="153"/>
      <c r="DJV134" s="153"/>
      <c r="DJW134" s="153"/>
      <c r="DJX134" s="153"/>
      <c r="DJY134" s="153"/>
      <c r="DJZ134" s="155"/>
      <c r="DKA134" s="165"/>
      <c r="DKB134" s="153"/>
      <c r="DKC134" s="154"/>
      <c r="DKD134" s="154"/>
      <c r="DKE134" s="153"/>
      <c r="DKF134" s="153"/>
      <c r="DKG134" s="153"/>
      <c r="DKH134" s="153"/>
      <c r="DKI134" s="153"/>
      <c r="DKJ134" s="153"/>
      <c r="DKK134" s="153"/>
      <c r="DKL134" s="153"/>
      <c r="DKM134" s="155"/>
      <c r="DKN134" s="165"/>
      <c r="DKO134" s="153"/>
      <c r="DKP134" s="154"/>
      <c r="DKQ134" s="154"/>
      <c r="DKR134" s="153"/>
      <c r="DKS134" s="153"/>
      <c r="DKT134" s="153"/>
      <c r="DKU134" s="153"/>
      <c r="DKV134" s="153"/>
      <c r="DKW134" s="153"/>
      <c r="DKX134" s="153"/>
      <c r="DKY134" s="153"/>
      <c r="DKZ134" s="155"/>
      <c r="DLA134" s="165"/>
      <c r="DLB134" s="153"/>
      <c r="DLC134" s="154"/>
      <c r="DLD134" s="154"/>
      <c r="DLE134" s="153"/>
      <c r="DLF134" s="153"/>
      <c r="DLG134" s="153"/>
      <c r="DLH134" s="153"/>
      <c r="DLI134" s="153"/>
      <c r="DLJ134" s="153"/>
      <c r="DLK134" s="153"/>
      <c r="DLL134" s="153"/>
      <c r="DLM134" s="155"/>
      <c r="DLN134" s="165"/>
      <c r="DLO134" s="153"/>
      <c r="DLP134" s="154"/>
      <c r="DLQ134" s="154"/>
      <c r="DLR134" s="153"/>
      <c r="DLS134" s="153"/>
      <c r="DLT134" s="153"/>
      <c r="DLU134" s="153"/>
      <c r="DLV134" s="153"/>
      <c r="DLW134" s="153"/>
      <c r="DLX134" s="153"/>
      <c r="DLY134" s="153"/>
      <c r="DLZ134" s="155"/>
      <c r="DMA134" s="165"/>
      <c r="DMB134" s="153"/>
      <c r="DMC134" s="154"/>
      <c r="DMD134" s="154"/>
      <c r="DME134" s="153"/>
      <c r="DMF134" s="153"/>
      <c r="DMG134" s="153"/>
      <c r="DMH134" s="153"/>
      <c r="DMI134" s="153"/>
      <c r="DMJ134" s="153"/>
      <c r="DMK134" s="153"/>
      <c r="DML134" s="153"/>
      <c r="DMM134" s="155"/>
      <c r="DMN134" s="165"/>
      <c r="DMO134" s="153"/>
      <c r="DMP134" s="154"/>
      <c r="DMQ134" s="154"/>
      <c r="DMR134" s="153"/>
      <c r="DMS134" s="153"/>
      <c r="DMT134" s="153"/>
      <c r="DMU134" s="153"/>
      <c r="DMV134" s="153"/>
      <c r="DMW134" s="153"/>
      <c r="DMX134" s="153"/>
      <c r="DMY134" s="153"/>
      <c r="DMZ134" s="155"/>
      <c r="DNA134" s="165"/>
      <c r="DNB134" s="153"/>
      <c r="DNC134" s="154"/>
      <c r="DND134" s="154"/>
      <c r="DNE134" s="153"/>
      <c r="DNF134" s="153"/>
      <c r="DNG134" s="153"/>
      <c r="DNH134" s="153"/>
      <c r="DNI134" s="153"/>
      <c r="DNJ134" s="153"/>
      <c r="DNK134" s="153"/>
      <c r="DNL134" s="153"/>
      <c r="DNM134" s="155"/>
      <c r="DNN134" s="165"/>
      <c r="DNO134" s="153"/>
      <c r="DNP134" s="154"/>
      <c r="DNQ134" s="154"/>
      <c r="DNR134" s="153"/>
      <c r="DNS134" s="153"/>
      <c r="DNT134" s="153"/>
      <c r="DNU134" s="153"/>
      <c r="DNV134" s="153"/>
      <c r="DNW134" s="153"/>
      <c r="DNX134" s="153"/>
      <c r="DNY134" s="153"/>
      <c r="DNZ134" s="155"/>
      <c r="DOA134" s="165"/>
      <c r="DOB134" s="153"/>
      <c r="DOC134" s="154"/>
      <c r="DOD134" s="154"/>
      <c r="DOE134" s="153"/>
      <c r="DOF134" s="153"/>
      <c r="DOG134" s="153"/>
      <c r="DOH134" s="153"/>
      <c r="DOI134" s="153"/>
      <c r="DOJ134" s="153"/>
      <c r="DOK134" s="153"/>
      <c r="DOL134" s="153"/>
      <c r="DOM134" s="155"/>
      <c r="DON134" s="165"/>
      <c r="DOO134" s="153"/>
      <c r="DOP134" s="154"/>
      <c r="DOQ134" s="154"/>
      <c r="DOR134" s="153"/>
      <c r="DOS134" s="153"/>
      <c r="DOT134" s="153"/>
      <c r="DOU134" s="153"/>
      <c r="DOV134" s="153"/>
      <c r="DOW134" s="153"/>
      <c r="DOX134" s="153"/>
      <c r="DOY134" s="153"/>
      <c r="DOZ134" s="155"/>
      <c r="DPA134" s="165"/>
      <c r="DPB134" s="153"/>
      <c r="DPC134" s="154"/>
      <c r="DPD134" s="154"/>
      <c r="DPE134" s="153"/>
      <c r="DPF134" s="153"/>
      <c r="DPG134" s="153"/>
      <c r="DPH134" s="153"/>
      <c r="DPI134" s="153"/>
      <c r="DPJ134" s="153"/>
      <c r="DPK134" s="153"/>
      <c r="DPL134" s="153"/>
      <c r="DPM134" s="155"/>
      <c r="DPN134" s="165"/>
      <c r="DPO134" s="153"/>
      <c r="DPP134" s="154"/>
      <c r="DPQ134" s="154"/>
      <c r="DPR134" s="153"/>
      <c r="DPS134" s="153"/>
      <c r="DPT134" s="153"/>
      <c r="DPU134" s="153"/>
      <c r="DPV134" s="153"/>
      <c r="DPW134" s="153"/>
      <c r="DPX134" s="153"/>
      <c r="DPY134" s="153"/>
      <c r="DPZ134" s="155"/>
      <c r="DQA134" s="165"/>
      <c r="DQB134" s="153"/>
      <c r="DQC134" s="154"/>
      <c r="DQD134" s="154"/>
      <c r="DQE134" s="153"/>
      <c r="DQF134" s="153"/>
      <c r="DQG134" s="153"/>
      <c r="DQH134" s="153"/>
      <c r="DQI134" s="153"/>
      <c r="DQJ134" s="153"/>
      <c r="DQK134" s="153"/>
      <c r="DQL134" s="153"/>
      <c r="DQM134" s="155"/>
      <c r="DQN134" s="165"/>
      <c r="DQO134" s="153"/>
      <c r="DQP134" s="154"/>
      <c r="DQQ134" s="154"/>
      <c r="DQR134" s="153"/>
      <c r="DQS134" s="153"/>
      <c r="DQT134" s="153"/>
      <c r="DQU134" s="153"/>
      <c r="DQV134" s="153"/>
      <c r="DQW134" s="153"/>
      <c r="DQX134" s="153"/>
      <c r="DQY134" s="153"/>
      <c r="DQZ134" s="155"/>
      <c r="DRA134" s="165"/>
      <c r="DRB134" s="153"/>
      <c r="DRC134" s="154"/>
      <c r="DRD134" s="154"/>
      <c r="DRE134" s="153"/>
      <c r="DRF134" s="153"/>
      <c r="DRG134" s="153"/>
      <c r="DRH134" s="153"/>
      <c r="DRI134" s="153"/>
      <c r="DRJ134" s="153"/>
      <c r="DRK134" s="153"/>
      <c r="DRL134" s="153"/>
      <c r="DRM134" s="155"/>
      <c r="DRN134" s="165"/>
      <c r="DRO134" s="153"/>
      <c r="DRP134" s="154"/>
      <c r="DRQ134" s="154"/>
      <c r="DRR134" s="153"/>
      <c r="DRS134" s="153"/>
      <c r="DRT134" s="153"/>
      <c r="DRU134" s="153"/>
      <c r="DRV134" s="153"/>
      <c r="DRW134" s="153"/>
      <c r="DRX134" s="153"/>
      <c r="DRY134" s="153"/>
      <c r="DRZ134" s="155"/>
      <c r="DSA134" s="165"/>
      <c r="DSB134" s="153"/>
      <c r="DSC134" s="154"/>
      <c r="DSD134" s="154"/>
      <c r="DSE134" s="153"/>
      <c r="DSF134" s="153"/>
      <c r="DSG134" s="153"/>
      <c r="DSH134" s="153"/>
      <c r="DSI134" s="153"/>
      <c r="DSJ134" s="153"/>
      <c r="DSK134" s="153"/>
      <c r="DSL134" s="153"/>
      <c r="DSM134" s="155"/>
      <c r="DSN134" s="165"/>
      <c r="DSO134" s="153"/>
      <c r="DSP134" s="154"/>
      <c r="DSQ134" s="154"/>
      <c r="DSR134" s="153"/>
      <c r="DSS134" s="153"/>
      <c r="DST134" s="153"/>
      <c r="DSU134" s="153"/>
      <c r="DSV134" s="153"/>
      <c r="DSW134" s="153"/>
      <c r="DSX134" s="153"/>
      <c r="DSY134" s="153"/>
      <c r="DSZ134" s="155"/>
      <c r="DTA134" s="165"/>
      <c r="DTB134" s="153"/>
      <c r="DTC134" s="154"/>
      <c r="DTD134" s="154"/>
      <c r="DTE134" s="153"/>
      <c r="DTF134" s="153"/>
      <c r="DTG134" s="153"/>
      <c r="DTH134" s="153"/>
      <c r="DTI134" s="153"/>
      <c r="DTJ134" s="153"/>
      <c r="DTK134" s="153"/>
      <c r="DTL134" s="153"/>
      <c r="DTM134" s="155"/>
      <c r="DTN134" s="165"/>
      <c r="DTO134" s="153"/>
      <c r="DTP134" s="154"/>
      <c r="DTQ134" s="154"/>
      <c r="DTR134" s="153"/>
      <c r="DTS134" s="153"/>
      <c r="DTT134" s="153"/>
      <c r="DTU134" s="153"/>
      <c r="DTV134" s="153"/>
      <c r="DTW134" s="153"/>
      <c r="DTX134" s="153"/>
      <c r="DTY134" s="153"/>
      <c r="DTZ134" s="155"/>
      <c r="DUA134" s="165"/>
      <c r="DUB134" s="153"/>
      <c r="DUC134" s="154"/>
      <c r="DUD134" s="154"/>
      <c r="DUE134" s="153"/>
      <c r="DUF134" s="153"/>
      <c r="DUG134" s="153"/>
      <c r="DUH134" s="153"/>
      <c r="DUI134" s="153"/>
      <c r="DUJ134" s="153"/>
      <c r="DUK134" s="153"/>
      <c r="DUL134" s="153"/>
      <c r="DUM134" s="155"/>
      <c r="DUN134" s="165"/>
      <c r="DUO134" s="153"/>
      <c r="DUP134" s="154"/>
      <c r="DUQ134" s="154"/>
      <c r="DUR134" s="153"/>
      <c r="DUS134" s="153"/>
      <c r="DUT134" s="153"/>
      <c r="DUU134" s="153"/>
      <c r="DUV134" s="153"/>
      <c r="DUW134" s="153"/>
      <c r="DUX134" s="153"/>
      <c r="DUY134" s="153"/>
      <c r="DUZ134" s="155"/>
      <c r="DVA134" s="165"/>
      <c r="DVB134" s="153"/>
      <c r="DVC134" s="154"/>
      <c r="DVD134" s="154"/>
      <c r="DVE134" s="153"/>
      <c r="DVF134" s="153"/>
      <c r="DVG134" s="153"/>
      <c r="DVH134" s="153"/>
      <c r="DVI134" s="153"/>
      <c r="DVJ134" s="153"/>
      <c r="DVK134" s="153"/>
      <c r="DVL134" s="153"/>
      <c r="DVM134" s="155"/>
      <c r="DVN134" s="165"/>
      <c r="DVO134" s="153"/>
      <c r="DVP134" s="154"/>
      <c r="DVQ134" s="154"/>
      <c r="DVR134" s="153"/>
      <c r="DVS134" s="153"/>
      <c r="DVT134" s="153"/>
      <c r="DVU134" s="153"/>
      <c r="DVV134" s="153"/>
      <c r="DVW134" s="153"/>
      <c r="DVX134" s="153"/>
      <c r="DVY134" s="153"/>
      <c r="DVZ134" s="155"/>
      <c r="DWA134" s="165"/>
      <c r="DWB134" s="153"/>
      <c r="DWC134" s="154"/>
      <c r="DWD134" s="154"/>
      <c r="DWE134" s="153"/>
      <c r="DWF134" s="153"/>
      <c r="DWG134" s="153"/>
      <c r="DWH134" s="153"/>
      <c r="DWI134" s="153"/>
      <c r="DWJ134" s="153"/>
      <c r="DWK134" s="153"/>
      <c r="DWL134" s="153"/>
      <c r="DWM134" s="155"/>
      <c r="DWN134" s="165"/>
      <c r="DWO134" s="153"/>
      <c r="DWP134" s="154"/>
      <c r="DWQ134" s="154"/>
      <c r="DWR134" s="153"/>
      <c r="DWS134" s="153"/>
      <c r="DWT134" s="153"/>
      <c r="DWU134" s="153"/>
      <c r="DWV134" s="153"/>
      <c r="DWW134" s="153"/>
      <c r="DWX134" s="153"/>
      <c r="DWY134" s="153"/>
      <c r="DWZ134" s="155"/>
      <c r="DXA134" s="165"/>
      <c r="DXB134" s="153"/>
      <c r="DXC134" s="154"/>
      <c r="DXD134" s="154"/>
      <c r="DXE134" s="153"/>
      <c r="DXF134" s="153"/>
      <c r="DXG134" s="153"/>
      <c r="DXH134" s="153"/>
      <c r="DXI134" s="153"/>
      <c r="DXJ134" s="153"/>
      <c r="DXK134" s="153"/>
      <c r="DXL134" s="153"/>
      <c r="DXM134" s="155"/>
      <c r="DXN134" s="165"/>
      <c r="DXO134" s="153"/>
      <c r="DXP134" s="154"/>
      <c r="DXQ134" s="154"/>
      <c r="DXR134" s="153"/>
      <c r="DXS134" s="153"/>
      <c r="DXT134" s="153"/>
      <c r="DXU134" s="153"/>
      <c r="DXV134" s="153"/>
      <c r="DXW134" s="153"/>
      <c r="DXX134" s="153"/>
      <c r="DXY134" s="153"/>
      <c r="DXZ134" s="155"/>
      <c r="DYA134" s="165"/>
      <c r="DYB134" s="153"/>
      <c r="DYC134" s="154"/>
      <c r="DYD134" s="154"/>
      <c r="DYE134" s="153"/>
      <c r="DYF134" s="153"/>
      <c r="DYG134" s="153"/>
      <c r="DYH134" s="153"/>
      <c r="DYI134" s="153"/>
      <c r="DYJ134" s="153"/>
      <c r="DYK134" s="153"/>
      <c r="DYL134" s="153"/>
      <c r="DYM134" s="155"/>
      <c r="DYN134" s="165"/>
      <c r="DYO134" s="153"/>
      <c r="DYP134" s="154"/>
      <c r="DYQ134" s="154"/>
      <c r="DYR134" s="153"/>
      <c r="DYS134" s="153"/>
      <c r="DYT134" s="153"/>
      <c r="DYU134" s="153"/>
      <c r="DYV134" s="153"/>
      <c r="DYW134" s="153"/>
      <c r="DYX134" s="153"/>
      <c r="DYY134" s="153"/>
      <c r="DYZ134" s="155"/>
      <c r="DZA134" s="165"/>
      <c r="DZB134" s="153"/>
      <c r="DZC134" s="154"/>
      <c r="DZD134" s="154"/>
      <c r="DZE134" s="153"/>
      <c r="DZF134" s="153"/>
      <c r="DZG134" s="153"/>
      <c r="DZH134" s="153"/>
      <c r="DZI134" s="153"/>
      <c r="DZJ134" s="153"/>
      <c r="DZK134" s="153"/>
      <c r="DZL134" s="153"/>
      <c r="DZM134" s="155"/>
      <c r="DZN134" s="165"/>
      <c r="DZO134" s="153"/>
      <c r="DZP134" s="154"/>
      <c r="DZQ134" s="154"/>
      <c r="DZR134" s="153"/>
      <c r="DZS134" s="153"/>
      <c r="DZT134" s="153"/>
      <c r="DZU134" s="153"/>
      <c r="DZV134" s="153"/>
      <c r="DZW134" s="153"/>
      <c r="DZX134" s="153"/>
      <c r="DZY134" s="153"/>
      <c r="DZZ134" s="155"/>
      <c r="EAA134" s="165"/>
      <c r="EAB134" s="153"/>
      <c r="EAC134" s="154"/>
      <c r="EAD134" s="154"/>
      <c r="EAE134" s="153"/>
      <c r="EAF134" s="153"/>
      <c r="EAG134" s="153"/>
      <c r="EAH134" s="153"/>
      <c r="EAI134" s="153"/>
      <c r="EAJ134" s="153"/>
      <c r="EAK134" s="153"/>
      <c r="EAL134" s="153"/>
      <c r="EAM134" s="155"/>
      <c r="EAN134" s="165"/>
      <c r="EAO134" s="153"/>
      <c r="EAP134" s="154"/>
      <c r="EAQ134" s="154"/>
      <c r="EAR134" s="153"/>
      <c r="EAS134" s="153"/>
      <c r="EAT134" s="153"/>
      <c r="EAU134" s="153"/>
      <c r="EAV134" s="153"/>
      <c r="EAW134" s="153"/>
      <c r="EAX134" s="153"/>
      <c r="EAY134" s="153"/>
      <c r="EAZ134" s="155"/>
      <c r="EBA134" s="165"/>
      <c r="EBB134" s="153"/>
      <c r="EBC134" s="154"/>
      <c r="EBD134" s="154"/>
      <c r="EBE134" s="153"/>
      <c r="EBF134" s="153"/>
      <c r="EBG134" s="153"/>
      <c r="EBH134" s="153"/>
      <c r="EBI134" s="153"/>
      <c r="EBJ134" s="153"/>
      <c r="EBK134" s="153"/>
      <c r="EBL134" s="153"/>
      <c r="EBM134" s="155"/>
      <c r="EBN134" s="165"/>
      <c r="EBO134" s="153"/>
      <c r="EBP134" s="154"/>
      <c r="EBQ134" s="154"/>
      <c r="EBR134" s="153"/>
      <c r="EBS134" s="153"/>
      <c r="EBT134" s="153"/>
      <c r="EBU134" s="153"/>
      <c r="EBV134" s="153"/>
      <c r="EBW134" s="153"/>
      <c r="EBX134" s="153"/>
      <c r="EBY134" s="153"/>
      <c r="EBZ134" s="155"/>
      <c r="ECA134" s="165"/>
      <c r="ECB134" s="153"/>
      <c r="ECC134" s="154"/>
      <c r="ECD134" s="154"/>
      <c r="ECE134" s="153"/>
      <c r="ECF134" s="153"/>
      <c r="ECG134" s="153"/>
      <c r="ECH134" s="153"/>
      <c r="ECI134" s="153"/>
      <c r="ECJ134" s="153"/>
      <c r="ECK134" s="153"/>
      <c r="ECL134" s="153"/>
      <c r="ECM134" s="155"/>
      <c r="ECN134" s="165"/>
      <c r="ECO134" s="153"/>
      <c r="ECP134" s="154"/>
      <c r="ECQ134" s="154"/>
      <c r="ECR134" s="153"/>
      <c r="ECS134" s="153"/>
      <c r="ECT134" s="153"/>
      <c r="ECU134" s="153"/>
      <c r="ECV134" s="153"/>
      <c r="ECW134" s="153"/>
      <c r="ECX134" s="153"/>
      <c r="ECY134" s="153"/>
      <c r="ECZ134" s="155"/>
      <c r="EDA134" s="165"/>
      <c r="EDB134" s="153"/>
      <c r="EDC134" s="154"/>
      <c r="EDD134" s="154"/>
      <c r="EDE134" s="153"/>
      <c r="EDF134" s="153"/>
      <c r="EDG134" s="153"/>
      <c r="EDH134" s="153"/>
      <c r="EDI134" s="153"/>
      <c r="EDJ134" s="153"/>
      <c r="EDK134" s="153"/>
      <c r="EDL134" s="153"/>
      <c r="EDM134" s="155"/>
      <c r="EDN134" s="165"/>
      <c r="EDO134" s="153"/>
      <c r="EDP134" s="154"/>
      <c r="EDQ134" s="154"/>
      <c r="EDR134" s="153"/>
      <c r="EDS134" s="153"/>
      <c r="EDT134" s="153"/>
      <c r="EDU134" s="153"/>
      <c r="EDV134" s="153"/>
      <c r="EDW134" s="153"/>
      <c r="EDX134" s="153"/>
      <c r="EDY134" s="153"/>
      <c r="EDZ134" s="155"/>
      <c r="EEA134" s="165"/>
      <c r="EEB134" s="153"/>
      <c r="EEC134" s="154"/>
      <c r="EED134" s="154"/>
      <c r="EEE134" s="153"/>
      <c r="EEF134" s="153"/>
      <c r="EEG134" s="153"/>
      <c r="EEH134" s="153"/>
      <c r="EEI134" s="153"/>
      <c r="EEJ134" s="153"/>
      <c r="EEK134" s="153"/>
      <c r="EEL134" s="153"/>
      <c r="EEM134" s="155"/>
      <c r="EEN134" s="165"/>
      <c r="EEO134" s="153"/>
      <c r="EEP134" s="154"/>
      <c r="EEQ134" s="154"/>
      <c r="EER134" s="153"/>
      <c r="EES134" s="153"/>
      <c r="EET134" s="153"/>
      <c r="EEU134" s="153"/>
      <c r="EEV134" s="153"/>
      <c r="EEW134" s="153"/>
      <c r="EEX134" s="153"/>
      <c r="EEY134" s="153"/>
      <c r="EEZ134" s="155"/>
      <c r="EFA134" s="165"/>
      <c r="EFB134" s="153"/>
      <c r="EFC134" s="154"/>
      <c r="EFD134" s="154"/>
      <c r="EFE134" s="153"/>
      <c r="EFF134" s="153"/>
      <c r="EFG134" s="153"/>
      <c r="EFH134" s="153"/>
      <c r="EFI134" s="153"/>
      <c r="EFJ134" s="153"/>
      <c r="EFK134" s="153"/>
      <c r="EFL134" s="153"/>
      <c r="EFM134" s="155"/>
      <c r="EFN134" s="165"/>
      <c r="EFO134" s="153"/>
      <c r="EFP134" s="154"/>
      <c r="EFQ134" s="154"/>
      <c r="EFR134" s="153"/>
      <c r="EFS134" s="153"/>
      <c r="EFT134" s="153"/>
      <c r="EFU134" s="153"/>
      <c r="EFV134" s="153"/>
      <c r="EFW134" s="153"/>
      <c r="EFX134" s="153"/>
      <c r="EFY134" s="153"/>
      <c r="EFZ134" s="155"/>
      <c r="EGA134" s="165"/>
      <c r="EGB134" s="153"/>
      <c r="EGC134" s="154"/>
      <c r="EGD134" s="154"/>
      <c r="EGE134" s="153"/>
      <c r="EGF134" s="153"/>
      <c r="EGG134" s="153"/>
      <c r="EGH134" s="153"/>
      <c r="EGI134" s="153"/>
      <c r="EGJ134" s="153"/>
      <c r="EGK134" s="153"/>
      <c r="EGL134" s="153"/>
      <c r="EGM134" s="155"/>
      <c r="EGN134" s="165"/>
      <c r="EGO134" s="153"/>
      <c r="EGP134" s="154"/>
      <c r="EGQ134" s="154"/>
      <c r="EGR134" s="153"/>
      <c r="EGS134" s="153"/>
      <c r="EGT134" s="153"/>
      <c r="EGU134" s="153"/>
      <c r="EGV134" s="153"/>
      <c r="EGW134" s="153"/>
      <c r="EGX134" s="153"/>
      <c r="EGY134" s="153"/>
      <c r="EGZ134" s="155"/>
      <c r="EHA134" s="165"/>
      <c r="EHB134" s="153"/>
      <c r="EHC134" s="154"/>
      <c r="EHD134" s="154"/>
      <c r="EHE134" s="153"/>
      <c r="EHF134" s="153"/>
      <c r="EHG134" s="153"/>
      <c r="EHH134" s="153"/>
      <c r="EHI134" s="153"/>
      <c r="EHJ134" s="153"/>
      <c r="EHK134" s="153"/>
      <c r="EHL134" s="153"/>
      <c r="EHM134" s="155"/>
      <c r="EHN134" s="165"/>
      <c r="EHO134" s="153"/>
      <c r="EHP134" s="154"/>
      <c r="EHQ134" s="154"/>
      <c r="EHR134" s="153"/>
      <c r="EHS134" s="153"/>
      <c r="EHT134" s="153"/>
      <c r="EHU134" s="153"/>
      <c r="EHV134" s="153"/>
      <c r="EHW134" s="153"/>
      <c r="EHX134" s="153"/>
      <c r="EHY134" s="153"/>
      <c r="EHZ134" s="155"/>
      <c r="EIA134" s="165"/>
      <c r="EIB134" s="153"/>
      <c r="EIC134" s="154"/>
      <c r="EID134" s="154"/>
      <c r="EIE134" s="153"/>
      <c r="EIF134" s="153"/>
      <c r="EIG134" s="153"/>
      <c r="EIH134" s="153"/>
      <c r="EII134" s="153"/>
      <c r="EIJ134" s="153"/>
      <c r="EIK134" s="153"/>
      <c r="EIL134" s="153"/>
      <c r="EIM134" s="155"/>
      <c r="EIN134" s="165"/>
      <c r="EIO134" s="153"/>
      <c r="EIP134" s="154"/>
      <c r="EIQ134" s="154"/>
      <c r="EIR134" s="153"/>
      <c r="EIS134" s="153"/>
      <c r="EIT134" s="153"/>
      <c r="EIU134" s="153"/>
      <c r="EIV134" s="153"/>
      <c r="EIW134" s="153"/>
      <c r="EIX134" s="153"/>
      <c r="EIY134" s="153"/>
      <c r="EIZ134" s="155"/>
      <c r="EJA134" s="165"/>
      <c r="EJB134" s="153"/>
      <c r="EJC134" s="154"/>
      <c r="EJD134" s="154"/>
      <c r="EJE134" s="153"/>
      <c r="EJF134" s="153"/>
      <c r="EJG134" s="153"/>
      <c r="EJH134" s="153"/>
      <c r="EJI134" s="153"/>
      <c r="EJJ134" s="153"/>
      <c r="EJK134" s="153"/>
      <c r="EJL134" s="153"/>
      <c r="EJM134" s="155"/>
      <c r="EJN134" s="165"/>
      <c r="EJO134" s="153"/>
      <c r="EJP134" s="154"/>
      <c r="EJQ134" s="154"/>
      <c r="EJR134" s="153"/>
      <c r="EJS134" s="153"/>
      <c r="EJT134" s="153"/>
      <c r="EJU134" s="153"/>
      <c r="EJV134" s="153"/>
      <c r="EJW134" s="153"/>
      <c r="EJX134" s="153"/>
      <c r="EJY134" s="153"/>
      <c r="EJZ134" s="155"/>
      <c r="EKA134" s="165"/>
      <c r="EKB134" s="153"/>
      <c r="EKC134" s="154"/>
      <c r="EKD134" s="154"/>
      <c r="EKE134" s="153"/>
      <c r="EKF134" s="153"/>
      <c r="EKG134" s="153"/>
      <c r="EKH134" s="153"/>
      <c r="EKI134" s="153"/>
      <c r="EKJ134" s="153"/>
      <c r="EKK134" s="153"/>
      <c r="EKL134" s="153"/>
      <c r="EKM134" s="155"/>
      <c r="EKN134" s="165"/>
      <c r="EKO134" s="153"/>
      <c r="EKP134" s="154"/>
      <c r="EKQ134" s="154"/>
      <c r="EKR134" s="153"/>
      <c r="EKS134" s="153"/>
      <c r="EKT134" s="153"/>
      <c r="EKU134" s="153"/>
      <c r="EKV134" s="153"/>
      <c r="EKW134" s="153"/>
      <c r="EKX134" s="153"/>
      <c r="EKY134" s="153"/>
      <c r="EKZ134" s="155"/>
      <c r="ELA134" s="165"/>
      <c r="ELB134" s="153"/>
      <c r="ELC134" s="154"/>
      <c r="ELD134" s="154"/>
      <c r="ELE134" s="153"/>
      <c r="ELF134" s="153"/>
      <c r="ELG134" s="153"/>
      <c r="ELH134" s="153"/>
      <c r="ELI134" s="153"/>
      <c r="ELJ134" s="153"/>
      <c r="ELK134" s="153"/>
      <c r="ELL134" s="153"/>
      <c r="ELM134" s="155"/>
      <c r="ELN134" s="165"/>
      <c r="ELO134" s="153"/>
      <c r="ELP134" s="154"/>
      <c r="ELQ134" s="154"/>
      <c r="ELR134" s="153"/>
      <c r="ELS134" s="153"/>
      <c r="ELT134" s="153"/>
      <c r="ELU134" s="153"/>
      <c r="ELV134" s="153"/>
      <c r="ELW134" s="153"/>
      <c r="ELX134" s="153"/>
      <c r="ELY134" s="153"/>
      <c r="ELZ134" s="155"/>
      <c r="EMA134" s="165"/>
      <c r="EMB134" s="153"/>
      <c r="EMC134" s="154"/>
      <c r="EMD134" s="154"/>
      <c r="EME134" s="153"/>
      <c r="EMF134" s="153"/>
      <c r="EMG134" s="153"/>
      <c r="EMH134" s="153"/>
      <c r="EMI134" s="153"/>
      <c r="EMJ134" s="153"/>
      <c r="EMK134" s="153"/>
      <c r="EML134" s="153"/>
      <c r="EMM134" s="155"/>
      <c r="EMN134" s="165"/>
      <c r="EMO134" s="153"/>
      <c r="EMP134" s="154"/>
      <c r="EMQ134" s="154"/>
      <c r="EMR134" s="153"/>
      <c r="EMS134" s="153"/>
      <c r="EMT134" s="153"/>
      <c r="EMU134" s="153"/>
      <c r="EMV134" s="153"/>
      <c r="EMW134" s="153"/>
      <c r="EMX134" s="153"/>
      <c r="EMY134" s="153"/>
      <c r="EMZ134" s="155"/>
      <c r="ENA134" s="165"/>
      <c r="ENB134" s="153"/>
      <c r="ENC134" s="154"/>
      <c r="END134" s="154"/>
      <c r="ENE134" s="153"/>
      <c r="ENF134" s="153"/>
      <c r="ENG134" s="153"/>
      <c r="ENH134" s="153"/>
      <c r="ENI134" s="153"/>
      <c r="ENJ134" s="153"/>
      <c r="ENK134" s="153"/>
      <c r="ENL134" s="153"/>
      <c r="ENM134" s="155"/>
      <c r="ENN134" s="165"/>
      <c r="ENO134" s="153"/>
      <c r="ENP134" s="154"/>
      <c r="ENQ134" s="154"/>
      <c r="ENR134" s="153"/>
      <c r="ENS134" s="153"/>
      <c r="ENT134" s="153"/>
      <c r="ENU134" s="153"/>
      <c r="ENV134" s="153"/>
      <c r="ENW134" s="153"/>
      <c r="ENX134" s="153"/>
      <c r="ENY134" s="153"/>
      <c r="ENZ134" s="155"/>
      <c r="EOA134" s="165"/>
      <c r="EOB134" s="153"/>
      <c r="EOC134" s="154"/>
      <c r="EOD134" s="154"/>
      <c r="EOE134" s="153"/>
      <c r="EOF134" s="153"/>
      <c r="EOG134" s="153"/>
      <c r="EOH134" s="153"/>
      <c r="EOI134" s="153"/>
      <c r="EOJ134" s="153"/>
      <c r="EOK134" s="153"/>
      <c r="EOL134" s="153"/>
      <c r="EOM134" s="155"/>
      <c r="EON134" s="165"/>
      <c r="EOO134" s="153"/>
      <c r="EOP134" s="154"/>
      <c r="EOQ134" s="154"/>
      <c r="EOR134" s="153"/>
      <c r="EOS134" s="153"/>
      <c r="EOT134" s="153"/>
      <c r="EOU134" s="153"/>
      <c r="EOV134" s="153"/>
      <c r="EOW134" s="153"/>
      <c r="EOX134" s="153"/>
      <c r="EOY134" s="153"/>
      <c r="EOZ134" s="155"/>
      <c r="EPA134" s="165"/>
      <c r="EPB134" s="153"/>
      <c r="EPC134" s="154"/>
      <c r="EPD134" s="154"/>
      <c r="EPE134" s="153"/>
      <c r="EPF134" s="153"/>
      <c r="EPG134" s="153"/>
      <c r="EPH134" s="153"/>
      <c r="EPI134" s="153"/>
      <c r="EPJ134" s="153"/>
      <c r="EPK134" s="153"/>
      <c r="EPL134" s="153"/>
      <c r="EPM134" s="155"/>
      <c r="EPN134" s="165"/>
      <c r="EPO134" s="153"/>
      <c r="EPP134" s="154"/>
      <c r="EPQ134" s="154"/>
      <c r="EPR134" s="153"/>
      <c r="EPS134" s="153"/>
      <c r="EPT134" s="153"/>
      <c r="EPU134" s="153"/>
      <c r="EPV134" s="153"/>
      <c r="EPW134" s="153"/>
      <c r="EPX134" s="153"/>
      <c r="EPY134" s="153"/>
      <c r="EPZ134" s="155"/>
      <c r="EQA134" s="165"/>
      <c r="EQB134" s="153"/>
      <c r="EQC134" s="154"/>
      <c r="EQD134" s="154"/>
      <c r="EQE134" s="153"/>
      <c r="EQF134" s="153"/>
      <c r="EQG134" s="153"/>
      <c r="EQH134" s="153"/>
      <c r="EQI134" s="153"/>
      <c r="EQJ134" s="153"/>
      <c r="EQK134" s="153"/>
      <c r="EQL134" s="153"/>
      <c r="EQM134" s="155"/>
      <c r="EQN134" s="165"/>
      <c r="EQO134" s="153"/>
      <c r="EQP134" s="154"/>
      <c r="EQQ134" s="154"/>
      <c r="EQR134" s="153"/>
      <c r="EQS134" s="153"/>
      <c r="EQT134" s="153"/>
      <c r="EQU134" s="153"/>
      <c r="EQV134" s="153"/>
      <c r="EQW134" s="153"/>
      <c r="EQX134" s="153"/>
      <c r="EQY134" s="153"/>
      <c r="EQZ134" s="155"/>
      <c r="ERA134" s="165"/>
      <c r="ERB134" s="153"/>
      <c r="ERC134" s="154"/>
      <c r="ERD134" s="154"/>
      <c r="ERE134" s="153"/>
      <c r="ERF134" s="153"/>
      <c r="ERG134" s="153"/>
      <c r="ERH134" s="153"/>
      <c r="ERI134" s="153"/>
      <c r="ERJ134" s="153"/>
      <c r="ERK134" s="153"/>
      <c r="ERL134" s="153"/>
      <c r="ERM134" s="155"/>
      <c r="ERN134" s="165"/>
      <c r="ERO134" s="153"/>
      <c r="ERP134" s="154"/>
      <c r="ERQ134" s="154"/>
      <c r="ERR134" s="153"/>
      <c r="ERS134" s="153"/>
      <c r="ERT134" s="153"/>
      <c r="ERU134" s="153"/>
      <c r="ERV134" s="153"/>
      <c r="ERW134" s="153"/>
      <c r="ERX134" s="153"/>
      <c r="ERY134" s="153"/>
      <c r="ERZ134" s="155"/>
      <c r="ESA134" s="165"/>
      <c r="ESB134" s="153"/>
      <c r="ESC134" s="154"/>
      <c r="ESD134" s="154"/>
      <c r="ESE134" s="153"/>
      <c r="ESF134" s="153"/>
      <c r="ESG134" s="153"/>
      <c r="ESH134" s="153"/>
      <c r="ESI134" s="153"/>
      <c r="ESJ134" s="153"/>
      <c r="ESK134" s="153"/>
      <c r="ESL134" s="153"/>
      <c r="ESM134" s="155"/>
      <c r="ESN134" s="165"/>
      <c r="ESO134" s="153"/>
      <c r="ESP134" s="154"/>
      <c r="ESQ134" s="154"/>
      <c r="ESR134" s="153"/>
      <c r="ESS134" s="153"/>
      <c r="EST134" s="153"/>
      <c r="ESU134" s="153"/>
      <c r="ESV134" s="153"/>
      <c r="ESW134" s="153"/>
      <c r="ESX134" s="153"/>
      <c r="ESY134" s="153"/>
      <c r="ESZ134" s="155"/>
      <c r="ETA134" s="165"/>
      <c r="ETB134" s="153"/>
      <c r="ETC134" s="154"/>
      <c r="ETD134" s="154"/>
      <c r="ETE134" s="153"/>
      <c r="ETF134" s="153"/>
      <c r="ETG134" s="153"/>
      <c r="ETH134" s="153"/>
      <c r="ETI134" s="153"/>
      <c r="ETJ134" s="153"/>
      <c r="ETK134" s="153"/>
      <c r="ETL134" s="153"/>
      <c r="ETM134" s="155"/>
      <c r="ETN134" s="165"/>
      <c r="ETO134" s="153"/>
      <c r="ETP134" s="154"/>
      <c r="ETQ134" s="154"/>
      <c r="ETR134" s="153"/>
      <c r="ETS134" s="153"/>
      <c r="ETT134" s="153"/>
      <c r="ETU134" s="153"/>
      <c r="ETV134" s="153"/>
      <c r="ETW134" s="153"/>
      <c r="ETX134" s="153"/>
      <c r="ETY134" s="153"/>
      <c r="ETZ134" s="155"/>
      <c r="EUA134" s="165"/>
      <c r="EUB134" s="153"/>
      <c r="EUC134" s="154"/>
      <c r="EUD134" s="154"/>
      <c r="EUE134" s="153"/>
      <c r="EUF134" s="153"/>
      <c r="EUG134" s="153"/>
      <c r="EUH134" s="153"/>
      <c r="EUI134" s="153"/>
      <c r="EUJ134" s="153"/>
      <c r="EUK134" s="153"/>
      <c r="EUL134" s="153"/>
      <c r="EUM134" s="155"/>
      <c r="EUN134" s="165"/>
      <c r="EUO134" s="153"/>
      <c r="EUP134" s="154"/>
      <c r="EUQ134" s="154"/>
      <c r="EUR134" s="153"/>
      <c r="EUS134" s="153"/>
      <c r="EUT134" s="153"/>
      <c r="EUU134" s="153"/>
      <c r="EUV134" s="153"/>
      <c r="EUW134" s="153"/>
      <c r="EUX134" s="153"/>
      <c r="EUY134" s="153"/>
      <c r="EUZ134" s="155"/>
      <c r="EVA134" s="165"/>
      <c r="EVB134" s="153"/>
      <c r="EVC134" s="154"/>
      <c r="EVD134" s="154"/>
      <c r="EVE134" s="153"/>
      <c r="EVF134" s="153"/>
      <c r="EVG134" s="153"/>
      <c r="EVH134" s="153"/>
      <c r="EVI134" s="153"/>
      <c r="EVJ134" s="153"/>
      <c r="EVK134" s="153"/>
      <c r="EVL134" s="153"/>
      <c r="EVM134" s="155"/>
      <c r="EVN134" s="165"/>
      <c r="EVO134" s="153"/>
      <c r="EVP134" s="154"/>
      <c r="EVQ134" s="154"/>
      <c r="EVR134" s="153"/>
      <c r="EVS134" s="153"/>
      <c r="EVT134" s="153"/>
      <c r="EVU134" s="153"/>
      <c r="EVV134" s="153"/>
      <c r="EVW134" s="153"/>
      <c r="EVX134" s="153"/>
      <c r="EVY134" s="153"/>
      <c r="EVZ134" s="155"/>
      <c r="EWA134" s="165"/>
      <c r="EWB134" s="153"/>
      <c r="EWC134" s="154"/>
      <c r="EWD134" s="154"/>
      <c r="EWE134" s="153"/>
      <c r="EWF134" s="153"/>
      <c r="EWG134" s="153"/>
      <c r="EWH134" s="153"/>
      <c r="EWI134" s="153"/>
      <c r="EWJ134" s="153"/>
      <c r="EWK134" s="153"/>
      <c r="EWL134" s="153"/>
      <c r="EWM134" s="155"/>
      <c r="EWN134" s="165"/>
      <c r="EWO134" s="153"/>
      <c r="EWP134" s="154"/>
      <c r="EWQ134" s="154"/>
      <c r="EWR134" s="153"/>
      <c r="EWS134" s="153"/>
      <c r="EWT134" s="153"/>
      <c r="EWU134" s="153"/>
      <c r="EWV134" s="153"/>
      <c r="EWW134" s="153"/>
      <c r="EWX134" s="153"/>
      <c r="EWY134" s="153"/>
      <c r="EWZ134" s="155"/>
      <c r="EXA134" s="165"/>
      <c r="EXB134" s="153"/>
      <c r="EXC134" s="154"/>
      <c r="EXD134" s="154"/>
      <c r="EXE134" s="153"/>
      <c r="EXF134" s="153"/>
      <c r="EXG134" s="153"/>
      <c r="EXH134" s="153"/>
      <c r="EXI134" s="153"/>
      <c r="EXJ134" s="153"/>
      <c r="EXK134" s="153"/>
      <c r="EXL134" s="153"/>
      <c r="EXM134" s="155"/>
      <c r="EXN134" s="165"/>
      <c r="EXO134" s="153"/>
      <c r="EXP134" s="154"/>
      <c r="EXQ134" s="154"/>
      <c r="EXR134" s="153"/>
      <c r="EXS134" s="153"/>
      <c r="EXT134" s="153"/>
      <c r="EXU134" s="153"/>
      <c r="EXV134" s="153"/>
      <c r="EXW134" s="153"/>
      <c r="EXX134" s="153"/>
      <c r="EXY134" s="153"/>
      <c r="EXZ134" s="155"/>
      <c r="EYA134" s="165"/>
      <c r="EYB134" s="153"/>
      <c r="EYC134" s="154"/>
      <c r="EYD134" s="154"/>
      <c r="EYE134" s="153"/>
      <c r="EYF134" s="153"/>
      <c r="EYG134" s="153"/>
      <c r="EYH134" s="153"/>
      <c r="EYI134" s="153"/>
      <c r="EYJ134" s="153"/>
      <c r="EYK134" s="153"/>
      <c r="EYL134" s="153"/>
      <c r="EYM134" s="155"/>
      <c r="EYN134" s="165"/>
      <c r="EYO134" s="153"/>
      <c r="EYP134" s="154"/>
      <c r="EYQ134" s="154"/>
      <c r="EYR134" s="153"/>
      <c r="EYS134" s="153"/>
      <c r="EYT134" s="153"/>
      <c r="EYU134" s="153"/>
      <c r="EYV134" s="153"/>
      <c r="EYW134" s="153"/>
      <c r="EYX134" s="153"/>
      <c r="EYY134" s="153"/>
      <c r="EYZ134" s="155"/>
      <c r="EZA134" s="165"/>
      <c r="EZB134" s="153"/>
      <c r="EZC134" s="154"/>
      <c r="EZD134" s="154"/>
      <c r="EZE134" s="153"/>
      <c r="EZF134" s="153"/>
      <c r="EZG134" s="153"/>
      <c r="EZH134" s="153"/>
      <c r="EZI134" s="153"/>
      <c r="EZJ134" s="153"/>
      <c r="EZK134" s="153"/>
      <c r="EZL134" s="153"/>
      <c r="EZM134" s="155"/>
      <c r="EZN134" s="165"/>
      <c r="EZO134" s="153"/>
      <c r="EZP134" s="154"/>
      <c r="EZQ134" s="154"/>
      <c r="EZR134" s="153"/>
      <c r="EZS134" s="153"/>
      <c r="EZT134" s="153"/>
      <c r="EZU134" s="153"/>
      <c r="EZV134" s="153"/>
      <c r="EZW134" s="153"/>
      <c r="EZX134" s="153"/>
      <c r="EZY134" s="153"/>
      <c r="EZZ134" s="155"/>
      <c r="FAA134" s="165"/>
      <c r="FAB134" s="153"/>
      <c r="FAC134" s="154"/>
      <c r="FAD134" s="154"/>
      <c r="FAE134" s="153"/>
      <c r="FAF134" s="153"/>
      <c r="FAG134" s="153"/>
      <c r="FAH134" s="153"/>
      <c r="FAI134" s="153"/>
      <c r="FAJ134" s="153"/>
      <c r="FAK134" s="153"/>
      <c r="FAL134" s="153"/>
      <c r="FAM134" s="155"/>
      <c r="FAN134" s="165"/>
      <c r="FAO134" s="153"/>
      <c r="FAP134" s="154"/>
      <c r="FAQ134" s="154"/>
      <c r="FAR134" s="153"/>
      <c r="FAS134" s="153"/>
      <c r="FAT134" s="153"/>
      <c r="FAU134" s="153"/>
      <c r="FAV134" s="153"/>
      <c r="FAW134" s="153"/>
      <c r="FAX134" s="153"/>
      <c r="FAY134" s="153"/>
      <c r="FAZ134" s="155"/>
      <c r="FBA134" s="165"/>
      <c r="FBB134" s="153"/>
      <c r="FBC134" s="154"/>
      <c r="FBD134" s="154"/>
      <c r="FBE134" s="153"/>
      <c r="FBF134" s="153"/>
      <c r="FBG134" s="153"/>
      <c r="FBH134" s="153"/>
      <c r="FBI134" s="153"/>
      <c r="FBJ134" s="153"/>
      <c r="FBK134" s="153"/>
      <c r="FBL134" s="153"/>
      <c r="FBM134" s="155"/>
      <c r="FBN134" s="165"/>
      <c r="FBO134" s="153"/>
      <c r="FBP134" s="154"/>
      <c r="FBQ134" s="154"/>
      <c r="FBR134" s="153"/>
      <c r="FBS134" s="153"/>
      <c r="FBT134" s="153"/>
      <c r="FBU134" s="153"/>
      <c r="FBV134" s="153"/>
      <c r="FBW134" s="153"/>
      <c r="FBX134" s="153"/>
      <c r="FBY134" s="153"/>
      <c r="FBZ134" s="155"/>
      <c r="FCA134" s="165"/>
      <c r="FCB134" s="153"/>
      <c r="FCC134" s="154"/>
      <c r="FCD134" s="154"/>
      <c r="FCE134" s="153"/>
      <c r="FCF134" s="153"/>
      <c r="FCG134" s="153"/>
      <c r="FCH134" s="153"/>
      <c r="FCI134" s="153"/>
      <c r="FCJ134" s="153"/>
      <c r="FCK134" s="153"/>
      <c r="FCL134" s="153"/>
      <c r="FCM134" s="155"/>
      <c r="FCN134" s="165"/>
      <c r="FCO134" s="153"/>
      <c r="FCP134" s="154"/>
      <c r="FCQ134" s="154"/>
      <c r="FCR134" s="153"/>
      <c r="FCS134" s="153"/>
      <c r="FCT134" s="153"/>
      <c r="FCU134" s="153"/>
      <c r="FCV134" s="153"/>
      <c r="FCW134" s="153"/>
      <c r="FCX134" s="153"/>
      <c r="FCY134" s="153"/>
      <c r="FCZ134" s="155"/>
      <c r="FDA134" s="165"/>
      <c r="FDB134" s="153"/>
      <c r="FDC134" s="154"/>
      <c r="FDD134" s="154"/>
      <c r="FDE134" s="153"/>
      <c r="FDF134" s="153"/>
      <c r="FDG134" s="153"/>
      <c r="FDH134" s="153"/>
      <c r="FDI134" s="153"/>
      <c r="FDJ134" s="153"/>
      <c r="FDK134" s="153"/>
      <c r="FDL134" s="153"/>
      <c r="FDM134" s="155"/>
      <c r="FDN134" s="165"/>
      <c r="FDO134" s="153"/>
      <c r="FDP134" s="154"/>
      <c r="FDQ134" s="154"/>
      <c r="FDR134" s="153"/>
      <c r="FDS134" s="153"/>
      <c r="FDT134" s="153"/>
      <c r="FDU134" s="153"/>
      <c r="FDV134" s="153"/>
      <c r="FDW134" s="153"/>
      <c r="FDX134" s="153"/>
      <c r="FDY134" s="153"/>
      <c r="FDZ134" s="155"/>
      <c r="FEA134" s="165"/>
      <c r="FEB134" s="153"/>
      <c r="FEC134" s="154"/>
      <c r="FED134" s="154"/>
      <c r="FEE134" s="153"/>
      <c r="FEF134" s="153"/>
      <c r="FEG134" s="153"/>
      <c r="FEH134" s="153"/>
      <c r="FEI134" s="153"/>
      <c r="FEJ134" s="153"/>
      <c r="FEK134" s="153"/>
      <c r="FEL134" s="153"/>
      <c r="FEM134" s="155"/>
      <c r="FEN134" s="165"/>
      <c r="FEO134" s="153"/>
      <c r="FEP134" s="154"/>
      <c r="FEQ134" s="154"/>
      <c r="FER134" s="153"/>
      <c r="FES134" s="153"/>
      <c r="FET134" s="153"/>
      <c r="FEU134" s="153"/>
      <c r="FEV134" s="153"/>
      <c r="FEW134" s="153"/>
      <c r="FEX134" s="153"/>
      <c r="FEY134" s="153"/>
      <c r="FEZ134" s="155"/>
      <c r="FFA134" s="165"/>
      <c r="FFB134" s="153"/>
      <c r="FFC134" s="154"/>
      <c r="FFD134" s="154"/>
      <c r="FFE134" s="153"/>
      <c r="FFF134" s="153"/>
      <c r="FFG134" s="153"/>
      <c r="FFH134" s="153"/>
      <c r="FFI134" s="153"/>
      <c r="FFJ134" s="153"/>
      <c r="FFK134" s="153"/>
      <c r="FFL134" s="153"/>
      <c r="FFM134" s="155"/>
      <c r="FFN134" s="165"/>
      <c r="FFO134" s="153"/>
      <c r="FFP134" s="154"/>
      <c r="FFQ134" s="154"/>
      <c r="FFR134" s="153"/>
      <c r="FFS134" s="153"/>
      <c r="FFT134" s="153"/>
      <c r="FFU134" s="153"/>
      <c r="FFV134" s="153"/>
      <c r="FFW134" s="153"/>
      <c r="FFX134" s="153"/>
      <c r="FFY134" s="153"/>
      <c r="FFZ134" s="155"/>
      <c r="FGA134" s="165"/>
      <c r="FGB134" s="153"/>
      <c r="FGC134" s="154"/>
      <c r="FGD134" s="154"/>
      <c r="FGE134" s="153"/>
      <c r="FGF134" s="153"/>
      <c r="FGG134" s="153"/>
      <c r="FGH134" s="153"/>
      <c r="FGI134" s="153"/>
      <c r="FGJ134" s="153"/>
      <c r="FGK134" s="153"/>
      <c r="FGL134" s="153"/>
      <c r="FGM134" s="155"/>
      <c r="FGN134" s="165"/>
      <c r="FGO134" s="153"/>
      <c r="FGP134" s="154"/>
      <c r="FGQ134" s="154"/>
      <c r="FGR134" s="153"/>
      <c r="FGS134" s="153"/>
      <c r="FGT134" s="153"/>
      <c r="FGU134" s="153"/>
      <c r="FGV134" s="153"/>
      <c r="FGW134" s="153"/>
      <c r="FGX134" s="153"/>
      <c r="FGY134" s="153"/>
      <c r="FGZ134" s="155"/>
      <c r="FHA134" s="165"/>
      <c r="FHB134" s="153"/>
      <c r="FHC134" s="154"/>
      <c r="FHD134" s="154"/>
      <c r="FHE134" s="153"/>
      <c r="FHF134" s="153"/>
      <c r="FHG134" s="153"/>
      <c r="FHH134" s="153"/>
      <c r="FHI134" s="153"/>
      <c r="FHJ134" s="153"/>
      <c r="FHK134" s="153"/>
      <c r="FHL134" s="153"/>
      <c r="FHM134" s="155"/>
      <c r="FHN134" s="165"/>
      <c r="FHO134" s="153"/>
      <c r="FHP134" s="154"/>
      <c r="FHQ134" s="154"/>
      <c r="FHR134" s="153"/>
      <c r="FHS134" s="153"/>
      <c r="FHT134" s="153"/>
      <c r="FHU134" s="153"/>
      <c r="FHV134" s="153"/>
      <c r="FHW134" s="153"/>
      <c r="FHX134" s="153"/>
      <c r="FHY134" s="153"/>
      <c r="FHZ134" s="155"/>
      <c r="FIA134" s="165"/>
      <c r="FIB134" s="153"/>
      <c r="FIC134" s="154"/>
      <c r="FID134" s="154"/>
      <c r="FIE134" s="153"/>
      <c r="FIF134" s="153"/>
      <c r="FIG134" s="153"/>
      <c r="FIH134" s="153"/>
      <c r="FII134" s="153"/>
      <c r="FIJ134" s="153"/>
      <c r="FIK134" s="153"/>
      <c r="FIL134" s="153"/>
      <c r="FIM134" s="155"/>
      <c r="FIN134" s="165"/>
      <c r="FIO134" s="153"/>
      <c r="FIP134" s="154"/>
      <c r="FIQ134" s="154"/>
      <c r="FIR134" s="153"/>
      <c r="FIS134" s="153"/>
      <c r="FIT134" s="153"/>
      <c r="FIU134" s="153"/>
      <c r="FIV134" s="153"/>
      <c r="FIW134" s="153"/>
      <c r="FIX134" s="153"/>
      <c r="FIY134" s="153"/>
      <c r="FIZ134" s="155"/>
      <c r="FJA134" s="165"/>
      <c r="FJB134" s="153"/>
      <c r="FJC134" s="154"/>
      <c r="FJD134" s="154"/>
      <c r="FJE134" s="153"/>
      <c r="FJF134" s="153"/>
      <c r="FJG134" s="153"/>
      <c r="FJH134" s="153"/>
      <c r="FJI134" s="153"/>
      <c r="FJJ134" s="153"/>
      <c r="FJK134" s="153"/>
      <c r="FJL134" s="153"/>
      <c r="FJM134" s="155"/>
      <c r="FJN134" s="165"/>
      <c r="FJO134" s="153"/>
      <c r="FJP134" s="154"/>
      <c r="FJQ134" s="154"/>
      <c r="FJR134" s="153"/>
      <c r="FJS134" s="153"/>
      <c r="FJT134" s="153"/>
      <c r="FJU134" s="153"/>
      <c r="FJV134" s="153"/>
      <c r="FJW134" s="153"/>
      <c r="FJX134" s="153"/>
      <c r="FJY134" s="153"/>
      <c r="FJZ134" s="155"/>
      <c r="FKA134" s="165"/>
      <c r="FKB134" s="153"/>
      <c r="FKC134" s="154"/>
      <c r="FKD134" s="154"/>
      <c r="FKE134" s="153"/>
      <c r="FKF134" s="153"/>
      <c r="FKG134" s="153"/>
      <c r="FKH134" s="153"/>
      <c r="FKI134" s="153"/>
      <c r="FKJ134" s="153"/>
      <c r="FKK134" s="153"/>
      <c r="FKL134" s="153"/>
      <c r="FKM134" s="155"/>
      <c r="FKN134" s="165"/>
      <c r="FKO134" s="153"/>
      <c r="FKP134" s="154"/>
      <c r="FKQ134" s="154"/>
      <c r="FKR134" s="153"/>
      <c r="FKS134" s="153"/>
      <c r="FKT134" s="153"/>
      <c r="FKU134" s="153"/>
      <c r="FKV134" s="153"/>
      <c r="FKW134" s="153"/>
      <c r="FKX134" s="153"/>
      <c r="FKY134" s="153"/>
      <c r="FKZ134" s="155"/>
      <c r="FLA134" s="165"/>
      <c r="FLB134" s="153"/>
      <c r="FLC134" s="154"/>
      <c r="FLD134" s="154"/>
      <c r="FLE134" s="153"/>
      <c r="FLF134" s="153"/>
      <c r="FLG134" s="153"/>
      <c r="FLH134" s="153"/>
      <c r="FLI134" s="153"/>
      <c r="FLJ134" s="153"/>
      <c r="FLK134" s="153"/>
      <c r="FLL134" s="153"/>
      <c r="FLM134" s="155"/>
      <c r="FLN134" s="165"/>
      <c r="FLO134" s="153"/>
      <c r="FLP134" s="154"/>
      <c r="FLQ134" s="154"/>
      <c r="FLR134" s="153"/>
      <c r="FLS134" s="153"/>
      <c r="FLT134" s="153"/>
      <c r="FLU134" s="153"/>
      <c r="FLV134" s="153"/>
      <c r="FLW134" s="153"/>
      <c r="FLX134" s="153"/>
      <c r="FLY134" s="153"/>
      <c r="FLZ134" s="155"/>
      <c r="FMA134" s="165"/>
      <c r="FMB134" s="153"/>
      <c r="FMC134" s="154"/>
      <c r="FMD134" s="154"/>
      <c r="FME134" s="153"/>
      <c r="FMF134" s="153"/>
      <c r="FMG134" s="153"/>
      <c r="FMH134" s="153"/>
      <c r="FMI134" s="153"/>
      <c r="FMJ134" s="153"/>
      <c r="FMK134" s="153"/>
      <c r="FML134" s="153"/>
      <c r="FMM134" s="155"/>
      <c r="FMN134" s="165"/>
      <c r="FMO134" s="153"/>
      <c r="FMP134" s="154"/>
      <c r="FMQ134" s="154"/>
      <c r="FMR134" s="153"/>
      <c r="FMS134" s="153"/>
      <c r="FMT134" s="153"/>
      <c r="FMU134" s="153"/>
      <c r="FMV134" s="153"/>
      <c r="FMW134" s="153"/>
      <c r="FMX134" s="153"/>
      <c r="FMY134" s="153"/>
      <c r="FMZ134" s="155"/>
      <c r="FNA134" s="165"/>
      <c r="FNB134" s="153"/>
      <c r="FNC134" s="154"/>
      <c r="FND134" s="154"/>
      <c r="FNE134" s="153"/>
      <c r="FNF134" s="153"/>
      <c r="FNG134" s="153"/>
      <c r="FNH134" s="153"/>
      <c r="FNI134" s="153"/>
      <c r="FNJ134" s="153"/>
      <c r="FNK134" s="153"/>
      <c r="FNL134" s="153"/>
      <c r="FNM134" s="155"/>
      <c r="FNN134" s="165"/>
      <c r="FNO134" s="153"/>
      <c r="FNP134" s="154"/>
      <c r="FNQ134" s="154"/>
      <c r="FNR134" s="153"/>
      <c r="FNS134" s="153"/>
      <c r="FNT134" s="153"/>
      <c r="FNU134" s="153"/>
      <c r="FNV134" s="153"/>
      <c r="FNW134" s="153"/>
      <c r="FNX134" s="153"/>
      <c r="FNY134" s="153"/>
      <c r="FNZ134" s="155"/>
      <c r="FOA134" s="165"/>
      <c r="FOB134" s="153"/>
      <c r="FOC134" s="154"/>
      <c r="FOD134" s="154"/>
      <c r="FOE134" s="153"/>
      <c r="FOF134" s="153"/>
      <c r="FOG134" s="153"/>
      <c r="FOH134" s="153"/>
      <c r="FOI134" s="153"/>
      <c r="FOJ134" s="153"/>
      <c r="FOK134" s="153"/>
      <c r="FOL134" s="153"/>
      <c r="FOM134" s="155"/>
      <c r="FON134" s="165"/>
      <c r="FOO134" s="153"/>
      <c r="FOP134" s="154"/>
      <c r="FOQ134" s="154"/>
      <c r="FOR134" s="153"/>
      <c r="FOS134" s="153"/>
      <c r="FOT134" s="153"/>
      <c r="FOU134" s="153"/>
      <c r="FOV134" s="153"/>
      <c r="FOW134" s="153"/>
      <c r="FOX134" s="153"/>
      <c r="FOY134" s="153"/>
      <c r="FOZ134" s="155"/>
      <c r="FPA134" s="165"/>
      <c r="FPB134" s="153"/>
      <c r="FPC134" s="154"/>
      <c r="FPD134" s="154"/>
      <c r="FPE134" s="153"/>
      <c r="FPF134" s="153"/>
      <c r="FPG134" s="153"/>
      <c r="FPH134" s="153"/>
      <c r="FPI134" s="153"/>
      <c r="FPJ134" s="153"/>
      <c r="FPK134" s="153"/>
      <c r="FPL134" s="153"/>
      <c r="FPM134" s="155"/>
      <c r="FPN134" s="165"/>
      <c r="FPO134" s="153"/>
      <c r="FPP134" s="154"/>
      <c r="FPQ134" s="154"/>
      <c r="FPR134" s="153"/>
      <c r="FPS134" s="153"/>
      <c r="FPT134" s="153"/>
      <c r="FPU134" s="153"/>
      <c r="FPV134" s="153"/>
      <c r="FPW134" s="153"/>
      <c r="FPX134" s="153"/>
      <c r="FPY134" s="153"/>
      <c r="FPZ134" s="155"/>
      <c r="FQA134" s="165"/>
      <c r="FQB134" s="153"/>
      <c r="FQC134" s="154"/>
      <c r="FQD134" s="154"/>
      <c r="FQE134" s="153"/>
      <c r="FQF134" s="153"/>
      <c r="FQG134" s="153"/>
      <c r="FQH134" s="153"/>
      <c r="FQI134" s="153"/>
      <c r="FQJ134" s="153"/>
      <c r="FQK134" s="153"/>
      <c r="FQL134" s="153"/>
      <c r="FQM134" s="155"/>
      <c r="FQN134" s="165"/>
      <c r="FQO134" s="153"/>
      <c r="FQP134" s="154"/>
      <c r="FQQ134" s="154"/>
      <c r="FQR134" s="153"/>
      <c r="FQS134" s="153"/>
      <c r="FQT134" s="153"/>
      <c r="FQU134" s="153"/>
      <c r="FQV134" s="153"/>
      <c r="FQW134" s="153"/>
      <c r="FQX134" s="153"/>
      <c r="FQY134" s="153"/>
      <c r="FQZ134" s="155"/>
      <c r="FRA134" s="165"/>
      <c r="FRB134" s="153"/>
      <c r="FRC134" s="154"/>
      <c r="FRD134" s="154"/>
      <c r="FRE134" s="153"/>
      <c r="FRF134" s="153"/>
      <c r="FRG134" s="153"/>
      <c r="FRH134" s="153"/>
      <c r="FRI134" s="153"/>
      <c r="FRJ134" s="153"/>
      <c r="FRK134" s="153"/>
      <c r="FRL134" s="153"/>
      <c r="FRM134" s="155"/>
      <c r="FRN134" s="165"/>
      <c r="FRO134" s="153"/>
      <c r="FRP134" s="154"/>
      <c r="FRQ134" s="154"/>
      <c r="FRR134" s="153"/>
      <c r="FRS134" s="153"/>
      <c r="FRT134" s="153"/>
      <c r="FRU134" s="153"/>
      <c r="FRV134" s="153"/>
      <c r="FRW134" s="153"/>
      <c r="FRX134" s="153"/>
      <c r="FRY134" s="153"/>
      <c r="FRZ134" s="155"/>
      <c r="FSA134" s="165"/>
      <c r="FSB134" s="153"/>
      <c r="FSC134" s="154"/>
      <c r="FSD134" s="154"/>
      <c r="FSE134" s="153"/>
      <c r="FSF134" s="153"/>
      <c r="FSG134" s="153"/>
      <c r="FSH134" s="153"/>
      <c r="FSI134" s="153"/>
      <c r="FSJ134" s="153"/>
      <c r="FSK134" s="153"/>
      <c r="FSL134" s="153"/>
      <c r="FSM134" s="155"/>
      <c r="FSN134" s="165"/>
      <c r="FSO134" s="153"/>
      <c r="FSP134" s="154"/>
      <c r="FSQ134" s="154"/>
      <c r="FSR134" s="153"/>
      <c r="FSS134" s="153"/>
      <c r="FST134" s="153"/>
      <c r="FSU134" s="153"/>
      <c r="FSV134" s="153"/>
      <c r="FSW134" s="153"/>
      <c r="FSX134" s="153"/>
      <c r="FSY134" s="153"/>
      <c r="FSZ134" s="155"/>
      <c r="FTA134" s="165"/>
      <c r="FTB134" s="153"/>
      <c r="FTC134" s="154"/>
      <c r="FTD134" s="154"/>
      <c r="FTE134" s="153"/>
      <c r="FTF134" s="153"/>
      <c r="FTG134" s="153"/>
      <c r="FTH134" s="153"/>
      <c r="FTI134" s="153"/>
      <c r="FTJ134" s="153"/>
      <c r="FTK134" s="153"/>
      <c r="FTL134" s="153"/>
      <c r="FTM134" s="155"/>
      <c r="FTN134" s="165"/>
      <c r="FTO134" s="153"/>
      <c r="FTP134" s="154"/>
      <c r="FTQ134" s="154"/>
      <c r="FTR134" s="153"/>
      <c r="FTS134" s="153"/>
      <c r="FTT134" s="153"/>
      <c r="FTU134" s="153"/>
      <c r="FTV134" s="153"/>
      <c r="FTW134" s="153"/>
      <c r="FTX134" s="153"/>
      <c r="FTY134" s="153"/>
      <c r="FTZ134" s="155"/>
      <c r="FUA134" s="165"/>
      <c r="FUB134" s="153"/>
      <c r="FUC134" s="154"/>
      <c r="FUD134" s="154"/>
      <c r="FUE134" s="153"/>
      <c r="FUF134" s="153"/>
      <c r="FUG134" s="153"/>
      <c r="FUH134" s="153"/>
      <c r="FUI134" s="153"/>
      <c r="FUJ134" s="153"/>
      <c r="FUK134" s="153"/>
      <c r="FUL134" s="153"/>
      <c r="FUM134" s="155"/>
      <c r="FUN134" s="165"/>
      <c r="FUO134" s="153"/>
      <c r="FUP134" s="154"/>
      <c r="FUQ134" s="154"/>
      <c r="FUR134" s="153"/>
      <c r="FUS134" s="153"/>
      <c r="FUT134" s="153"/>
      <c r="FUU134" s="153"/>
      <c r="FUV134" s="153"/>
      <c r="FUW134" s="153"/>
      <c r="FUX134" s="153"/>
      <c r="FUY134" s="153"/>
      <c r="FUZ134" s="155"/>
      <c r="FVA134" s="165"/>
      <c r="FVB134" s="153"/>
      <c r="FVC134" s="154"/>
      <c r="FVD134" s="154"/>
      <c r="FVE134" s="153"/>
      <c r="FVF134" s="153"/>
      <c r="FVG134" s="153"/>
      <c r="FVH134" s="153"/>
      <c r="FVI134" s="153"/>
      <c r="FVJ134" s="153"/>
      <c r="FVK134" s="153"/>
      <c r="FVL134" s="153"/>
      <c r="FVM134" s="155"/>
      <c r="FVN134" s="165"/>
      <c r="FVO134" s="153"/>
      <c r="FVP134" s="154"/>
      <c r="FVQ134" s="154"/>
      <c r="FVR134" s="153"/>
      <c r="FVS134" s="153"/>
      <c r="FVT134" s="153"/>
      <c r="FVU134" s="153"/>
      <c r="FVV134" s="153"/>
      <c r="FVW134" s="153"/>
      <c r="FVX134" s="153"/>
      <c r="FVY134" s="153"/>
      <c r="FVZ134" s="155"/>
      <c r="FWA134" s="165"/>
      <c r="FWB134" s="153"/>
      <c r="FWC134" s="154"/>
      <c r="FWD134" s="154"/>
      <c r="FWE134" s="153"/>
      <c r="FWF134" s="153"/>
      <c r="FWG134" s="153"/>
      <c r="FWH134" s="153"/>
      <c r="FWI134" s="153"/>
      <c r="FWJ134" s="153"/>
      <c r="FWK134" s="153"/>
      <c r="FWL134" s="153"/>
      <c r="FWM134" s="155"/>
      <c r="FWN134" s="165"/>
      <c r="FWO134" s="153"/>
      <c r="FWP134" s="154"/>
      <c r="FWQ134" s="154"/>
      <c r="FWR134" s="153"/>
      <c r="FWS134" s="153"/>
      <c r="FWT134" s="153"/>
      <c r="FWU134" s="153"/>
      <c r="FWV134" s="153"/>
      <c r="FWW134" s="153"/>
      <c r="FWX134" s="153"/>
      <c r="FWY134" s="153"/>
      <c r="FWZ134" s="155"/>
      <c r="FXA134" s="165"/>
      <c r="FXB134" s="153"/>
      <c r="FXC134" s="154"/>
      <c r="FXD134" s="154"/>
      <c r="FXE134" s="153"/>
      <c r="FXF134" s="153"/>
      <c r="FXG134" s="153"/>
      <c r="FXH134" s="153"/>
      <c r="FXI134" s="153"/>
      <c r="FXJ134" s="153"/>
      <c r="FXK134" s="153"/>
      <c r="FXL134" s="153"/>
      <c r="FXM134" s="155"/>
      <c r="FXN134" s="165"/>
      <c r="FXO134" s="153"/>
      <c r="FXP134" s="154"/>
      <c r="FXQ134" s="154"/>
      <c r="FXR134" s="153"/>
      <c r="FXS134" s="153"/>
      <c r="FXT134" s="153"/>
      <c r="FXU134" s="153"/>
      <c r="FXV134" s="153"/>
      <c r="FXW134" s="153"/>
      <c r="FXX134" s="153"/>
      <c r="FXY134" s="153"/>
      <c r="FXZ134" s="155"/>
      <c r="FYA134" s="165"/>
      <c r="FYB134" s="153"/>
      <c r="FYC134" s="154"/>
      <c r="FYD134" s="154"/>
      <c r="FYE134" s="153"/>
      <c r="FYF134" s="153"/>
      <c r="FYG134" s="153"/>
      <c r="FYH134" s="153"/>
      <c r="FYI134" s="153"/>
      <c r="FYJ134" s="153"/>
      <c r="FYK134" s="153"/>
      <c r="FYL134" s="153"/>
      <c r="FYM134" s="155"/>
      <c r="FYN134" s="165"/>
      <c r="FYO134" s="153"/>
      <c r="FYP134" s="154"/>
      <c r="FYQ134" s="154"/>
      <c r="FYR134" s="153"/>
      <c r="FYS134" s="153"/>
      <c r="FYT134" s="153"/>
      <c r="FYU134" s="153"/>
      <c r="FYV134" s="153"/>
      <c r="FYW134" s="153"/>
      <c r="FYX134" s="153"/>
      <c r="FYY134" s="153"/>
      <c r="FYZ134" s="155"/>
      <c r="FZA134" s="165"/>
      <c r="FZB134" s="153"/>
      <c r="FZC134" s="154"/>
      <c r="FZD134" s="154"/>
      <c r="FZE134" s="153"/>
      <c r="FZF134" s="153"/>
      <c r="FZG134" s="153"/>
      <c r="FZH134" s="153"/>
      <c r="FZI134" s="153"/>
      <c r="FZJ134" s="153"/>
      <c r="FZK134" s="153"/>
      <c r="FZL134" s="153"/>
      <c r="FZM134" s="155"/>
      <c r="FZN134" s="165"/>
      <c r="FZO134" s="153"/>
      <c r="FZP134" s="154"/>
      <c r="FZQ134" s="154"/>
      <c r="FZR134" s="153"/>
      <c r="FZS134" s="153"/>
      <c r="FZT134" s="153"/>
      <c r="FZU134" s="153"/>
      <c r="FZV134" s="153"/>
      <c r="FZW134" s="153"/>
      <c r="FZX134" s="153"/>
      <c r="FZY134" s="153"/>
      <c r="FZZ134" s="155"/>
      <c r="GAA134" s="165"/>
      <c r="GAB134" s="153"/>
      <c r="GAC134" s="154"/>
      <c r="GAD134" s="154"/>
      <c r="GAE134" s="153"/>
      <c r="GAF134" s="153"/>
      <c r="GAG134" s="153"/>
      <c r="GAH134" s="153"/>
      <c r="GAI134" s="153"/>
      <c r="GAJ134" s="153"/>
      <c r="GAK134" s="153"/>
      <c r="GAL134" s="153"/>
      <c r="GAM134" s="155"/>
      <c r="GAN134" s="165"/>
      <c r="GAO134" s="153"/>
      <c r="GAP134" s="154"/>
      <c r="GAQ134" s="154"/>
      <c r="GAR134" s="153"/>
      <c r="GAS134" s="153"/>
      <c r="GAT134" s="153"/>
      <c r="GAU134" s="153"/>
      <c r="GAV134" s="153"/>
      <c r="GAW134" s="153"/>
      <c r="GAX134" s="153"/>
      <c r="GAY134" s="153"/>
      <c r="GAZ134" s="155"/>
      <c r="GBA134" s="165"/>
      <c r="GBB134" s="153"/>
      <c r="GBC134" s="154"/>
      <c r="GBD134" s="154"/>
      <c r="GBE134" s="153"/>
      <c r="GBF134" s="153"/>
      <c r="GBG134" s="153"/>
      <c r="GBH134" s="153"/>
      <c r="GBI134" s="153"/>
      <c r="GBJ134" s="153"/>
      <c r="GBK134" s="153"/>
      <c r="GBL134" s="153"/>
      <c r="GBM134" s="155"/>
      <c r="GBN134" s="165"/>
      <c r="GBO134" s="153"/>
      <c r="GBP134" s="154"/>
      <c r="GBQ134" s="154"/>
      <c r="GBR134" s="153"/>
      <c r="GBS134" s="153"/>
      <c r="GBT134" s="153"/>
      <c r="GBU134" s="153"/>
      <c r="GBV134" s="153"/>
      <c r="GBW134" s="153"/>
      <c r="GBX134" s="153"/>
      <c r="GBY134" s="153"/>
      <c r="GBZ134" s="155"/>
      <c r="GCA134" s="165"/>
      <c r="GCB134" s="153"/>
      <c r="GCC134" s="154"/>
      <c r="GCD134" s="154"/>
      <c r="GCE134" s="153"/>
      <c r="GCF134" s="153"/>
      <c r="GCG134" s="153"/>
      <c r="GCH134" s="153"/>
      <c r="GCI134" s="153"/>
      <c r="GCJ134" s="153"/>
      <c r="GCK134" s="153"/>
      <c r="GCL134" s="153"/>
      <c r="GCM134" s="155"/>
      <c r="GCN134" s="165"/>
      <c r="GCO134" s="153"/>
      <c r="GCP134" s="154"/>
      <c r="GCQ134" s="154"/>
      <c r="GCR134" s="153"/>
      <c r="GCS134" s="153"/>
      <c r="GCT134" s="153"/>
      <c r="GCU134" s="153"/>
      <c r="GCV134" s="153"/>
      <c r="GCW134" s="153"/>
      <c r="GCX134" s="153"/>
      <c r="GCY134" s="153"/>
      <c r="GCZ134" s="155"/>
      <c r="GDA134" s="165"/>
      <c r="GDB134" s="153"/>
      <c r="GDC134" s="154"/>
      <c r="GDD134" s="154"/>
      <c r="GDE134" s="153"/>
      <c r="GDF134" s="153"/>
      <c r="GDG134" s="153"/>
      <c r="GDH134" s="153"/>
      <c r="GDI134" s="153"/>
      <c r="GDJ134" s="153"/>
      <c r="GDK134" s="153"/>
      <c r="GDL134" s="153"/>
      <c r="GDM134" s="155"/>
      <c r="GDN134" s="165"/>
      <c r="GDO134" s="153"/>
      <c r="GDP134" s="154"/>
      <c r="GDQ134" s="154"/>
      <c r="GDR134" s="153"/>
      <c r="GDS134" s="153"/>
      <c r="GDT134" s="153"/>
      <c r="GDU134" s="153"/>
      <c r="GDV134" s="153"/>
      <c r="GDW134" s="153"/>
      <c r="GDX134" s="153"/>
      <c r="GDY134" s="153"/>
      <c r="GDZ134" s="155"/>
      <c r="GEA134" s="165"/>
      <c r="GEB134" s="153"/>
      <c r="GEC134" s="154"/>
      <c r="GED134" s="154"/>
      <c r="GEE134" s="153"/>
      <c r="GEF134" s="153"/>
      <c r="GEG134" s="153"/>
      <c r="GEH134" s="153"/>
      <c r="GEI134" s="153"/>
      <c r="GEJ134" s="153"/>
      <c r="GEK134" s="153"/>
      <c r="GEL134" s="153"/>
      <c r="GEM134" s="155"/>
      <c r="GEN134" s="165"/>
      <c r="GEO134" s="153"/>
      <c r="GEP134" s="154"/>
      <c r="GEQ134" s="154"/>
      <c r="GER134" s="153"/>
      <c r="GES134" s="153"/>
      <c r="GET134" s="153"/>
      <c r="GEU134" s="153"/>
      <c r="GEV134" s="153"/>
      <c r="GEW134" s="153"/>
      <c r="GEX134" s="153"/>
      <c r="GEY134" s="153"/>
      <c r="GEZ134" s="155"/>
      <c r="GFA134" s="165"/>
      <c r="GFB134" s="153"/>
      <c r="GFC134" s="154"/>
      <c r="GFD134" s="154"/>
      <c r="GFE134" s="153"/>
      <c r="GFF134" s="153"/>
      <c r="GFG134" s="153"/>
      <c r="GFH134" s="153"/>
      <c r="GFI134" s="153"/>
      <c r="GFJ134" s="153"/>
      <c r="GFK134" s="153"/>
      <c r="GFL134" s="153"/>
      <c r="GFM134" s="155"/>
      <c r="GFN134" s="165"/>
      <c r="GFO134" s="153"/>
      <c r="GFP134" s="154"/>
      <c r="GFQ134" s="154"/>
      <c r="GFR134" s="153"/>
      <c r="GFS134" s="153"/>
      <c r="GFT134" s="153"/>
      <c r="GFU134" s="153"/>
      <c r="GFV134" s="153"/>
      <c r="GFW134" s="153"/>
      <c r="GFX134" s="153"/>
      <c r="GFY134" s="153"/>
      <c r="GFZ134" s="155"/>
      <c r="GGA134" s="165"/>
      <c r="GGB134" s="153"/>
      <c r="GGC134" s="154"/>
      <c r="GGD134" s="154"/>
      <c r="GGE134" s="153"/>
      <c r="GGF134" s="153"/>
      <c r="GGG134" s="153"/>
      <c r="GGH134" s="153"/>
      <c r="GGI134" s="153"/>
      <c r="GGJ134" s="153"/>
      <c r="GGK134" s="153"/>
      <c r="GGL134" s="153"/>
      <c r="GGM134" s="155"/>
      <c r="GGN134" s="165"/>
      <c r="GGO134" s="153"/>
      <c r="GGP134" s="154"/>
      <c r="GGQ134" s="154"/>
      <c r="GGR134" s="153"/>
      <c r="GGS134" s="153"/>
      <c r="GGT134" s="153"/>
      <c r="GGU134" s="153"/>
      <c r="GGV134" s="153"/>
      <c r="GGW134" s="153"/>
      <c r="GGX134" s="153"/>
      <c r="GGY134" s="153"/>
      <c r="GGZ134" s="155"/>
      <c r="GHA134" s="165"/>
      <c r="GHB134" s="153"/>
      <c r="GHC134" s="154"/>
      <c r="GHD134" s="154"/>
      <c r="GHE134" s="153"/>
      <c r="GHF134" s="153"/>
      <c r="GHG134" s="153"/>
      <c r="GHH134" s="153"/>
      <c r="GHI134" s="153"/>
      <c r="GHJ134" s="153"/>
      <c r="GHK134" s="153"/>
      <c r="GHL134" s="153"/>
      <c r="GHM134" s="155"/>
      <c r="GHN134" s="165"/>
      <c r="GHO134" s="153"/>
      <c r="GHP134" s="154"/>
      <c r="GHQ134" s="154"/>
      <c r="GHR134" s="153"/>
      <c r="GHS134" s="153"/>
      <c r="GHT134" s="153"/>
      <c r="GHU134" s="153"/>
      <c r="GHV134" s="153"/>
      <c r="GHW134" s="153"/>
      <c r="GHX134" s="153"/>
      <c r="GHY134" s="153"/>
      <c r="GHZ134" s="155"/>
      <c r="GIA134" s="165"/>
      <c r="GIB134" s="153"/>
      <c r="GIC134" s="154"/>
      <c r="GID134" s="154"/>
      <c r="GIE134" s="153"/>
      <c r="GIF134" s="153"/>
      <c r="GIG134" s="153"/>
      <c r="GIH134" s="153"/>
      <c r="GII134" s="153"/>
      <c r="GIJ134" s="153"/>
      <c r="GIK134" s="153"/>
      <c r="GIL134" s="153"/>
      <c r="GIM134" s="155"/>
      <c r="GIN134" s="165"/>
      <c r="GIO134" s="153"/>
      <c r="GIP134" s="154"/>
      <c r="GIQ134" s="154"/>
      <c r="GIR134" s="153"/>
      <c r="GIS134" s="153"/>
      <c r="GIT134" s="153"/>
      <c r="GIU134" s="153"/>
      <c r="GIV134" s="153"/>
      <c r="GIW134" s="153"/>
      <c r="GIX134" s="153"/>
      <c r="GIY134" s="153"/>
      <c r="GIZ134" s="155"/>
      <c r="GJA134" s="165"/>
      <c r="GJB134" s="153"/>
      <c r="GJC134" s="154"/>
      <c r="GJD134" s="154"/>
      <c r="GJE134" s="153"/>
      <c r="GJF134" s="153"/>
      <c r="GJG134" s="153"/>
      <c r="GJH134" s="153"/>
      <c r="GJI134" s="153"/>
      <c r="GJJ134" s="153"/>
      <c r="GJK134" s="153"/>
      <c r="GJL134" s="153"/>
      <c r="GJM134" s="155"/>
      <c r="GJN134" s="165"/>
      <c r="GJO134" s="153"/>
      <c r="GJP134" s="154"/>
      <c r="GJQ134" s="154"/>
      <c r="GJR134" s="153"/>
      <c r="GJS134" s="153"/>
      <c r="GJT134" s="153"/>
      <c r="GJU134" s="153"/>
      <c r="GJV134" s="153"/>
      <c r="GJW134" s="153"/>
      <c r="GJX134" s="153"/>
      <c r="GJY134" s="153"/>
      <c r="GJZ134" s="155"/>
      <c r="GKA134" s="165"/>
      <c r="GKB134" s="153"/>
      <c r="GKC134" s="154"/>
      <c r="GKD134" s="154"/>
      <c r="GKE134" s="153"/>
      <c r="GKF134" s="153"/>
      <c r="GKG134" s="153"/>
      <c r="GKH134" s="153"/>
      <c r="GKI134" s="153"/>
      <c r="GKJ134" s="153"/>
      <c r="GKK134" s="153"/>
      <c r="GKL134" s="153"/>
      <c r="GKM134" s="155"/>
      <c r="GKN134" s="165"/>
      <c r="GKO134" s="153"/>
      <c r="GKP134" s="154"/>
      <c r="GKQ134" s="154"/>
      <c r="GKR134" s="153"/>
      <c r="GKS134" s="153"/>
      <c r="GKT134" s="153"/>
      <c r="GKU134" s="153"/>
      <c r="GKV134" s="153"/>
      <c r="GKW134" s="153"/>
      <c r="GKX134" s="153"/>
      <c r="GKY134" s="153"/>
      <c r="GKZ134" s="155"/>
      <c r="GLA134" s="165"/>
      <c r="GLB134" s="153"/>
      <c r="GLC134" s="154"/>
      <c r="GLD134" s="154"/>
      <c r="GLE134" s="153"/>
      <c r="GLF134" s="153"/>
      <c r="GLG134" s="153"/>
      <c r="GLH134" s="153"/>
      <c r="GLI134" s="153"/>
      <c r="GLJ134" s="153"/>
      <c r="GLK134" s="153"/>
      <c r="GLL134" s="153"/>
      <c r="GLM134" s="155"/>
      <c r="GLN134" s="165"/>
      <c r="GLO134" s="153"/>
      <c r="GLP134" s="154"/>
      <c r="GLQ134" s="154"/>
      <c r="GLR134" s="153"/>
      <c r="GLS134" s="153"/>
      <c r="GLT134" s="153"/>
      <c r="GLU134" s="153"/>
      <c r="GLV134" s="153"/>
      <c r="GLW134" s="153"/>
      <c r="GLX134" s="153"/>
      <c r="GLY134" s="153"/>
      <c r="GLZ134" s="155"/>
      <c r="GMA134" s="165"/>
      <c r="GMB134" s="153"/>
      <c r="GMC134" s="154"/>
      <c r="GMD134" s="154"/>
      <c r="GME134" s="153"/>
      <c r="GMF134" s="153"/>
      <c r="GMG134" s="153"/>
      <c r="GMH134" s="153"/>
      <c r="GMI134" s="153"/>
      <c r="GMJ134" s="153"/>
      <c r="GMK134" s="153"/>
      <c r="GML134" s="153"/>
      <c r="GMM134" s="155"/>
      <c r="GMN134" s="165"/>
      <c r="GMO134" s="153"/>
      <c r="GMP134" s="154"/>
      <c r="GMQ134" s="154"/>
      <c r="GMR134" s="153"/>
      <c r="GMS134" s="153"/>
      <c r="GMT134" s="153"/>
      <c r="GMU134" s="153"/>
      <c r="GMV134" s="153"/>
      <c r="GMW134" s="153"/>
      <c r="GMX134" s="153"/>
      <c r="GMY134" s="153"/>
      <c r="GMZ134" s="155"/>
      <c r="GNA134" s="165"/>
      <c r="GNB134" s="153"/>
      <c r="GNC134" s="154"/>
      <c r="GND134" s="154"/>
      <c r="GNE134" s="153"/>
      <c r="GNF134" s="153"/>
      <c r="GNG134" s="153"/>
      <c r="GNH134" s="153"/>
      <c r="GNI134" s="153"/>
      <c r="GNJ134" s="153"/>
      <c r="GNK134" s="153"/>
      <c r="GNL134" s="153"/>
      <c r="GNM134" s="155"/>
      <c r="GNN134" s="165"/>
      <c r="GNO134" s="153"/>
      <c r="GNP134" s="154"/>
      <c r="GNQ134" s="154"/>
      <c r="GNR134" s="153"/>
      <c r="GNS134" s="153"/>
      <c r="GNT134" s="153"/>
      <c r="GNU134" s="153"/>
      <c r="GNV134" s="153"/>
      <c r="GNW134" s="153"/>
      <c r="GNX134" s="153"/>
      <c r="GNY134" s="153"/>
      <c r="GNZ134" s="155"/>
      <c r="GOA134" s="165"/>
      <c r="GOB134" s="153"/>
      <c r="GOC134" s="154"/>
      <c r="GOD134" s="154"/>
      <c r="GOE134" s="153"/>
      <c r="GOF134" s="153"/>
      <c r="GOG134" s="153"/>
      <c r="GOH134" s="153"/>
      <c r="GOI134" s="153"/>
      <c r="GOJ134" s="153"/>
      <c r="GOK134" s="153"/>
      <c r="GOL134" s="153"/>
      <c r="GOM134" s="155"/>
      <c r="GON134" s="165"/>
      <c r="GOO134" s="153"/>
      <c r="GOP134" s="154"/>
      <c r="GOQ134" s="154"/>
      <c r="GOR134" s="153"/>
      <c r="GOS134" s="153"/>
      <c r="GOT134" s="153"/>
      <c r="GOU134" s="153"/>
      <c r="GOV134" s="153"/>
      <c r="GOW134" s="153"/>
      <c r="GOX134" s="153"/>
      <c r="GOY134" s="153"/>
      <c r="GOZ134" s="155"/>
      <c r="GPA134" s="165"/>
      <c r="GPB134" s="153"/>
      <c r="GPC134" s="154"/>
      <c r="GPD134" s="154"/>
      <c r="GPE134" s="153"/>
      <c r="GPF134" s="153"/>
      <c r="GPG134" s="153"/>
      <c r="GPH134" s="153"/>
      <c r="GPI134" s="153"/>
      <c r="GPJ134" s="153"/>
      <c r="GPK134" s="153"/>
      <c r="GPL134" s="153"/>
      <c r="GPM134" s="155"/>
      <c r="GPN134" s="165"/>
      <c r="GPO134" s="153"/>
      <c r="GPP134" s="154"/>
      <c r="GPQ134" s="154"/>
      <c r="GPR134" s="153"/>
      <c r="GPS134" s="153"/>
      <c r="GPT134" s="153"/>
      <c r="GPU134" s="153"/>
      <c r="GPV134" s="153"/>
      <c r="GPW134" s="153"/>
      <c r="GPX134" s="153"/>
      <c r="GPY134" s="153"/>
      <c r="GPZ134" s="155"/>
      <c r="GQA134" s="165"/>
      <c r="GQB134" s="153"/>
      <c r="GQC134" s="154"/>
      <c r="GQD134" s="154"/>
      <c r="GQE134" s="153"/>
      <c r="GQF134" s="153"/>
      <c r="GQG134" s="153"/>
      <c r="GQH134" s="153"/>
      <c r="GQI134" s="153"/>
      <c r="GQJ134" s="153"/>
      <c r="GQK134" s="153"/>
      <c r="GQL134" s="153"/>
      <c r="GQM134" s="155"/>
      <c r="GQN134" s="165"/>
      <c r="GQO134" s="153"/>
      <c r="GQP134" s="154"/>
      <c r="GQQ134" s="154"/>
      <c r="GQR134" s="153"/>
      <c r="GQS134" s="153"/>
      <c r="GQT134" s="153"/>
      <c r="GQU134" s="153"/>
      <c r="GQV134" s="153"/>
      <c r="GQW134" s="153"/>
      <c r="GQX134" s="153"/>
      <c r="GQY134" s="153"/>
      <c r="GQZ134" s="155"/>
      <c r="GRA134" s="165"/>
      <c r="GRB134" s="153"/>
      <c r="GRC134" s="154"/>
      <c r="GRD134" s="154"/>
      <c r="GRE134" s="153"/>
      <c r="GRF134" s="153"/>
      <c r="GRG134" s="153"/>
      <c r="GRH134" s="153"/>
      <c r="GRI134" s="153"/>
      <c r="GRJ134" s="153"/>
      <c r="GRK134" s="153"/>
      <c r="GRL134" s="153"/>
      <c r="GRM134" s="155"/>
      <c r="GRN134" s="165"/>
      <c r="GRO134" s="153"/>
      <c r="GRP134" s="154"/>
      <c r="GRQ134" s="154"/>
      <c r="GRR134" s="153"/>
      <c r="GRS134" s="153"/>
      <c r="GRT134" s="153"/>
      <c r="GRU134" s="153"/>
      <c r="GRV134" s="153"/>
      <c r="GRW134" s="153"/>
      <c r="GRX134" s="153"/>
      <c r="GRY134" s="153"/>
      <c r="GRZ134" s="155"/>
      <c r="GSA134" s="165"/>
      <c r="GSB134" s="153"/>
      <c r="GSC134" s="154"/>
      <c r="GSD134" s="154"/>
      <c r="GSE134" s="153"/>
      <c r="GSF134" s="153"/>
      <c r="GSG134" s="153"/>
      <c r="GSH134" s="153"/>
      <c r="GSI134" s="153"/>
      <c r="GSJ134" s="153"/>
      <c r="GSK134" s="153"/>
      <c r="GSL134" s="153"/>
      <c r="GSM134" s="155"/>
      <c r="GSN134" s="165"/>
      <c r="GSO134" s="153"/>
      <c r="GSP134" s="154"/>
      <c r="GSQ134" s="154"/>
      <c r="GSR134" s="153"/>
      <c r="GSS134" s="153"/>
      <c r="GST134" s="153"/>
      <c r="GSU134" s="153"/>
      <c r="GSV134" s="153"/>
      <c r="GSW134" s="153"/>
      <c r="GSX134" s="153"/>
      <c r="GSY134" s="153"/>
      <c r="GSZ134" s="155"/>
      <c r="GTA134" s="165"/>
      <c r="GTB134" s="153"/>
      <c r="GTC134" s="154"/>
      <c r="GTD134" s="154"/>
      <c r="GTE134" s="153"/>
      <c r="GTF134" s="153"/>
      <c r="GTG134" s="153"/>
      <c r="GTH134" s="153"/>
      <c r="GTI134" s="153"/>
      <c r="GTJ134" s="153"/>
      <c r="GTK134" s="153"/>
      <c r="GTL134" s="153"/>
      <c r="GTM134" s="155"/>
      <c r="GTN134" s="165"/>
      <c r="GTO134" s="153"/>
      <c r="GTP134" s="154"/>
      <c r="GTQ134" s="154"/>
      <c r="GTR134" s="153"/>
      <c r="GTS134" s="153"/>
      <c r="GTT134" s="153"/>
      <c r="GTU134" s="153"/>
      <c r="GTV134" s="153"/>
      <c r="GTW134" s="153"/>
      <c r="GTX134" s="153"/>
      <c r="GTY134" s="153"/>
      <c r="GTZ134" s="155"/>
      <c r="GUA134" s="165"/>
      <c r="GUB134" s="153"/>
      <c r="GUC134" s="154"/>
      <c r="GUD134" s="154"/>
      <c r="GUE134" s="153"/>
      <c r="GUF134" s="153"/>
      <c r="GUG134" s="153"/>
      <c r="GUH134" s="153"/>
      <c r="GUI134" s="153"/>
      <c r="GUJ134" s="153"/>
      <c r="GUK134" s="153"/>
      <c r="GUL134" s="153"/>
      <c r="GUM134" s="155"/>
      <c r="GUN134" s="165"/>
      <c r="GUO134" s="153"/>
      <c r="GUP134" s="154"/>
      <c r="GUQ134" s="154"/>
      <c r="GUR134" s="153"/>
      <c r="GUS134" s="153"/>
      <c r="GUT134" s="153"/>
      <c r="GUU134" s="153"/>
      <c r="GUV134" s="153"/>
      <c r="GUW134" s="153"/>
      <c r="GUX134" s="153"/>
      <c r="GUY134" s="153"/>
      <c r="GUZ134" s="155"/>
      <c r="GVA134" s="165"/>
      <c r="GVB134" s="153"/>
      <c r="GVC134" s="154"/>
      <c r="GVD134" s="154"/>
      <c r="GVE134" s="153"/>
      <c r="GVF134" s="153"/>
      <c r="GVG134" s="153"/>
      <c r="GVH134" s="153"/>
      <c r="GVI134" s="153"/>
      <c r="GVJ134" s="153"/>
      <c r="GVK134" s="153"/>
      <c r="GVL134" s="153"/>
      <c r="GVM134" s="155"/>
      <c r="GVN134" s="165"/>
      <c r="GVO134" s="153"/>
      <c r="GVP134" s="154"/>
      <c r="GVQ134" s="154"/>
      <c r="GVR134" s="153"/>
      <c r="GVS134" s="153"/>
      <c r="GVT134" s="153"/>
      <c r="GVU134" s="153"/>
      <c r="GVV134" s="153"/>
      <c r="GVW134" s="153"/>
      <c r="GVX134" s="153"/>
      <c r="GVY134" s="153"/>
      <c r="GVZ134" s="155"/>
      <c r="GWA134" s="165"/>
      <c r="GWB134" s="153"/>
      <c r="GWC134" s="154"/>
      <c r="GWD134" s="154"/>
      <c r="GWE134" s="153"/>
      <c r="GWF134" s="153"/>
      <c r="GWG134" s="153"/>
      <c r="GWH134" s="153"/>
      <c r="GWI134" s="153"/>
      <c r="GWJ134" s="153"/>
      <c r="GWK134" s="153"/>
      <c r="GWL134" s="153"/>
      <c r="GWM134" s="155"/>
      <c r="GWN134" s="165"/>
      <c r="GWO134" s="153"/>
      <c r="GWP134" s="154"/>
      <c r="GWQ134" s="154"/>
      <c r="GWR134" s="153"/>
      <c r="GWS134" s="153"/>
      <c r="GWT134" s="153"/>
      <c r="GWU134" s="153"/>
      <c r="GWV134" s="153"/>
      <c r="GWW134" s="153"/>
      <c r="GWX134" s="153"/>
      <c r="GWY134" s="153"/>
      <c r="GWZ134" s="155"/>
      <c r="GXA134" s="165"/>
      <c r="GXB134" s="153"/>
      <c r="GXC134" s="154"/>
      <c r="GXD134" s="154"/>
      <c r="GXE134" s="153"/>
      <c r="GXF134" s="153"/>
      <c r="GXG134" s="153"/>
      <c r="GXH134" s="153"/>
      <c r="GXI134" s="153"/>
      <c r="GXJ134" s="153"/>
      <c r="GXK134" s="153"/>
      <c r="GXL134" s="153"/>
      <c r="GXM134" s="155"/>
      <c r="GXN134" s="165"/>
      <c r="GXO134" s="153"/>
      <c r="GXP134" s="154"/>
      <c r="GXQ134" s="154"/>
      <c r="GXR134" s="153"/>
      <c r="GXS134" s="153"/>
      <c r="GXT134" s="153"/>
      <c r="GXU134" s="153"/>
      <c r="GXV134" s="153"/>
      <c r="GXW134" s="153"/>
      <c r="GXX134" s="153"/>
      <c r="GXY134" s="153"/>
      <c r="GXZ134" s="155"/>
      <c r="GYA134" s="165"/>
      <c r="GYB134" s="153"/>
      <c r="GYC134" s="154"/>
      <c r="GYD134" s="154"/>
      <c r="GYE134" s="153"/>
      <c r="GYF134" s="153"/>
      <c r="GYG134" s="153"/>
      <c r="GYH134" s="153"/>
      <c r="GYI134" s="153"/>
      <c r="GYJ134" s="153"/>
      <c r="GYK134" s="153"/>
      <c r="GYL134" s="153"/>
      <c r="GYM134" s="155"/>
      <c r="GYN134" s="165"/>
      <c r="GYO134" s="153"/>
      <c r="GYP134" s="154"/>
      <c r="GYQ134" s="154"/>
      <c r="GYR134" s="153"/>
      <c r="GYS134" s="153"/>
      <c r="GYT134" s="153"/>
      <c r="GYU134" s="153"/>
      <c r="GYV134" s="153"/>
      <c r="GYW134" s="153"/>
      <c r="GYX134" s="153"/>
      <c r="GYY134" s="153"/>
      <c r="GYZ134" s="155"/>
      <c r="GZA134" s="165"/>
      <c r="GZB134" s="153"/>
      <c r="GZC134" s="154"/>
      <c r="GZD134" s="154"/>
      <c r="GZE134" s="153"/>
      <c r="GZF134" s="153"/>
      <c r="GZG134" s="153"/>
      <c r="GZH134" s="153"/>
      <c r="GZI134" s="153"/>
      <c r="GZJ134" s="153"/>
      <c r="GZK134" s="153"/>
      <c r="GZL134" s="153"/>
      <c r="GZM134" s="155"/>
      <c r="GZN134" s="165"/>
      <c r="GZO134" s="153"/>
      <c r="GZP134" s="154"/>
      <c r="GZQ134" s="154"/>
      <c r="GZR134" s="153"/>
      <c r="GZS134" s="153"/>
      <c r="GZT134" s="153"/>
      <c r="GZU134" s="153"/>
      <c r="GZV134" s="153"/>
      <c r="GZW134" s="153"/>
      <c r="GZX134" s="153"/>
      <c r="GZY134" s="153"/>
      <c r="GZZ134" s="155"/>
      <c r="HAA134" s="165"/>
      <c r="HAB134" s="153"/>
      <c r="HAC134" s="154"/>
      <c r="HAD134" s="154"/>
      <c r="HAE134" s="153"/>
      <c r="HAF134" s="153"/>
      <c r="HAG134" s="153"/>
      <c r="HAH134" s="153"/>
      <c r="HAI134" s="153"/>
      <c r="HAJ134" s="153"/>
      <c r="HAK134" s="153"/>
      <c r="HAL134" s="153"/>
      <c r="HAM134" s="155"/>
      <c r="HAN134" s="165"/>
      <c r="HAO134" s="153"/>
      <c r="HAP134" s="154"/>
      <c r="HAQ134" s="154"/>
      <c r="HAR134" s="153"/>
      <c r="HAS134" s="153"/>
      <c r="HAT134" s="153"/>
      <c r="HAU134" s="153"/>
      <c r="HAV134" s="153"/>
      <c r="HAW134" s="153"/>
      <c r="HAX134" s="153"/>
      <c r="HAY134" s="153"/>
      <c r="HAZ134" s="155"/>
      <c r="HBA134" s="165"/>
      <c r="HBB134" s="153"/>
      <c r="HBC134" s="154"/>
      <c r="HBD134" s="154"/>
      <c r="HBE134" s="153"/>
      <c r="HBF134" s="153"/>
      <c r="HBG134" s="153"/>
      <c r="HBH134" s="153"/>
      <c r="HBI134" s="153"/>
      <c r="HBJ134" s="153"/>
      <c r="HBK134" s="153"/>
      <c r="HBL134" s="153"/>
      <c r="HBM134" s="155"/>
      <c r="HBN134" s="165"/>
      <c r="HBO134" s="153"/>
      <c r="HBP134" s="154"/>
      <c r="HBQ134" s="154"/>
      <c r="HBR134" s="153"/>
      <c r="HBS134" s="153"/>
      <c r="HBT134" s="153"/>
      <c r="HBU134" s="153"/>
      <c r="HBV134" s="153"/>
      <c r="HBW134" s="153"/>
      <c r="HBX134" s="153"/>
      <c r="HBY134" s="153"/>
      <c r="HBZ134" s="155"/>
      <c r="HCA134" s="165"/>
      <c r="HCB134" s="153"/>
      <c r="HCC134" s="154"/>
      <c r="HCD134" s="154"/>
      <c r="HCE134" s="153"/>
      <c r="HCF134" s="153"/>
      <c r="HCG134" s="153"/>
      <c r="HCH134" s="153"/>
      <c r="HCI134" s="153"/>
      <c r="HCJ134" s="153"/>
      <c r="HCK134" s="153"/>
      <c r="HCL134" s="153"/>
      <c r="HCM134" s="155"/>
      <c r="HCN134" s="165"/>
      <c r="HCO134" s="153"/>
      <c r="HCP134" s="154"/>
      <c r="HCQ134" s="154"/>
      <c r="HCR134" s="153"/>
      <c r="HCS134" s="153"/>
      <c r="HCT134" s="153"/>
      <c r="HCU134" s="153"/>
      <c r="HCV134" s="153"/>
      <c r="HCW134" s="153"/>
      <c r="HCX134" s="153"/>
      <c r="HCY134" s="153"/>
      <c r="HCZ134" s="155"/>
      <c r="HDA134" s="165"/>
      <c r="HDB134" s="153"/>
      <c r="HDC134" s="154"/>
      <c r="HDD134" s="154"/>
      <c r="HDE134" s="153"/>
      <c r="HDF134" s="153"/>
      <c r="HDG134" s="153"/>
      <c r="HDH134" s="153"/>
      <c r="HDI134" s="153"/>
      <c r="HDJ134" s="153"/>
      <c r="HDK134" s="153"/>
      <c r="HDL134" s="153"/>
      <c r="HDM134" s="155"/>
      <c r="HDN134" s="165"/>
      <c r="HDO134" s="153"/>
      <c r="HDP134" s="154"/>
      <c r="HDQ134" s="154"/>
      <c r="HDR134" s="153"/>
      <c r="HDS134" s="153"/>
      <c r="HDT134" s="153"/>
      <c r="HDU134" s="153"/>
      <c r="HDV134" s="153"/>
      <c r="HDW134" s="153"/>
      <c r="HDX134" s="153"/>
      <c r="HDY134" s="153"/>
      <c r="HDZ134" s="155"/>
      <c r="HEA134" s="165"/>
      <c r="HEB134" s="153"/>
      <c r="HEC134" s="154"/>
      <c r="HED134" s="154"/>
      <c r="HEE134" s="153"/>
      <c r="HEF134" s="153"/>
      <c r="HEG134" s="153"/>
      <c r="HEH134" s="153"/>
      <c r="HEI134" s="153"/>
      <c r="HEJ134" s="153"/>
      <c r="HEK134" s="153"/>
      <c r="HEL134" s="153"/>
      <c r="HEM134" s="155"/>
      <c r="HEN134" s="165"/>
      <c r="HEO134" s="153"/>
      <c r="HEP134" s="154"/>
      <c r="HEQ134" s="154"/>
      <c r="HER134" s="153"/>
      <c r="HES134" s="153"/>
      <c r="HET134" s="153"/>
      <c r="HEU134" s="153"/>
      <c r="HEV134" s="153"/>
      <c r="HEW134" s="153"/>
      <c r="HEX134" s="153"/>
      <c r="HEY134" s="153"/>
      <c r="HEZ134" s="155"/>
      <c r="HFA134" s="165"/>
      <c r="HFB134" s="153"/>
      <c r="HFC134" s="154"/>
      <c r="HFD134" s="154"/>
      <c r="HFE134" s="153"/>
      <c r="HFF134" s="153"/>
      <c r="HFG134" s="153"/>
      <c r="HFH134" s="153"/>
      <c r="HFI134" s="153"/>
      <c r="HFJ134" s="153"/>
      <c r="HFK134" s="153"/>
      <c r="HFL134" s="153"/>
      <c r="HFM134" s="155"/>
      <c r="HFN134" s="165"/>
      <c r="HFO134" s="153"/>
      <c r="HFP134" s="154"/>
      <c r="HFQ134" s="154"/>
      <c r="HFR134" s="153"/>
      <c r="HFS134" s="153"/>
      <c r="HFT134" s="153"/>
      <c r="HFU134" s="153"/>
      <c r="HFV134" s="153"/>
      <c r="HFW134" s="153"/>
      <c r="HFX134" s="153"/>
      <c r="HFY134" s="153"/>
      <c r="HFZ134" s="155"/>
      <c r="HGA134" s="165"/>
      <c r="HGB134" s="153"/>
      <c r="HGC134" s="154"/>
      <c r="HGD134" s="154"/>
      <c r="HGE134" s="153"/>
      <c r="HGF134" s="153"/>
      <c r="HGG134" s="153"/>
      <c r="HGH134" s="153"/>
      <c r="HGI134" s="153"/>
      <c r="HGJ134" s="153"/>
      <c r="HGK134" s="153"/>
      <c r="HGL134" s="153"/>
      <c r="HGM134" s="155"/>
      <c r="HGN134" s="165"/>
      <c r="HGO134" s="153"/>
      <c r="HGP134" s="154"/>
      <c r="HGQ134" s="154"/>
      <c r="HGR134" s="153"/>
      <c r="HGS134" s="153"/>
      <c r="HGT134" s="153"/>
      <c r="HGU134" s="153"/>
      <c r="HGV134" s="153"/>
      <c r="HGW134" s="153"/>
      <c r="HGX134" s="153"/>
      <c r="HGY134" s="153"/>
      <c r="HGZ134" s="155"/>
      <c r="HHA134" s="165"/>
      <c r="HHB134" s="153"/>
      <c r="HHC134" s="154"/>
      <c r="HHD134" s="154"/>
      <c r="HHE134" s="153"/>
      <c r="HHF134" s="153"/>
      <c r="HHG134" s="153"/>
      <c r="HHH134" s="153"/>
      <c r="HHI134" s="153"/>
      <c r="HHJ134" s="153"/>
      <c r="HHK134" s="153"/>
      <c r="HHL134" s="153"/>
      <c r="HHM134" s="155"/>
      <c r="HHN134" s="165"/>
      <c r="HHO134" s="153"/>
      <c r="HHP134" s="154"/>
      <c r="HHQ134" s="154"/>
      <c r="HHR134" s="153"/>
      <c r="HHS134" s="153"/>
      <c r="HHT134" s="153"/>
      <c r="HHU134" s="153"/>
      <c r="HHV134" s="153"/>
      <c r="HHW134" s="153"/>
      <c r="HHX134" s="153"/>
      <c r="HHY134" s="153"/>
      <c r="HHZ134" s="155"/>
      <c r="HIA134" s="165"/>
      <c r="HIB134" s="153"/>
      <c r="HIC134" s="154"/>
      <c r="HID134" s="154"/>
      <c r="HIE134" s="153"/>
      <c r="HIF134" s="153"/>
      <c r="HIG134" s="153"/>
      <c r="HIH134" s="153"/>
      <c r="HII134" s="153"/>
      <c r="HIJ134" s="153"/>
      <c r="HIK134" s="153"/>
      <c r="HIL134" s="153"/>
      <c r="HIM134" s="155"/>
      <c r="HIN134" s="165"/>
      <c r="HIO134" s="153"/>
      <c r="HIP134" s="154"/>
      <c r="HIQ134" s="154"/>
      <c r="HIR134" s="153"/>
      <c r="HIS134" s="153"/>
      <c r="HIT134" s="153"/>
      <c r="HIU134" s="153"/>
      <c r="HIV134" s="153"/>
      <c r="HIW134" s="153"/>
      <c r="HIX134" s="153"/>
      <c r="HIY134" s="153"/>
      <c r="HIZ134" s="155"/>
      <c r="HJA134" s="165"/>
      <c r="HJB134" s="153"/>
      <c r="HJC134" s="154"/>
      <c r="HJD134" s="154"/>
      <c r="HJE134" s="153"/>
      <c r="HJF134" s="153"/>
      <c r="HJG134" s="153"/>
      <c r="HJH134" s="153"/>
      <c r="HJI134" s="153"/>
      <c r="HJJ134" s="153"/>
      <c r="HJK134" s="153"/>
      <c r="HJL134" s="153"/>
      <c r="HJM134" s="155"/>
      <c r="HJN134" s="165"/>
      <c r="HJO134" s="153"/>
      <c r="HJP134" s="154"/>
      <c r="HJQ134" s="154"/>
      <c r="HJR134" s="153"/>
      <c r="HJS134" s="153"/>
      <c r="HJT134" s="153"/>
      <c r="HJU134" s="153"/>
      <c r="HJV134" s="153"/>
      <c r="HJW134" s="153"/>
      <c r="HJX134" s="153"/>
      <c r="HJY134" s="153"/>
      <c r="HJZ134" s="155"/>
      <c r="HKA134" s="165"/>
      <c r="HKB134" s="153"/>
      <c r="HKC134" s="154"/>
      <c r="HKD134" s="154"/>
      <c r="HKE134" s="153"/>
      <c r="HKF134" s="153"/>
      <c r="HKG134" s="153"/>
      <c r="HKH134" s="153"/>
      <c r="HKI134" s="153"/>
      <c r="HKJ134" s="153"/>
      <c r="HKK134" s="153"/>
      <c r="HKL134" s="153"/>
      <c r="HKM134" s="155"/>
      <c r="HKN134" s="165"/>
      <c r="HKO134" s="153"/>
      <c r="HKP134" s="154"/>
      <c r="HKQ134" s="154"/>
      <c r="HKR134" s="153"/>
      <c r="HKS134" s="153"/>
      <c r="HKT134" s="153"/>
      <c r="HKU134" s="153"/>
      <c r="HKV134" s="153"/>
      <c r="HKW134" s="153"/>
      <c r="HKX134" s="153"/>
      <c r="HKY134" s="153"/>
      <c r="HKZ134" s="155"/>
      <c r="HLA134" s="165"/>
      <c r="HLB134" s="153"/>
      <c r="HLC134" s="154"/>
      <c r="HLD134" s="154"/>
      <c r="HLE134" s="153"/>
      <c r="HLF134" s="153"/>
      <c r="HLG134" s="153"/>
      <c r="HLH134" s="153"/>
      <c r="HLI134" s="153"/>
      <c r="HLJ134" s="153"/>
      <c r="HLK134" s="153"/>
      <c r="HLL134" s="153"/>
      <c r="HLM134" s="155"/>
      <c r="HLN134" s="165"/>
      <c r="HLO134" s="153"/>
      <c r="HLP134" s="154"/>
      <c r="HLQ134" s="154"/>
      <c r="HLR134" s="153"/>
      <c r="HLS134" s="153"/>
      <c r="HLT134" s="153"/>
      <c r="HLU134" s="153"/>
      <c r="HLV134" s="153"/>
      <c r="HLW134" s="153"/>
      <c r="HLX134" s="153"/>
      <c r="HLY134" s="153"/>
      <c r="HLZ134" s="155"/>
      <c r="HMA134" s="165"/>
      <c r="HMB134" s="153"/>
      <c r="HMC134" s="154"/>
      <c r="HMD134" s="154"/>
      <c r="HME134" s="153"/>
      <c r="HMF134" s="153"/>
      <c r="HMG134" s="153"/>
      <c r="HMH134" s="153"/>
      <c r="HMI134" s="153"/>
      <c r="HMJ134" s="153"/>
      <c r="HMK134" s="153"/>
      <c r="HML134" s="153"/>
      <c r="HMM134" s="155"/>
      <c r="HMN134" s="165"/>
      <c r="HMO134" s="153"/>
      <c r="HMP134" s="154"/>
      <c r="HMQ134" s="154"/>
      <c r="HMR134" s="153"/>
      <c r="HMS134" s="153"/>
      <c r="HMT134" s="153"/>
      <c r="HMU134" s="153"/>
      <c r="HMV134" s="153"/>
      <c r="HMW134" s="153"/>
      <c r="HMX134" s="153"/>
      <c r="HMY134" s="153"/>
      <c r="HMZ134" s="155"/>
      <c r="HNA134" s="165"/>
      <c r="HNB134" s="153"/>
      <c r="HNC134" s="154"/>
      <c r="HND134" s="154"/>
      <c r="HNE134" s="153"/>
      <c r="HNF134" s="153"/>
      <c r="HNG134" s="153"/>
      <c r="HNH134" s="153"/>
      <c r="HNI134" s="153"/>
      <c r="HNJ134" s="153"/>
      <c r="HNK134" s="153"/>
      <c r="HNL134" s="153"/>
      <c r="HNM134" s="155"/>
      <c r="HNN134" s="165"/>
      <c r="HNO134" s="153"/>
      <c r="HNP134" s="154"/>
      <c r="HNQ134" s="154"/>
      <c r="HNR134" s="153"/>
      <c r="HNS134" s="153"/>
      <c r="HNT134" s="153"/>
      <c r="HNU134" s="153"/>
      <c r="HNV134" s="153"/>
      <c r="HNW134" s="153"/>
      <c r="HNX134" s="153"/>
      <c r="HNY134" s="153"/>
      <c r="HNZ134" s="155"/>
      <c r="HOA134" s="165"/>
      <c r="HOB134" s="153"/>
      <c r="HOC134" s="154"/>
      <c r="HOD134" s="154"/>
      <c r="HOE134" s="153"/>
      <c r="HOF134" s="153"/>
      <c r="HOG134" s="153"/>
      <c r="HOH134" s="153"/>
      <c r="HOI134" s="153"/>
      <c r="HOJ134" s="153"/>
      <c r="HOK134" s="153"/>
      <c r="HOL134" s="153"/>
      <c r="HOM134" s="155"/>
      <c r="HON134" s="165"/>
      <c r="HOO134" s="153"/>
      <c r="HOP134" s="154"/>
      <c r="HOQ134" s="154"/>
      <c r="HOR134" s="153"/>
      <c r="HOS134" s="153"/>
      <c r="HOT134" s="153"/>
      <c r="HOU134" s="153"/>
      <c r="HOV134" s="153"/>
      <c r="HOW134" s="153"/>
      <c r="HOX134" s="153"/>
      <c r="HOY134" s="153"/>
      <c r="HOZ134" s="155"/>
      <c r="HPA134" s="165"/>
      <c r="HPB134" s="153"/>
      <c r="HPC134" s="154"/>
      <c r="HPD134" s="154"/>
      <c r="HPE134" s="153"/>
      <c r="HPF134" s="153"/>
      <c r="HPG134" s="153"/>
      <c r="HPH134" s="153"/>
      <c r="HPI134" s="153"/>
      <c r="HPJ134" s="153"/>
      <c r="HPK134" s="153"/>
      <c r="HPL134" s="153"/>
      <c r="HPM134" s="155"/>
      <c r="HPN134" s="165"/>
      <c r="HPO134" s="153"/>
      <c r="HPP134" s="154"/>
      <c r="HPQ134" s="154"/>
      <c r="HPR134" s="153"/>
      <c r="HPS134" s="153"/>
      <c r="HPT134" s="153"/>
      <c r="HPU134" s="153"/>
      <c r="HPV134" s="153"/>
      <c r="HPW134" s="153"/>
      <c r="HPX134" s="153"/>
      <c r="HPY134" s="153"/>
      <c r="HPZ134" s="155"/>
      <c r="HQA134" s="165"/>
      <c r="HQB134" s="153"/>
      <c r="HQC134" s="154"/>
      <c r="HQD134" s="154"/>
      <c r="HQE134" s="153"/>
      <c r="HQF134" s="153"/>
      <c r="HQG134" s="153"/>
      <c r="HQH134" s="153"/>
      <c r="HQI134" s="153"/>
      <c r="HQJ134" s="153"/>
      <c r="HQK134" s="153"/>
      <c r="HQL134" s="153"/>
      <c r="HQM134" s="155"/>
      <c r="HQN134" s="165"/>
      <c r="HQO134" s="153"/>
      <c r="HQP134" s="154"/>
      <c r="HQQ134" s="154"/>
      <c r="HQR134" s="153"/>
      <c r="HQS134" s="153"/>
      <c r="HQT134" s="153"/>
      <c r="HQU134" s="153"/>
      <c r="HQV134" s="153"/>
      <c r="HQW134" s="153"/>
      <c r="HQX134" s="153"/>
      <c r="HQY134" s="153"/>
      <c r="HQZ134" s="155"/>
      <c r="HRA134" s="165"/>
      <c r="HRB134" s="153"/>
      <c r="HRC134" s="154"/>
      <c r="HRD134" s="154"/>
      <c r="HRE134" s="153"/>
      <c r="HRF134" s="153"/>
      <c r="HRG134" s="153"/>
      <c r="HRH134" s="153"/>
      <c r="HRI134" s="153"/>
      <c r="HRJ134" s="153"/>
      <c r="HRK134" s="153"/>
      <c r="HRL134" s="153"/>
      <c r="HRM134" s="155"/>
      <c r="HRN134" s="165"/>
      <c r="HRO134" s="153"/>
      <c r="HRP134" s="154"/>
      <c r="HRQ134" s="154"/>
      <c r="HRR134" s="153"/>
      <c r="HRS134" s="153"/>
      <c r="HRT134" s="153"/>
      <c r="HRU134" s="153"/>
      <c r="HRV134" s="153"/>
      <c r="HRW134" s="153"/>
      <c r="HRX134" s="153"/>
      <c r="HRY134" s="153"/>
      <c r="HRZ134" s="155"/>
      <c r="HSA134" s="165"/>
      <c r="HSB134" s="153"/>
      <c r="HSC134" s="154"/>
      <c r="HSD134" s="154"/>
      <c r="HSE134" s="153"/>
      <c r="HSF134" s="153"/>
      <c r="HSG134" s="153"/>
      <c r="HSH134" s="153"/>
      <c r="HSI134" s="153"/>
      <c r="HSJ134" s="153"/>
      <c r="HSK134" s="153"/>
      <c r="HSL134" s="153"/>
      <c r="HSM134" s="155"/>
      <c r="HSN134" s="165"/>
      <c r="HSO134" s="153"/>
      <c r="HSP134" s="154"/>
      <c r="HSQ134" s="154"/>
      <c r="HSR134" s="153"/>
      <c r="HSS134" s="153"/>
      <c r="HST134" s="153"/>
      <c r="HSU134" s="153"/>
      <c r="HSV134" s="153"/>
      <c r="HSW134" s="153"/>
      <c r="HSX134" s="153"/>
      <c r="HSY134" s="153"/>
      <c r="HSZ134" s="155"/>
      <c r="HTA134" s="165"/>
      <c r="HTB134" s="153"/>
      <c r="HTC134" s="154"/>
      <c r="HTD134" s="154"/>
      <c r="HTE134" s="153"/>
      <c r="HTF134" s="153"/>
      <c r="HTG134" s="153"/>
      <c r="HTH134" s="153"/>
      <c r="HTI134" s="153"/>
      <c r="HTJ134" s="153"/>
      <c r="HTK134" s="153"/>
      <c r="HTL134" s="153"/>
      <c r="HTM134" s="155"/>
      <c r="HTN134" s="165"/>
      <c r="HTO134" s="153"/>
      <c r="HTP134" s="154"/>
      <c r="HTQ134" s="154"/>
      <c r="HTR134" s="153"/>
      <c r="HTS134" s="153"/>
      <c r="HTT134" s="153"/>
      <c r="HTU134" s="153"/>
      <c r="HTV134" s="153"/>
      <c r="HTW134" s="153"/>
      <c r="HTX134" s="153"/>
      <c r="HTY134" s="153"/>
      <c r="HTZ134" s="155"/>
      <c r="HUA134" s="165"/>
      <c r="HUB134" s="153"/>
      <c r="HUC134" s="154"/>
      <c r="HUD134" s="154"/>
      <c r="HUE134" s="153"/>
      <c r="HUF134" s="153"/>
      <c r="HUG134" s="153"/>
      <c r="HUH134" s="153"/>
      <c r="HUI134" s="153"/>
      <c r="HUJ134" s="153"/>
      <c r="HUK134" s="153"/>
      <c r="HUL134" s="153"/>
      <c r="HUM134" s="155"/>
      <c r="HUN134" s="165"/>
      <c r="HUO134" s="153"/>
      <c r="HUP134" s="154"/>
      <c r="HUQ134" s="154"/>
      <c r="HUR134" s="153"/>
      <c r="HUS134" s="153"/>
      <c r="HUT134" s="153"/>
      <c r="HUU134" s="153"/>
      <c r="HUV134" s="153"/>
      <c r="HUW134" s="153"/>
      <c r="HUX134" s="153"/>
      <c r="HUY134" s="153"/>
      <c r="HUZ134" s="155"/>
      <c r="HVA134" s="165"/>
      <c r="HVB134" s="153"/>
      <c r="HVC134" s="154"/>
      <c r="HVD134" s="154"/>
      <c r="HVE134" s="153"/>
      <c r="HVF134" s="153"/>
      <c r="HVG134" s="153"/>
      <c r="HVH134" s="153"/>
      <c r="HVI134" s="153"/>
      <c r="HVJ134" s="153"/>
      <c r="HVK134" s="153"/>
      <c r="HVL134" s="153"/>
      <c r="HVM134" s="155"/>
      <c r="HVN134" s="165"/>
      <c r="HVO134" s="153"/>
      <c r="HVP134" s="154"/>
      <c r="HVQ134" s="154"/>
      <c r="HVR134" s="153"/>
      <c r="HVS134" s="153"/>
      <c r="HVT134" s="153"/>
      <c r="HVU134" s="153"/>
      <c r="HVV134" s="153"/>
      <c r="HVW134" s="153"/>
      <c r="HVX134" s="153"/>
      <c r="HVY134" s="153"/>
      <c r="HVZ134" s="155"/>
      <c r="HWA134" s="165"/>
      <c r="HWB134" s="153"/>
      <c r="HWC134" s="154"/>
      <c r="HWD134" s="154"/>
      <c r="HWE134" s="153"/>
      <c r="HWF134" s="153"/>
      <c r="HWG134" s="153"/>
      <c r="HWH134" s="153"/>
      <c r="HWI134" s="153"/>
      <c r="HWJ134" s="153"/>
      <c r="HWK134" s="153"/>
      <c r="HWL134" s="153"/>
      <c r="HWM134" s="155"/>
      <c r="HWN134" s="165"/>
      <c r="HWO134" s="153"/>
      <c r="HWP134" s="154"/>
      <c r="HWQ134" s="154"/>
      <c r="HWR134" s="153"/>
      <c r="HWS134" s="153"/>
      <c r="HWT134" s="153"/>
      <c r="HWU134" s="153"/>
      <c r="HWV134" s="153"/>
      <c r="HWW134" s="153"/>
      <c r="HWX134" s="153"/>
      <c r="HWY134" s="153"/>
      <c r="HWZ134" s="155"/>
      <c r="HXA134" s="165"/>
      <c r="HXB134" s="153"/>
      <c r="HXC134" s="154"/>
      <c r="HXD134" s="154"/>
      <c r="HXE134" s="153"/>
      <c r="HXF134" s="153"/>
      <c r="HXG134" s="153"/>
      <c r="HXH134" s="153"/>
      <c r="HXI134" s="153"/>
      <c r="HXJ134" s="153"/>
      <c r="HXK134" s="153"/>
      <c r="HXL134" s="153"/>
      <c r="HXM134" s="155"/>
      <c r="HXN134" s="165"/>
      <c r="HXO134" s="153"/>
      <c r="HXP134" s="154"/>
      <c r="HXQ134" s="154"/>
      <c r="HXR134" s="153"/>
      <c r="HXS134" s="153"/>
      <c r="HXT134" s="153"/>
      <c r="HXU134" s="153"/>
      <c r="HXV134" s="153"/>
      <c r="HXW134" s="153"/>
      <c r="HXX134" s="153"/>
      <c r="HXY134" s="153"/>
      <c r="HXZ134" s="155"/>
      <c r="HYA134" s="165"/>
      <c r="HYB134" s="153"/>
      <c r="HYC134" s="154"/>
      <c r="HYD134" s="154"/>
      <c r="HYE134" s="153"/>
      <c r="HYF134" s="153"/>
      <c r="HYG134" s="153"/>
      <c r="HYH134" s="153"/>
      <c r="HYI134" s="153"/>
      <c r="HYJ134" s="153"/>
      <c r="HYK134" s="153"/>
      <c r="HYL134" s="153"/>
      <c r="HYM134" s="155"/>
      <c r="HYN134" s="165"/>
      <c r="HYO134" s="153"/>
      <c r="HYP134" s="154"/>
      <c r="HYQ134" s="154"/>
      <c r="HYR134" s="153"/>
      <c r="HYS134" s="153"/>
      <c r="HYT134" s="153"/>
      <c r="HYU134" s="153"/>
      <c r="HYV134" s="153"/>
      <c r="HYW134" s="153"/>
      <c r="HYX134" s="153"/>
      <c r="HYY134" s="153"/>
      <c r="HYZ134" s="155"/>
      <c r="HZA134" s="165"/>
      <c r="HZB134" s="153"/>
      <c r="HZC134" s="154"/>
      <c r="HZD134" s="154"/>
      <c r="HZE134" s="153"/>
      <c r="HZF134" s="153"/>
      <c r="HZG134" s="153"/>
      <c r="HZH134" s="153"/>
      <c r="HZI134" s="153"/>
      <c r="HZJ134" s="153"/>
      <c r="HZK134" s="153"/>
      <c r="HZL134" s="153"/>
      <c r="HZM134" s="155"/>
      <c r="HZN134" s="165"/>
      <c r="HZO134" s="153"/>
      <c r="HZP134" s="154"/>
      <c r="HZQ134" s="154"/>
      <c r="HZR134" s="153"/>
      <c r="HZS134" s="153"/>
      <c r="HZT134" s="153"/>
      <c r="HZU134" s="153"/>
      <c r="HZV134" s="153"/>
      <c r="HZW134" s="153"/>
      <c r="HZX134" s="153"/>
      <c r="HZY134" s="153"/>
      <c r="HZZ134" s="155"/>
      <c r="IAA134" s="165"/>
      <c r="IAB134" s="153"/>
      <c r="IAC134" s="154"/>
      <c r="IAD134" s="154"/>
      <c r="IAE134" s="153"/>
      <c r="IAF134" s="153"/>
      <c r="IAG134" s="153"/>
      <c r="IAH134" s="153"/>
      <c r="IAI134" s="153"/>
      <c r="IAJ134" s="153"/>
      <c r="IAK134" s="153"/>
      <c r="IAL134" s="153"/>
      <c r="IAM134" s="155"/>
      <c r="IAN134" s="165"/>
      <c r="IAO134" s="153"/>
      <c r="IAP134" s="154"/>
      <c r="IAQ134" s="154"/>
      <c r="IAR134" s="153"/>
      <c r="IAS134" s="153"/>
      <c r="IAT134" s="153"/>
      <c r="IAU134" s="153"/>
      <c r="IAV134" s="153"/>
      <c r="IAW134" s="153"/>
      <c r="IAX134" s="153"/>
      <c r="IAY134" s="153"/>
      <c r="IAZ134" s="155"/>
      <c r="IBA134" s="165"/>
      <c r="IBB134" s="153"/>
      <c r="IBC134" s="154"/>
      <c r="IBD134" s="154"/>
      <c r="IBE134" s="153"/>
      <c r="IBF134" s="153"/>
      <c r="IBG134" s="153"/>
      <c r="IBH134" s="153"/>
      <c r="IBI134" s="153"/>
      <c r="IBJ134" s="153"/>
      <c r="IBK134" s="153"/>
      <c r="IBL134" s="153"/>
      <c r="IBM134" s="155"/>
      <c r="IBN134" s="165"/>
      <c r="IBO134" s="153"/>
      <c r="IBP134" s="154"/>
      <c r="IBQ134" s="154"/>
      <c r="IBR134" s="153"/>
      <c r="IBS134" s="153"/>
      <c r="IBT134" s="153"/>
      <c r="IBU134" s="153"/>
      <c r="IBV134" s="153"/>
      <c r="IBW134" s="153"/>
      <c r="IBX134" s="153"/>
      <c r="IBY134" s="153"/>
      <c r="IBZ134" s="155"/>
      <c r="ICA134" s="165"/>
      <c r="ICB134" s="153"/>
      <c r="ICC134" s="154"/>
      <c r="ICD134" s="154"/>
      <c r="ICE134" s="153"/>
      <c r="ICF134" s="153"/>
      <c r="ICG134" s="153"/>
      <c r="ICH134" s="153"/>
      <c r="ICI134" s="153"/>
      <c r="ICJ134" s="153"/>
      <c r="ICK134" s="153"/>
      <c r="ICL134" s="153"/>
      <c r="ICM134" s="155"/>
      <c r="ICN134" s="165"/>
      <c r="ICO134" s="153"/>
      <c r="ICP134" s="154"/>
      <c r="ICQ134" s="154"/>
      <c r="ICR134" s="153"/>
      <c r="ICS134" s="153"/>
      <c r="ICT134" s="153"/>
      <c r="ICU134" s="153"/>
      <c r="ICV134" s="153"/>
      <c r="ICW134" s="153"/>
      <c r="ICX134" s="153"/>
      <c r="ICY134" s="153"/>
      <c r="ICZ134" s="155"/>
      <c r="IDA134" s="165"/>
      <c r="IDB134" s="153"/>
      <c r="IDC134" s="154"/>
      <c r="IDD134" s="154"/>
      <c r="IDE134" s="153"/>
      <c r="IDF134" s="153"/>
      <c r="IDG134" s="153"/>
      <c r="IDH134" s="153"/>
      <c r="IDI134" s="153"/>
      <c r="IDJ134" s="153"/>
      <c r="IDK134" s="153"/>
      <c r="IDL134" s="153"/>
      <c r="IDM134" s="155"/>
      <c r="IDN134" s="165"/>
      <c r="IDO134" s="153"/>
      <c r="IDP134" s="154"/>
      <c r="IDQ134" s="154"/>
      <c r="IDR134" s="153"/>
      <c r="IDS134" s="153"/>
      <c r="IDT134" s="153"/>
      <c r="IDU134" s="153"/>
      <c r="IDV134" s="153"/>
      <c r="IDW134" s="153"/>
      <c r="IDX134" s="153"/>
      <c r="IDY134" s="153"/>
      <c r="IDZ134" s="155"/>
      <c r="IEA134" s="165"/>
      <c r="IEB134" s="153"/>
      <c r="IEC134" s="154"/>
      <c r="IED134" s="154"/>
      <c r="IEE134" s="153"/>
      <c r="IEF134" s="153"/>
      <c r="IEG134" s="153"/>
      <c r="IEH134" s="153"/>
      <c r="IEI134" s="153"/>
      <c r="IEJ134" s="153"/>
      <c r="IEK134" s="153"/>
      <c r="IEL134" s="153"/>
      <c r="IEM134" s="155"/>
      <c r="IEN134" s="165"/>
      <c r="IEO134" s="153"/>
      <c r="IEP134" s="154"/>
      <c r="IEQ134" s="154"/>
      <c r="IER134" s="153"/>
      <c r="IES134" s="153"/>
      <c r="IET134" s="153"/>
      <c r="IEU134" s="153"/>
      <c r="IEV134" s="153"/>
      <c r="IEW134" s="153"/>
      <c r="IEX134" s="153"/>
      <c r="IEY134" s="153"/>
      <c r="IEZ134" s="155"/>
      <c r="IFA134" s="165"/>
      <c r="IFB134" s="153"/>
      <c r="IFC134" s="154"/>
      <c r="IFD134" s="154"/>
      <c r="IFE134" s="153"/>
      <c r="IFF134" s="153"/>
      <c r="IFG134" s="153"/>
      <c r="IFH134" s="153"/>
      <c r="IFI134" s="153"/>
      <c r="IFJ134" s="153"/>
      <c r="IFK134" s="153"/>
      <c r="IFL134" s="153"/>
      <c r="IFM134" s="155"/>
      <c r="IFN134" s="165"/>
      <c r="IFO134" s="153"/>
      <c r="IFP134" s="154"/>
      <c r="IFQ134" s="154"/>
      <c r="IFR134" s="153"/>
      <c r="IFS134" s="153"/>
      <c r="IFT134" s="153"/>
      <c r="IFU134" s="153"/>
      <c r="IFV134" s="153"/>
      <c r="IFW134" s="153"/>
      <c r="IFX134" s="153"/>
      <c r="IFY134" s="153"/>
      <c r="IFZ134" s="155"/>
      <c r="IGA134" s="165"/>
      <c r="IGB134" s="153"/>
      <c r="IGC134" s="154"/>
      <c r="IGD134" s="154"/>
      <c r="IGE134" s="153"/>
      <c r="IGF134" s="153"/>
      <c r="IGG134" s="153"/>
      <c r="IGH134" s="153"/>
      <c r="IGI134" s="153"/>
      <c r="IGJ134" s="153"/>
      <c r="IGK134" s="153"/>
      <c r="IGL134" s="153"/>
      <c r="IGM134" s="155"/>
      <c r="IGN134" s="165"/>
      <c r="IGO134" s="153"/>
      <c r="IGP134" s="154"/>
      <c r="IGQ134" s="154"/>
      <c r="IGR134" s="153"/>
      <c r="IGS134" s="153"/>
      <c r="IGT134" s="153"/>
      <c r="IGU134" s="153"/>
      <c r="IGV134" s="153"/>
      <c r="IGW134" s="153"/>
      <c r="IGX134" s="153"/>
      <c r="IGY134" s="153"/>
      <c r="IGZ134" s="155"/>
      <c r="IHA134" s="165"/>
      <c r="IHB134" s="153"/>
      <c r="IHC134" s="154"/>
      <c r="IHD134" s="154"/>
      <c r="IHE134" s="153"/>
      <c r="IHF134" s="153"/>
      <c r="IHG134" s="153"/>
      <c r="IHH134" s="153"/>
      <c r="IHI134" s="153"/>
      <c r="IHJ134" s="153"/>
      <c r="IHK134" s="153"/>
      <c r="IHL134" s="153"/>
      <c r="IHM134" s="155"/>
      <c r="IHN134" s="165"/>
      <c r="IHO134" s="153"/>
      <c r="IHP134" s="154"/>
      <c r="IHQ134" s="154"/>
      <c r="IHR134" s="153"/>
      <c r="IHS134" s="153"/>
      <c r="IHT134" s="153"/>
      <c r="IHU134" s="153"/>
      <c r="IHV134" s="153"/>
      <c r="IHW134" s="153"/>
      <c r="IHX134" s="153"/>
      <c r="IHY134" s="153"/>
      <c r="IHZ134" s="155"/>
      <c r="IIA134" s="165"/>
      <c r="IIB134" s="153"/>
      <c r="IIC134" s="154"/>
      <c r="IID134" s="154"/>
      <c r="IIE134" s="153"/>
      <c r="IIF134" s="153"/>
      <c r="IIG134" s="153"/>
      <c r="IIH134" s="153"/>
      <c r="III134" s="153"/>
      <c r="IIJ134" s="153"/>
      <c r="IIK134" s="153"/>
      <c r="IIL134" s="153"/>
      <c r="IIM134" s="155"/>
      <c r="IIN134" s="165"/>
      <c r="IIO134" s="153"/>
      <c r="IIP134" s="154"/>
      <c r="IIQ134" s="154"/>
      <c r="IIR134" s="153"/>
      <c r="IIS134" s="153"/>
      <c r="IIT134" s="153"/>
      <c r="IIU134" s="153"/>
      <c r="IIV134" s="153"/>
      <c r="IIW134" s="153"/>
      <c r="IIX134" s="153"/>
      <c r="IIY134" s="153"/>
      <c r="IIZ134" s="155"/>
      <c r="IJA134" s="165"/>
      <c r="IJB134" s="153"/>
      <c r="IJC134" s="154"/>
      <c r="IJD134" s="154"/>
      <c r="IJE134" s="153"/>
      <c r="IJF134" s="153"/>
      <c r="IJG134" s="153"/>
      <c r="IJH134" s="153"/>
      <c r="IJI134" s="153"/>
      <c r="IJJ134" s="153"/>
      <c r="IJK134" s="153"/>
      <c r="IJL134" s="153"/>
      <c r="IJM134" s="155"/>
      <c r="IJN134" s="165"/>
      <c r="IJO134" s="153"/>
      <c r="IJP134" s="154"/>
      <c r="IJQ134" s="154"/>
      <c r="IJR134" s="153"/>
      <c r="IJS134" s="153"/>
      <c r="IJT134" s="153"/>
      <c r="IJU134" s="153"/>
      <c r="IJV134" s="153"/>
      <c r="IJW134" s="153"/>
      <c r="IJX134" s="153"/>
      <c r="IJY134" s="153"/>
      <c r="IJZ134" s="155"/>
      <c r="IKA134" s="165"/>
      <c r="IKB134" s="153"/>
      <c r="IKC134" s="154"/>
      <c r="IKD134" s="154"/>
      <c r="IKE134" s="153"/>
      <c r="IKF134" s="153"/>
      <c r="IKG134" s="153"/>
      <c r="IKH134" s="153"/>
      <c r="IKI134" s="153"/>
      <c r="IKJ134" s="153"/>
      <c r="IKK134" s="153"/>
      <c r="IKL134" s="153"/>
      <c r="IKM134" s="155"/>
      <c r="IKN134" s="165"/>
      <c r="IKO134" s="153"/>
      <c r="IKP134" s="154"/>
      <c r="IKQ134" s="154"/>
      <c r="IKR134" s="153"/>
      <c r="IKS134" s="153"/>
      <c r="IKT134" s="153"/>
      <c r="IKU134" s="153"/>
      <c r="IKV134" s="153"/>
      <c r="IKW134" s="153"/>
      <c r="IKX134" s="153"/>
      <c r="IKY134" s="153"/>
      <c r="IKZ134" s="155"/>
      <c r="ILA134" s="165"/>
      <c r="ILB134" s="153"/>
      <c r="ILC134" s="154"/>
      <c r="ILD134" s="154"/>
      <c r="ILE134" s="153"/>
      <c r="ILF134" s="153"/>
      <c r="ILG134" s="153"/>
      <c r="ILH134" s="153"/>
      <c r="ILI134" s="153"/>
      <c r="ILJ134" s="153"/>
      <c r="ILK134" s="153"/>
      <c r="ILL134" s="153"/>
      <c r="ILM134" s="155"/>
      <c r="ILN134" s="165"/>
      <c r="ILO134" s="153"/>
      <c r="ILP134" s="154"/>
      <c r="ILQ134" s="154"/>
      <c r="ILR134" s="153"/>
      <c r="ILS134" s="153"/>
      <c r="ILT134" s="153"/>
      <c r="ILU134" s="153"/>
      <c r="ILV134" s="153"/>
      <c r="ILW134" s="153"/>
      <c r="ILX134" s="153"/>
      <c r="ILY134" s="153"/>
      <c r="ILZ134" s="155"/>
      <c r="IMA134" s="165"/>
      <c r="IMB134" s="153"/>
      <c r="IMC134" s="154"/>
      <c r="IMD134" s="154"/>
      <c r="IME134" s="153"/>
      <c r="IMF134" s="153"/>
      <c r="IMG134" s="153"/>
      <c r="IMH134" s="153"/>
      <c r="IMI134" s="153"/>
      <c r="IMJ134" s="153"/>
      <c r="IMK134" s="153"/>
      <c r="IML134" s="153"/>
      <c r="IMM134" s="155"/>
      <c r="IMN134" s="165"/>
      <c r="IMO134" s="153"/>
      <c r="IMP134" s="154"/>
      <c r="IMQ134" s="154"/>
      <c r="IMR134" s="153"/>
      <c r="IMS134" s="153"/>
      <c r="IMT134" s="153"/>
      <c r="IMU134" s="153"/>
      <c r="IMV134" s="153"/>
      <c r="IMW134" s="153"/>
      <c r="IMX134" s="153"/>
      <c r="IMY134" s="153"/>
      <c r="IMZ134" s="155"/>
      <c r="INA134" s="165"/>
      <c r="INB134" s="153"/>
      <c r="INC134" s="154"/>
      <c r="IND134" s="154"/>
      <c r="INE134" s="153"/>
      <c r="INF134" s="153"/>
      <c r="ING134" s="153"/>
      <c r="INH134" s="153"/>
      <c r="INI134" s="153"/>
      <c r="INJ134" s="153"/>
      <c r="INK134" s="153"/>
      <c r="INL134" s="153"/>
      <c r="INM134" s="155"/>
      <c r="INN134" s="165"/>
      <c r="INO134" s="153"/>
      <c r="INP134" s="154"/>
      <c r="INQ134" s="154"/>
      <c r="INR134" s="153"/>
      <c r="INS134" s="153"/>
      <c r="INT134" s="153"/>
      <c r="INU134" s="153"/>
      <c r="INV134" s="153"/>
      <c r="INW134" s="153"/>
      <c r="INX134" s="153"/>
      <c r="INY134" s="153"/>
      <c r="INZ134" s="155"/>
      <c r="IOA134" s="165"/>
      <c r="IOB134" s="153"/>
      <c r="IOC134" s="154"/>
      <c r="IOD134" s="154"/>
      <c r="IOE134" s="153"/>
      <c r="IOF134" s="153"/>
      <c r="IOG134" s="153"/>
      <c r="IOH134" s="153"/>
      <c r="IOI134" s="153"/>
      <c r="IOJ134" s="153"/>
      <c r="IOK134" s="153"/>
      <c r="IOL134" s="153"/>
      <c r="IOM134" s="155"/>
      <c r="ION134" s="165"/>
      <c r="IOO134" s="153"/>
      <c r="IOP134" s="154"/>
      <c r="IOQ134" s="154"/>
      <c r="IOR134" s="153"/>
      <c r="IOS134" s="153"/>
      <c r="IOT134" s="153"/>
      <c r="IOU134" s="153"/>
      <c r="IOV134" s="153"/>
      <c r="IOW134" s="153"/>
      <c r="IOX134" s="153"/>
      <c r="IOY134" s="153"/>
      <c r="IOZ134" s="155"/>
      <c r="IPA134" s="165"/>
      <c r="IPB134" s="153"/>
      <c r="IPC134" s="154"/>
      <c r="IPD134" s="154"/>
      <c r="IPE134" s="153"/>
      <c r="IPF134" s="153"/>
      <c r="IPG134" s="153"/>
      <c r="IPH134" s="153"/>
      <c r="IPI134" s="153"/>
      <c r="IPJ134" s="153"/>
      <c r="IPK134" s="153"/>
      <c r="IPL134" s="153"/>
      <c r="IPM134" s="155"/>
      <c r="IPN134" s="165"/>
      <c r="IPO134" s="153"/>
      <c r="IPP134" s="154"/>
      <c r="IPQ134" s="154"/>
      <c r="IPR134" s="153"/>
      <c r="IPS134" s="153"/>
      <c r="IPT134" s="153"/>
      <c r="IPU134" s="153"/>
      <c r="IPV134" s="153"/>
      <c r="IPW134" s="153"/>
      <c r="IPX134" s="153"/>
      <c r="IPY134" s="153"/>
      <c r="IPZ134" s="155"/>
      <c r="IQA134" s="165"/>
      <c r="IQB134" s="153"/>
      <c r="IQC134" s="154"/>
      <c r="IQD134" s="154"/>
      <c r="IQE134" s="153"/>
      <c r="IQF134" s="153"/>
      <c r="IQG134" s="153"/>
      <c r="IQH134" s="153"/>
      <c r="IQI134" s="153"/>
      <c r="IQJ134" s="153"/>
      <c r="IQK134" s="153"/>
      <c r="IQL134" s="153"/>
      <c r="IQM134" s="155"/>
      <c r="IQN134" s="165"/>
      <c r="IQO134" s="153"/>
      <c r="IQP134" s="154"/>
      <c r="IQQ134" s="154"/>
      <c r="IQR134" s="153"/>
      <c r="IQS134" s="153"/>
      <c r="IQT134" s="153"/>
      <c r="IQU134" s="153"/>
      <c r="IQV134" s="153"/>
      <c r="IQW134" s="153"/>
      <c r="IQX134" s="153"/>
      <c r="IQY134" s="153"/>
      <c r="IQZ134" s="155"/>
      <c r="IRA134" s="165"/>
      <c r="IRB134" s="153"/>
      <c r="IRC134" s="154"/>
      <c r="IRD134" s="154"/>
      <c r="IRE134" s="153"/>
      <c r="IRF134" s="153"/>
      <c r="IRG134" s="153"/>
      <c r="IRH134" s="153"/>
      <c r="IRI134" s="153"/>
      <c r="IRJ134" s="153"/>
      <c r="IRK134" s="153"/>
      <c r="IRL134" s="153"/>
      <c r="IRM134" s="155"/>
      <c r="IRN134" s="165"/>
      <c r="IRO134" s="153"/>
      <c r="IRP134" s="154"/>
      <c r="IRQ134" s="154"/>
      <c r="IRR134" s="153"/>
      <c r="IRS134" s="153"/>
      <c r="IRT134" s="153"/>
      <c r="IRU134" s="153"/>
      <c r="IRV134" s="153"/>
      <c r="IRW134" s="153"/>
      <c r="IRX134" s="153"/>
      <c r="IRY134" s="153"/>
      <c r="IRZ134" s="155"/>
      <c r="ISA134" s="165"/>
      <c r="ISB134" s="153"/>
      <c r="ISC134" s="154"/>
      <c r="ISD134" s="154"/>
      <c r="ISE134" s="153"/>
      <c r="ISF134" s="153"/>
      <c r="ISG134" s="153"/>
      <c r="ISH134" s="153"/>
      <c r="ISI134" s="153"/>
      <c r="ISJ134" s="153"/>
      <c r="ISK134" s="153"/>
      <c r="ISL134" s="153"/>
      <c r="ISM134" s="155"/>
      <c r="ISN134" s="165"/>
      <c r="ISO134" s="153"/>
      <c r="ISP134" s="154"/>
      <c r="ISQ134" s="154"/>
      <c r="ISR134" s="153"/>
      <c r="ISS134" s="153"/>
      <c r="IST134" s="153"/>
      <c r="ISU134" s="153"/>
      <c r="ISV134" s="153"/>
      <c r="ISW134" s="153"/>
      <c r="ISX134" s="153"/>
      <c r="ISY134" s="153"/>
      <c r="ISZ134" s="155"/>
      <c r="ITA134" s="165"/>
      <c r="ITB134" s="153"/>
      <c r="ITC134" s="154"/>
      <c r="ITD134" s="154"/>
      <c r="ITE134" s="153"/>
      <c r="ITF134" s="153"/>
      <c r="ITG134" s="153"/>
      <c r="ITH134" s="153"/>
      <c r="ITI134" s="153"/>
      <c r="ITJ134" s="153"/>
      <c r="ITK134" s="153"/>
      <c r="ITL134" s="153"/>
      <c r="ITM134" s="155"/>
      <c r="ITN134" s="165"/>
      <c r="ITO134" s="153"/>
      <c r="ITP134" s="154"/>
      <c r="ITQ134" s="154"/>
      <c r="ITR134" s="153"/>
      <c r="ITS134" s="153"/>
      <c r="ITT134" s="153"/>
      <c r="ITU134" s="153"/>
      <c r="ITV134" s="153"/>
      <c r="ITW134" s="153"/>
      <c r="ITX134" s="153"/>
      <c r="ITY134" s="153"/>
      <c r="ITZ134" s="155"/>
      <c r="IUA134" s="165"/>
      <c r="IUB134" s="153"/>
      <c r="IUC134" s="154"/>
      <c r="IUD134" s="154"/>
      <c r="IUE134" s="153"/>
      <c r="IUF134" s="153"/>
      <c r="IUG134" s="153"/>
      <c r="IUH134" s="153"/>
      <c r="IUI134" s="153"/>
      <c r="IUJ134" s="153"/>
      <c r="IUK134" s="153"/>
      <c r="IUL134" s="153"/>
      <c r="IUM134" s="155"/>
      <c r="IUN134" s="165"/>
      <c r="IUO134" s="153"/>
      <c r="IUP134" s="154"/>
      <c r="IUQ134" s="154"/>
      <c r="IUR134" s="153"/>
      <c r="IUS134" s="153"/>
      <c r="IUT134" s="153"/>
      <c r="IUU134" s="153"/>
      <c r="IUV134" s="153"/>
      <c r="IUW134" s="153"/>
      <c r="IUX134" s="153"/>
      <c r="IUY134" s="153"/>
      <c r="IUZ134" s="155"/>
      <c r="IVA134" s="165"/>
      <c r="IVB134" s="153"/>
      <c r="IVC134" s="154"/>
      <c r="IVD134" s="154"/>
      <c r="IVE134" s="153"/>
      <c r="IVF134" s="153"/>
      <c r="IVG134" s="153"/>
      <c r="IVH134" s="153"/>
      <c r="IVI134" s="153"/>
      <c r="IVJ134" s="153"/>
      <c r="IVK134" s="153"/>
      <c r="IVL134" s="153"/>
      <c r="IVM134" s="155"/>
      <c r="IVN134" s="165"/>
      <c r="IVO134" s="153"/>
      <c r="IVP134" s="154"/>
      <c r="IVQ134" s="154"/>
      <c r="IVR134" s="153"/>
      <c r="IVS134" s="153"/>
      <c r="IVT134" s="153"/>
      <c r="IVU134" s="153"/>
      <c r="IVV134" s="153"/>
      <c r="IVW134" s="153"/>
      <c r="IVX134" s="153"/>
      <c r="IVY134" s="153"/>
      <c r="IVZ134" s="155"/>
      <c r="IWA134" s="165"/>
      <c r="IWB134" s="153"/>
      <c r="IWC134" s="154"/>
      <c r="IWD134" s="154"/>
      <c r="IWE134" s="153"/>
      <c r="IWF134" s="153"/>
      <c r="IWG134" s="153"/>
      <c r="IWH134" s="153"/>
      <c r="IWI134" s="153"/>
      <c r="IWJ134" s="153"/>
      <c r="IWK134" s="153"/>
      <c r="IWL134" s="153"/>
      <c r="IWM134" s="155"/>
      <c r="IWN134" s="165"/>
      <c r="IWO134" s="153"/>
      <c r="IWP134" s="154"/>
      <c r="IWQ134" s="154"/>
      <c r="IWR134" s="153"/>
      <c r="IWS134" s="153"/>
      <c r="IWT134" s="153"/>
      <c r="IWU134" s="153"/>
      <c r="IWV134" s="153"/>
      <c r="IWW134" s="153"/>
      <c r="IWX134" s="153"/>
      <c r="IWY134" s="153"/>
      <c r="IWZ134" s="155"/>
      <c r="IXA134" s="165"/>
      <c r="IXB134" s="153"/>
      <c r="IXC134" s="154"/>
      <c r="IXD134" s="154"/>
      <c r="IXE134" s="153"/>
      <c r="IXF134" s="153"/>
      <c r="IXG134" s="153"/>
      <c r="IXH134" s="153"/>
      <c r="IXI134" s="153"/>
      <c r="IXJ134" s="153"/>
      <c r="IXK134" s="153"/>
      <c r="IXL134" s="153"/>
      <c r="IXM134" s="155"/>
      <c r="IXN134" s="165"/>
      <c r="IXO134" s="153"/>
      <c r="IXP134" s="154"/>
      <c r="IXQ134" s="154"/>
      <c r="IXR134" s="153"/>
      <c r="IXS134" s="153"/>
      <c r="IXT134" s="153"/>
      <c r="IXU134" s="153"/>
      <c r="IXV134" s="153"/>
      <c r="IXW134" s="153"/>
      <c r="IXX134" s="153"/>
      <c r="IXY134" s="153"/>
      <c r="IXZ134" s="155"/>
      <c r="IYA134" s="165"/>
      <c r="IYB134" s="153"/>
      <c r="IYC134" s="154"/>
      <c r="IYD134" s="154"/>
      <c r="IYE134" s="153"/>
      <c r="IYF134" s="153"/>
      <c r="IYG134" s="153"/>
      <c r="IYH134" s="153"/>
      <c r="IYI134" s="153"/>
      <c r="IYJ134" s="153"/>
      <c r="IYK134" s="153"/>
      <c r="IYL134" s="153"/>
      <c r="IYM134" s="155"/>
      <c r="IYN134" s="165"/>
      <c r="IYO134" s="153"/>
      <c r="IYP134" s="154"/>
      <c r="IYQ134" s="154"/>
      <c r="IYR134" s="153"/>
      <c r="IYS134" s="153"/>
      <c r="IYT134" s="153"/>
      <c r="IYU134" s="153"/>
      <c r="IYV134" s="153"/>
      <c r="IYW134" s="153"/>
      <c r="IYX134" s="153"/>
      <c r="IYY134" s="153"/>
      <c r="IYZ134" s="155"/>
      <c r="IZA134" s="165"/>
      <c r="IZB134" s="153"/>
      <c r="IZC134" s="154"/>
      <c r="IZD134" s="154"/>
      <c r="IZE134" s="153"/>
      <c r="IZF134" s="153"/>
      <c r="IZG134" s="153"/>
      <c r="IZH134" s="153"/>
      <c r="IZI134" s="153"/>
      <c r="IZJ134" s="153"/>
      <c r="IZK134" s="153"/>
      <c r="IZL134" s="153"/>
      <c r="IZM134" s="155"/>
      <c r="IZN134" s="165"/>
      <c r="IZO134" s="153"/>
      <c r="IZP134" s="154"/>
      <c r="IZQ134" s="154"/>
      <c r="IZR134" s="153"/>
      <c r="IZS134" s="153"/>
      <c r="IZT134" s="153"/>
      <c r="IZU134" s="153"/>
      <c r="IZV134" s="153"/>
      <c r="IZW134" s="153"/>
      <c r="IZX134" s="153"/>
      <c r="IZY134" s="153"/>
      <c r="IZZ134" s="155"/>
      <c r="JAA134" s="165"/>
      <c r="JAB134" s="153"/>
      <c r="JAC134" s="154"/>
      <c r="JAD134" s="154"/>
      <c r="JAE134" s="153"/>
      <c r="JAF134" s="153"/>
      <c r="JAG134" s="153"/>
      <c r="JAH134" s="153"/>
      <c r="JAI134" s="153"/>
      <c r="JAJ134" s="153"/>
      <c r="JAK134" s="153"/>
      <c r="JAL134" s="153"/>
      <c r="JAM134" s="155"/>
      <c r="JAN134" s="165"/>
      <c r="JAO134" s="153"/>
      <c r="JAP134" s="154"/>
      <c r="JAQ134" s="154"/>
      <c r="JAR134" s="153"/>
      <c r="JAS134" s="153"/>
      <c r="JAT134" s="153"/>
      <c r="JAU134" s="153"/>
      <c r="JAV134" s="153"/>
      <c r="JAW134" s="153"/>
      <c r="JAX134" s="153"/>
      <c r="JAY134" s="153"/>
      <c r="JAZ134" s="155"/>
      <c r="JBA134" s="165"/>
      <c r="JBB134" s="153"/>
      <c r="JBC134" s="154"/>
      <c r="JBD134" s="154"/>
      <c r="JBE134" s="153"/>
      <c r="JBF134" s="153"/>
      <c r="JBG134" s="153"/>
      <c r="JBH134" s="153"/>
      <c r="JBI134" s="153"/>
      <c r="JBJ134" s="153"/>
      <c r="JBK134" s="153"/>
      <c r="JBL134" s="153"/>
      <c r="JBM134" s="155"/>
      <c r="JBN134" s="165"/>
      <c r="JBO134" s="153"/>
      <c r="JBP134" s="154"/>
      <c r="JBQ134" s="154"/>
      <c r="JBR134" s="153"/>
      <c r="JBS134" s="153"/>
      <c r="JBT134" s="153"/>
      <c r="JBU134" s="153"/>
      <c r="JBV134" s="153"/>
      <c r="JBW134" s="153"/>
      <c r="JBX134" s="153"/>
      <c r="JBY134" s="153"/>
      <c r="JBZ134" s="155"/>
      <c r="JCA134" s="165"/>
      <c r="JCB134" s="153"/>
      <c r="JCC134" s="154"/>
      <c r="JCD134" s="154"/>
      <c r="JCE134" s="153"/>
      <c r="JCF134" s="153"/>
      <c r="JCG134" s="153"/>
      <c r="JCH134" s="153"/>
      <c r="JCI134" s="153"/>
      <c r="JCJ134" s="153"/>
      <c r="JCK134" s="153"/>
      <c r="JCL134" s="153"/>
      <c r="JCM134" s="155"/>
      <c r="JCN134" s="165"/>
      <c r="JCO134" s="153"/>
      <c r="JCP134" s="154"/>
      <c r="JCQ134" s="154"/>
      <c r="JCR134" s="153"/>
      <c r="JCS134" s="153"/>
      <c r="JCT134" s="153"/>
      <c r="JCU134" s="153"/>
      <c r="JCV134" s="153"/>
      <c r="JCW134" s="153"/>
      <c r="JCX134" s="153"/>
      <c r="JCY134" s="153"/>
      <c r="JCZ134" s="155"/>
      <c r="JDA134" s="165"/>
      <c r="JDB134" s="153"/>
      <c r="JDC134" s="154"/>
      <c r="JDD134" s="154"/>
      <c r="JDE134" s="153"/>
      <c r="JDF134" s="153"/>
      <c r="JDG134" s="153"/>
      <c r="JDH134" s="153"/>
      <c r="JDI134" s="153"/>
      <c r="JDJ134" s="153"/>
      <c r="JDK134" s="153"/>
      <c r="JDL134" s="153"/>
      <c r="JDM134" s="155"/>
      <c r="JDN134" s="165"/>
      <c r="JDO134" s="153"/>
      <c r="JDP134" s="154"/>
      <c r="JDQ134" s="154"/>
      <c r="JDR134" s="153"/>
      <c r="JDS134" s="153"/>
      <c r="JDT134" s="153"/>
      <c r="JDU134" s="153"/>
      <c r="JDV134" s="153"/>
      <c r="JDW134" s="153"/>
      <c r="JDX134" s="153"/>
      <c r="JDY134" s="153"/>
      <c r="JDZ134" s="155"/>
      <c r="JEA134" s="165"/>
      <c r="JEB134" s="153"/>
      <c r="JEC134" s="154"/>
      <c r="JED134" s="154"/>
      <c r="JEE134" s="153"/>
      <c r="JEF134" s="153"/>
      <c r="JEG134" s="153"/>
      <c r="JEH134" s="153"/>
      <c r="JEI134" s="153"/>
      <c r="JEJ134" s="153"/>
      <c r="JEK134" s="153"/>
      <c r="JEL134" s="153"/>
      <c r="JEM134" s="155"/>
      <c r="JEN134" s="165"/>
      <c r="JEO134" s="153"/>
      <c r="JEP134" s="154"/>
      <c r="JEQ134" s="154"/>
      <c r="JER134" s="153"/>
      <c r="JES134" s="153"/>
      <c r="JET134" s="153"/>
      <c r="JEU134" s="153"/>
      <c r="JEV134" s="153"/>
      <c r="JEW134" s="153"/>
      <c r="JEX134" s="153"/>
      <c r="JEY134" s="153"/>
      <c r="JEZ134" s="155"/>
      <c r="JFA134" s="165"/>
      <c r="JFB134" s="153"/>
      <c r="JFC134" s="154"/>
      <c r="JFD134" s="154"/>
      <c r="JFE134" s="153"/>
      <c r="JFF134" s="153"/>
      <c r="JFG134" s="153"/>
      <c r="JFH134" s="153"/>
      <c r="JFI134" s="153"/>
      <c r="JFJ134" s="153"/>
      <c r="JFK134" s="153"/>
      <c r="JFL134" s="153"/>
      <c r="JFM134" s="155"/>
      <c r="JFN134" s="165"/>
      <c r="JFO134" s="153"/>
      <c r="JFP134" s="154"/>
      <c r="JFQ134" s="154"/>
      <c r="JFR134" s="153"/>
      <c r="JFS134" s="153"/>
      <c r="JFT134" s="153"/>
      <c r="JFU134" s="153"/>
      <c r="JFV134" s="153"/>
      <c r="JFW134" s="153"/>
      <c r="JFX134" s="153"/>
      <c r="JFY134" s="153"/>
      <c r="JFZ134" s="155"/>
      <c r="JGA134" s="165"/>
      <c r="JGB134" s="153"/>
      <c r="JGC134" s="154"/>
      <c r="JGD134" s="154"/>
      <c r="JGE134" s="153"/>
      <c r="JGF134" s="153"/>
      <c r="JGG134" s="153"/>
      <c r="JGH134" s="153"/>
      <c r="JGI134" s="153"/>
      <c r="JGJ134" s="153"/>
      <c r="JGK134" s="153"/>
      <c r="JGL134" s="153"/>
      <c r="JGM134" s="155"/>
      <c r="JGN134" s="165"/>
      <c r="JGO134" s="153"/>
      <c r="JGP134" s="154"/>
      <c r="JGQ134" s="154"/>
      <c r="JGR134" s="153"/>
      <c r="JGS134" s="153"/>
      <c r="JGT134" s="153"/>
      <c r="JGU134" s="153"/>
      <c r="JGV134" s="153"/>
      <c r="JGW134" s="153"/>
      <c r="JGX134" s="153"/>
      <c r="JGY134" s="153"/>
      <c r="JGZ134" s="155"/>
      <c r="JHA134" s="165"/>
      <c r="JHB134" s="153"/>
      <c r="JHC134" s="154"/>
      <c r="JHD134" s="154"/>
      <c r="JHE134" s="153"/>
      <c r="JHF134" s="153"/>
      <c r="JHG134" s="153"/>
      <c r="JHH134" s="153"/>
      <c r="JHI134" s="153"/>
      <c r="JHJ134" s="153"/>
      <c r="JHK134" s="153"/>
      <c r="JHL134" s="153"/>
      <c r="JHM134" s="155"/>
      <c r="JHN134" s="165"/>
      <c r="JHO134" s="153"/>
      <c r="JHP134" s="154"/>
      <c r="JHQ134" s="154"/>
      <c r="JHR134" s="153"/>
      <c r="JHS134" s="153"/>
      <c r="JHT134" s="153"/>
      <c r="JHU134" s="153"/>
      <c r="JHV134" s="153"/>
      <c r="JHW134" s="153"/>
      <c r="JHX134" s="153"/>
      <c r="JHY134" s="153"/>
      <c r="JHZ134" s="155"/>
      <c r="JIA134" s="165"/>
      <c r="JIB134" s="153"/>
      <c r="JIC134" s="154"/>
      <c r="JID134" s="154"/>
      <c r="JIE134" s="153"/>
      <c r="JIF134" s="153"/>
      <c r="JIG134" s="153"/>
      <c r="JIH134" s="153"/>
      <c r="JII134" s="153"/>
      <c r="JIJ134" s="153"/>
      <c r="JIK134" s="153"/>
      <c r="JIL134" s="153"/>
      <c r="JIM134" s="155"/>
      <c r="JIN134" s="165"/>
      <c r="JIO134" s="153"/>
      <c r="JIP134" s="154"/>
      <c r="JIQ134" s="154"/>
      <c r="JIR134" s="153"/>
      <c r="JIS134" s="153"/>
      <c r="JIT134" s="153"/>
      <c r="JIU134" s="153"/>
      <c r="JIV134" s="153"/>
      <c r="JIW134" s="153"/>
      <c r="JIX134" s="153"/>
      <c r="JIY134" s="153"/>
      <c r="JIZ134" s="155"/>
      <c r="JJA134" s="165"/>
      <c r="JJB134" s="153"/>
      <c r="JJC134" s="154"/>
      <c r="JJD134" s="154"/>
      <c r="JJE134" s="153"/>
      <c r="JJF134" s="153"/>
      <c r="JJG134" s="153"/>
      <c r="JJH134" s="153"/>
      <c r="JJI134" s="153"/>
      <c r="JJJ134" s="153"/>
      <c r="JJK134" s="153"/>
      <c r="JJL134" s="153"/>
      <c r="JJM134" s="155"/>
      <c r="JJN134" s="165"/>
      <c r="JJO134" s="153"/>
      <c r="JJP134" s="154"/>
      <c r="JJQ134" s="154"/>
      <c r="JJR134" s="153"/>
      <c r="JJS134" s="153"/>
      <c r="JJT134" s="153"/>
      <c r="JJU134" s="153"/>
      <c r="JJV134" s="153"/>
      <c r="JJW134" s="153"/>
      <c r="JJX134" s="153"/>
      <c r="JJY134" s="153"/>
      <c r="JJZ134" s="155"/>
      <c r="JKA134" s="165"/>
      <c r="JKB134" s="153"/>
      <c r="JKC134" s="154"/>
      <c r="JKD134" s="154"/>
      <c r="JKE134" s="153"/>
      <c r="JKF134" s="153"/>
      <c r="JKG134" s="153"/>
      <c r="JKH134" s="153"/>
      <c r="JKI134" s="153"/>
      <c r="JKJ134" s="153"/>
      <c r="JKK134" s="153"/>
      <c r="JKL134" s="153"/>
      <c r="JKM134" s="155"/>
      <c r="JKN134" s="165"/>
      <c r="JKO134" s="153"/>
      <c r="JKP134" s="154"/>
      <c r="JKQ134" s="154"/>
      <c r="JKR134" s="153"/>
      <c r="JKS134" s="153"/>
      <c r="JKT134" s="153"/>
      <c r="JKU134" s="153"/>
      <c r="JKV134" s="153"/>
      <c r="JKW134" s="153"/>
      <c r="JKX134" s="153"/>
      <c r="JKY134" s="153"/>
      <c r="JKZ134" s="155"/>
      <c r="JLA134" s="165"/>
      <c r="JLB134" s="153"/>
      <c r="JLC134" s="154"/>
      <c r="JLD134" s="154"/>
      <c r="JLE134" s="153"/>
      <c r="JLF134" s="153"/>
      <c r="JLG134" s="153"/>
      <c r="JLH134" s="153"/>
      <c r="JLI134" s="153"/>
      <c r="JLJ134" s="153"/>
      <c r="JLK134" s="153"/>
      <c r="JLL134" s="153"/>
      <c r="JLM134" s="155"/>
      <c r="JLN134" s="165"/>
      <c r="JLO134" s="153"/>
      <c r="JLP134" s="154"/>
      <c r="JLQ134" s="154"/>
      <c r="JLR134" s="153"/>
      <c r="JLS134" s="153"/>
      <c r="JLT134" s="153"/>
      <c r="JLU134" s="153"/>
      <c r="JLV134" s="153"/>
      <c r="JLW134" s="153"/>
      <c r="JLX134" s="153"/>
      <c r="JLY134" s="153"/>
      <c r="JLZ134" s="155"/>
      <c r="JMA134" s="165"/>
      <c r="JMB134" s="153"/>
      <c r="JMC134" s="154"/>
      <c r="JMD134" s="154"/>
      <c r="JME134" s="153"/>
      <c r="JMF134" s="153"/>
      <c r="JMG134" s="153"/>
      <c r="JMH134" s="153"/>
      <c r="JMI134" s="153"/>
      <c r="JMJ134" s="153"/>
      <c r="JMK134" s="153"/>
      <c r="JML134" s="153"/>
      <c r="JMM134" s="155"/>
      <c r="JMN134" s="165"/>
      <c r="JMO134" s="153"/>
      <c r="JMP134" s="154"/>
      <c r="JMQ134" s="154"/>
      <c r="JMR134" s="153"/>
      <c r="JMS134" s="153"/>
      <c r="JMT134" s="153"/>
      <c r="JMU134" s="153"/>
      <c r="JMV134" s="153"/>
      <c r="JMW134" s="153"/>
      <c r="JMX134" s="153"/>
      <c r="JMY134" s="153"/>
      <c r="JMZ134" s="155"/>
      <c r="JNA134" s="165"/>
      <c r="JNB134" s="153"/>
      <c r="JNC134" s="154"/>
      <c r="JND134" s="154"/>
      <c r="JNE134" s="153"/>
      <c r="JNF134" s="153"/>
      <c r="JNG134" s="153"/>
      <c r="JNH134" s="153"/>
      <c r="JNI134" s="153"/>
      <c r="JNJ134" s="153"/>
      <c r="JNK134" s="153"/>
      <c r="JNL134" s="153"/>
      <c r="JNM134" s="155"/>
      <c r="JNN134" s="165"/>
      <c r="JNO134" s="153"/>
      <c r="JNP134" s="154"/>
      <c r="JNQ134" s="154"/>
      <c r="JNR134" s="153"/>
      <c r="JNS134" s="153"/>
      <c r="JNT134" s="153"/>
      <c r="JNU134" s="153"/>
      <c r="JNV134" s="153"/>
      <c r="JNW134" s="153"/>
      <c r="JNX134" s="153"/>
      <c r="JNY134" s="153"/>
      <c r="JNZ134" s="155"/>
      <c r="JOA134" s="165"/>
      <c r="JOB134" s="153"/>
      <c r="JOC134" s="154"/>
      <c r="JOD134" s="154"/>
      <c r="JOE134" s="153"/>
      <c r="JOF134" s="153"/>
      <c r="JOG134" s="153"/>
      <c r="JOH134" s="153"/>
      <c r="JOI134" s="153"/>
      <c r="JOJ134" s="153"/>
      <c r="JOK134" s="153"/>
      <c r="JOL134" s="153"/>
      <c r="JOM134" s="155"/>
      <c r="JON134" s="165"/>
      <c r="JOO134" s="153"/>
      <c r="JOP134" s="154"/>
      <c r="JOQ134" s="154"/>
      <c r="JOR134" s="153"/>
      <c r="JOS134" s="153"/>
      <c r="JOT134" s="153"/>
      <c r="JOU134" s="153"/>
      <c r="JOV134" s="153"/>
      <c r="JOW134" s="153"/>
      <c r="JOX134" s="153"/>
      <c r="JOY134" s="153"/>
      <c r="JOZ134" s="155"/>
      <c r="JPA134" s="165"/>
      <c r="JPB134" s="153"/>
      <c r="JPC134" s="154"/>
      <c r="JPD134" s="154"/>
      <c r="JPE134" s="153"/>
      <c r="JPF134" s="153"/>
      <c r="JPG134" s="153"/>
      <c r="JPH134" s="153"/>
      <c r="JPI134" s="153"/>
      <c r="JPJ134" s="153"/>
      <c r="JPK134" s="153"/>
      <c r="JPL134" s="153"/>
      <c r="JPM134" s="155"/>
      <c r="JPN134" s="165"/>
      <c r="JPO134" s="153"/>
      <c r="JPP134" s="154"/>
      <c r="JPQ134" s="154"/>
      <c r="JPR134" s="153"/>
      <c r="JPS134" s="153"/>
      <c r="JPT134" s="153"/>
      <c r="JPU134" s="153"/>
      <c r="JPV134" s="153"/>
      <c r="JPW134" s="153"/>
      <c r="JPX134" s="153"/>
      <c r="JPY134" s="153"/>
      <c r="JPZ134" s="155"/>
      <c r="JQA134" s="165"/>
      <c r="JQB134" s="153"/>
      <c r="JQC134" s="154"/>
      <c r="JQD134" s="154"/>
      <c r="JQE134" s="153"/>
      <c r="JQF134" s="153"/>
      <c r="JQG134" s="153"/>
      <c r="JQH134" s="153"/>
      <c r="JQI134" s="153"/>
      <c r="JQJ134" s="153"/>
      <c r="JQK134" s="153"/>
      <c r="JQL134" s="153"/>
      <c r="JQM134" s="155"/>
      <c r="JQN134" s="165"/>
      <c r="JQO134" s="153"/>
      <c r="JQP134" s="154"/>
      <c r="JQQ134" s="154"/>
      <c r="JQR134" s="153"/>
      <c r="JQS134" s="153"/>
      <c r="JQT134" s="153"/>
      <c r="JQU134" s="153"/>
      <c r="JQV134" s="153"/>
      <c r="JQW134" s="153"/>
      <c r="JQX134" s="153"/>
      <c r="JQY134" s="153"/>
      <c r="JQZ134" s="155"/>
      <c r="JRA134" s="165"/>
      <c r="JRB134" s="153"/>
      <c r="JRC134" s="154"/>
      <c r="JRD134" s="154"/>
      <c r="JRE134" s="153"/>
      <c r="JRF134" s="153"/>
      <c r="JRG134" s="153"/>
      <c r="JRH134" s="153"/>
      <c r="JRI134" s="153"/>
      <c r="JRJ134" s="153"/>
      <c r="JRK134" s="153"/>
      <c r="JRL134" s="153"/>
      <c r="JRM134" s="155"/>
      <c r="JRN134" s="165"/>
      <c r="JRO134" s="153"/>
      <c r="JRP134" s="154"/>
      <c r="JRQ134" s="154"/>
      <c r="JRR134" s="153"/>
      <c r="JRS134" s="153"/>
      <c r="JRT134" s="153"/>
      <c r="JRU134" s="153"/>
      <c r="JRV134" s="153"/>
      <c r="JRW134" s="153"/>
      <c r="JRX134" s="153"/>
      <c r="JRY134" s="153"/>
      <c r="JRZ134" s="155"/>
      <c r="JSA134" s="165"/>
      <c r="JSB134" s="153"/>
      <c r="JSC134" s="154"/>
      <c r="JSD134" s="154"/>
      <c r="JSE134" s="153"/>
      <c r="JSF134" s="153"/>
      <c r="JSG134" s="153"/>
      <c r="JSH134" s="153"/>
      <c r="JSI134" s="153"/>
      <c r="JSJ134" s="153"/>
      <c r="JSK134" s="153"/>
      <c r="JSL134" s="153"/>
      <c r="JSM134" s="155"/>
      <c r="JSN134" s="165"/>
      <c r="JSO134" s="153"/>
      <c r="JSP134" s="154"/>
      <c r="JSQ134" s="154"/>
      <c r="JSR134" s="153"/>
      <c r="JSS134" s="153"/>
      <c r="JST134" s="153"/>
      <c r="JSU134" s="153"/>
      <c r="JSV134" s="153"/>
      <c r="JSW134" s="153"/>
      <c r="JSX134" s="153"/>
      <c r="JSY134" s="153"/>
      <c r="JSZ134" s="155"/>
      <c r="JTA134" s="165"/>
      <c r="JTB134" s="153"/>
      <c r="JTC134" s="154"/>
      <c r="JTD134" s="154"/>
      <c r="JTE134" s="153"/>
      <c r="JTF134" s="153"/>
      <c r="JTG134" s="153"/>
      <c r="JTH134" s="153"/>
      <c r="JTI134" s="153"/>
      <c r="JTJ134" s="153"/>
      <c r="JTK134" s="153"/>
      <c r="JTL134" s="153"/>
      <c r="JTM134" s="155"/>
      <c r="JTN134" s="165"/>
      <c r="JTO134" s="153"/>
      <c r="JTP134" s="154"/>
      <c r="JTQ134" s="154"/>
      <c r="JTR134" s="153"/>
      <c r="JTS134" s="153"/>
      <c r="JTT134" s="153"/>
      <c r="JTU134" s="153"/>
      <c r="JTV134" s="153"/>
      <c r="JTW134" s="153"/>
      <c r="JTX134" s="153"/>
      <c r="JTY134" s="153"/>
      <c r="JTZ134" s="155"/>
      <c r="JUA134" s="165"/>
      <c r="JUB134" s="153"/>
      <c r="JUC134" s="154"/>
      <c r="JUD134" s="154"/>
      <c r="JUE134" s="153"/>
      <c r="JUF134" s="153"/>
      <c r="JUG134" s="153"/>
      <c r="JUH134" s="153"/>
      <c r="JUI134" s="153"/>
      <c r="JUJ134" s="153"/>
      <c r="JUK134" s="153"/>
      <c r="JUL134" s="153"/>
      <c r="JUM134" s="155"/>
      <c r="JUN134" s="165"/>
      <c r="JUO134" s="153"/>
      <c r="JUP134" s="154"/>
      <c r="JUQ134" s="154"/>
      <c r="JUR134" s="153"/>
      <c r="JUS134" s="153"/>
      <c r="JUT134" s="153"/>
      <c r="JUU134" s="153"/>
      <c r="JUV134" s="153"/>
      <c r="JUW134" s="153"/>
      <c r="JUX134" s="153"/>
      <c r="JUY134" s="153"/>
      <c r="JUZ134" s="155"/>
      <c r="JVA134" s="165"/>
      <c r="JVB134" s="153"/>
      <c r="JVC134" s="154"/>
      <c r="JVD134" s="154"/>
      <c r="JVE134" s="153"/>
      <c r="JVF134" s="153"/>
      <c r="JVG134" s="153"/>
      <c r="JVH134" s="153"/>
      <c r="JVI134" s="153"/>
      <c r="JVJ134" s="153"/>
      <c r="JVK134" s="153"/>
      <c r="JVL134" s="153"/>
      <c r="JVM134" s="155"/>
      <c r="JVN134" s="165"/>
      <c r="JVO134" s="153"/>
      <c r="JVP134" s="154"/>
      <c r="JVQ134" s="154"/>
      <c r="JVR134" s="153"/>
      <c r="JVS134" s="153"/>
      <c r="JVT134" s="153"/>
      <c r="JVU134" s="153"/>
      <c r="JVV134" s="153"/>
      <c r="JVW134" s="153"/>
      <c r="JVX134" s="153"/>
      <c r="JVY134" s="153"/>
      <c r="JVZ134" s="155"/>
      <c r="JWA134" s="165"/>
      <c r="JWB134" s="153"/>
      <c r="JWC134" s="154"/>
      <c r="JWD134" s="154"/>
      <c r="JWE134" s="153"/>
      <c r="JWF134" s="153"/>
      <c r="JWG134" s="153"/>
      <c r="JWH134" s="153"/>
      <c r="JWI134" s="153"/>
      <c r="JWJ134" s="153"/>
      <c r="JWK134" s="153"/>
      <c r="JWL134" s="153"/>
      <c r="JWM134" s="155"/>
      <c r="JWN134" s="165"/>
      <c r="JWO134" s="153"/>
      <c r="JWP134" s="154"/>
      <c r="JWQ134" s="154"/>
      <c r="JWR134" s="153"/>
      <c r="JWS134" s="153"/>
      <c r="JWT134" s="153"/>
      <c r="JWU134" s="153"/>
      <c r="JWV134" s="153"/>
      <c r="JWW134" s="153"/>
      <c r="JWX134" s="153"/>
      <c r="JWY134" s="153"/>
      <c r="JWZ134" s="155"/>
      <c r="JXA134" s="165"/>
      <c r="JXB134" s="153"/>
      <c r="JXC134" s="154"/>
      <c r="JXD134" s="154"/>
      <c r="JXE134" s="153"/>
      <c r="JXF134" s="153"/>
      <c r="JXG134" s="153"/>
      <c r="JXH134" s="153"/>
      <c r="JXI134" s="153"/>
      <c r="JXJ134" s="153"/>
      <c r="JXK134" s="153"/>
      <c r="JXL134" s="153"/>
      <c r="JXM134" s="155"/>
      <c r="JXN134" s="165"/>
      <c r="JXO134" s="153"/>
      <c r="JXP134" s="154"/>
      <c r="JXQ134" s="154"/>
      <c r="JXR134" s="153"/>
      <c r="JXS134" s="153"/>
      <c r="JXT134" s="153"/>
      <c r="JXU134" s="153"/>
      <c r="JXV134" s="153"/>
      <c r="JXW134" s="153"/>
      <c r="JXX134" s="153"/>
      <c r="JXY134" s="153"/>
      <c r="JXZ134" s="155"/>
      <c r="JYA134" s="165"/>
      <c r="JYB134" s="153"/>
      <c r="JYC134" s="154"/>
      <c r="JYD134" s="154"/>
      <c r="JYE134" s="153"/>
      <c r="JYF134" s="153"/>
      <c r="JYG134" s="153"/>
      <c r="JYH134" s="153"/>
      <c r="JYI134" s="153"/>
      <c r="JYJ134" s="153"/>
      <c r="JYK134" s="153"/>
      <c r="JYL134" s="153"/>
      <c r="JYM134" s="155"/>
      <c r="JYN134" s="165"/>
      <c r="JYO134" s="153"/>
      <c r="JYP134" s="154"/>
      <c r="JYQ134" s="154"/>
      <c r="JYR134" s="153"/>
      <c r="JYS134" s="153"/>
      <c r="JYT134" s="153"/>
      <c r="JYU134" s="153"/>
      <c r="JYV134" s="153"/>
      <c r="JYW134" s="153"/>
      <c r="JYX134" s="153"/>
      <c r="JYY134" s="153"/>
      <c r="JYZ134" s="155"/>
      <c r="JZA134" s="165"/>
      <c r="JZB134" s="153"/>
      <c r="JZC134" s="154"/>
      <c r="JZD134" s="154"/>
      <c r="JZE134" s="153"/>
      <c r="JZF134" s="153"/>
      <c r="JZG134" s="153"/>
      <c r="JZH134" s="153"/>
      <c r="JZI134" s="153"/>
      <c r="JZJ134" s="153"/>
      <c r="JZK134" s="153"/>
      <c r="JZL134" s="153"/>
      <c r="JZM134" s="155"/>
      <c r="JZN134" s="165"/>
      <c r="JZO134" s="153"/>
      <c r="JZP134" s="154"/>
      <c r="JZQ134" s="154"/>
      <c r="JZR134" s="153"/>
      <c r="JZS134" s="153"/>
      <c r="JZT134" s="153"/>
      <c r="JZU134" s="153"/>
      <c r="JZV134" s="153"/>
      <c r="JZW134" s="153"/>
      <c r="JZX134" s="153"/>
      <c r="JZY134" s="153"/>
      <c r="JZZ134" s="155"/>
      <c r="KAA134" s="165"/>
      <c r="KAB134" s="153"/>
      <c r="KAC134" s="154"/>
      <c r="KAD134" s="154"/>
      <c r="KAE134" s="153"/>
      <c r="KAF134" s="153"/>
      <c r="KAG134" s="153"/>
      <c r="KAH134" s="153"/>
      <c r="KAI134" s="153"/>
      <c r="KAJ134" s="153"/>
      <c r="KAK134" s="153"/>
      <c r="KAL134" s="153"/>
      <c r="KAM134" s="155"/>
      <c r="KAN134" s="165"/>
      <c r="KAO134" s="153"/>
      <c r="KAP134" s="154"/>
      <c r="KAQ134" s="154"/>
      <c r="KAR134" s="153"/>
      <c r="KAS134" s="153"/>
      <c r="KAT134" s="153"/>
      <c r="KAU134" s="153"/>
      <c r="KAV134" s="153"/>
      <c r="KAW134" s="153"/>
      <c r="KAX134" s="153"/>
      <c r="KAY134" s="153"/>
      <c r="KAZ134" s="155"/>
      <c r="KBA134" s="165"/>
      <c r="KBB134" s="153"/>
      <c r="KBC134" s="154"/>
      <c r="KBD134" s="154"/>
      <c r="KBE134" s="153"/>
      <c r="KBF134" s="153"/>
      <c r="KBG134" s="153"/>
      <c r="KBH134" s="153"/>
      <c r="KBI134" s="153"/>
      <c r="KBJ134" s="153"/>
      <c r="KBK134" s="153"/>
      <c r="KBL134" s="153"/>
      <c r="KBM134" s="155"/>
      <c r="KBN134" s="165"/>
      <c r="KBO134" s="153"/>
      <c r="KBP134" s="154"/>
      <c r="KBQ134" s="154"/>
      <c r="KBR134" s="153"/>
      <c r="KBS134" s="153"/>
      <c r="KBT134" s="153"/>
      <c r="KBU134" s="153"/>
      <c r="KBV134" s="153"/>
      <c r="KBW134" s="153"/>
      <c r="KBX134" s="153"/>
      <c r="KBY134" s="153"/>
      <c r="KBZ134" s="155"/>
      <c r="KCA134" s="165"/>
      <c r="KCB134" s="153"/>
      <c r="KCC134" s="154"/>
      <c r="KCD134" s="154"/>
      <c r="KCE134" s="153"/>
      <c r="KCF134" s="153"/>
      <c r="KCG134" s="153"/>
      <c r="KCH134" s="153"/>
      <c r="KCI134" s="153"/>
      <c r="KCJ134" s="153"/>
      <c r="KCK134" s="153"/>
      <c r="KCL134" s="153"/>
      <c r="KCM134" s="155"/>
      <c r="KCN134" s="165"/>
      <c r="KCO134" s="153"/>
      <c r="KCP134" s="154"/>
      <c r="KCQ134" s="154"/>
      <c r="KCR134" s="153"/>
      <c r="KCS134" s="153"/>
      <c r="KCT134" s="153"/>
      <c r="KCU134" s="153"/>
      <c r="KCV134" s="153"/>
      <c r="KCW134" s="153"/>
      <c r="KCX134" s="153"/>
      <c r="KCY134" s="153"/>
      <c r="KCZ134" s="155"/>
      <c r="KDA134" s="165"/>
      <c r="KDB134" s="153"/>
      <c r="KDC134" s="154"/>
      <c r="KDD134" s="154"/>
      <c r="KDE134" s="153"/>
      <c r="KDF134" s="153"/>
      <c r="KDG134" s="153"/>
      <c r="KDH134" s="153"/>
      <c r="KDI134" s="153"/>
      <c r="KDJ134" s="153"/>
      <c r="KDK134" s="153"/>
      <c r="KDL134" s="153"/>
      <c r="KDM134" s="155"/>
      <c r="KDN134" s="165"/>
      <c r="KDO134" s="153"/>
      <c r="KDP134" s="154"/>
      <c r="KDQ134" s="154"/>
      <c r="KDR134" s="153"/>
      <c r="KDS134" s="153"/>
      <c r="KDT134" s="153"/>
      <c r="KDU134" s="153"/>
      <c r="KDV134" s="153"/>
      <c r="KDW134" s="153"/>
      <c r="KDX134" s="153"/>
      <c r="KDY134" s="153"/>
      <c r="KDZ134" s="155"/>
      <c r="KEA134" s="165"/>
      <c r="KEB134" s="153"/>
      <c r="KEC134" s="154"/>
      <c r="KED134" s="154"/>
      <c r="KEE134" s="153"/>
      <c r="KEF134" s="153"/>
      <c r="KEG134" s="153"/>
      <c r="KEH134" s="153"/>
      <c r="KEI134" s="153"/>
      <c r="KEJ134" s="153"/>
      <c r="KEK134" s="153"/>
      <c r="KEL134" s="153"/>
      <c r="KEM134" s="155"/>
      <c r="KEN134" s="165"/>
      <c r="KEO134" s="153"/>
      <c r="KEP134" s="154"/>
      <c r="KEQ134" s="154"/>
      <c r="KER134" s="153"/>
      <c r="KES134" s="153"/>
      <c r="KET134" s="153"/>
      <c r="KEU134" s="153"/>
      <c r="KEV134" s="153"/>
      <c r="KEW134" s="153"/>
      <c r="KEX134" s="153"/>
      <c r="KEY134" s="153"/>
      <c r="KEZ134" s="155"/>
      <c r="KFA134" s="165"/>
      <c r="KFB134" s="153"/>
      <c r="KFC134" s="154"/>
      <c r="KFD134" s="154"/>
      <c r="KFE134" s="153"/>
      <c r="KFF134" s="153"/>
      <c r="KFG134" s="153"/>
      <c r="KFH134" s="153"/>
      <c r="KFI134" s="153"/>
      <c r="KFJ134" s="153"/>
      <c r="KFK134" s="153"/>
      <c r="KFL134" s="153"/>
      <c r="KFM134" s="155"/>
      <c r="KFN134" s="165"/>
      <c r="KFO134" s="153"/>
      <c r="KFP134" s="154"/>
      <c r="KFQ134" s="154"/>
      <c r="KFR134" s="153"/>
      <c r="KFS134" s="153"/>
      <c r="KFT134" s="153"/>
      <c r="KFU134" s="153"/>
      <c r="KFV134" s="153"/>
      <c r="KFW134" s="153"/>
      <c r="KFX134" s="153"/>
      <c r="KFY134" s="153"/>
      <c r="KFZ134" s="155"/>
      <c r="KGA134" s="165"/>
      <c r="KGB134" s="153"/>
      <c r="KGC134" s="154"/>
      <c r="KGD134" s="154"/>
      <c r="KGE134" s="153"/>
      <c r="KGF134" s="153"/>
      <c r="KGG134" s="153"/>
      <c r="KGH134" s="153"/>
      <c r="KGI134" s="153"/>
      <c r="KGJ134" s="153"/>
      <c r="KGK134" s="153"/>
      <c r="KGL134" s="153"/>
      <c r="KGM134" s="155"/>
      <c r="KGN134" s="165"/>
      <c r="KGO134" s="153"/>
      <c r="KGP134" s="154"/>
      <c r="KGQ134" s="154"/>
      <c r="KGR134" s="153"/>
      <c r="KGS134" s="153"/>
      <c r="KGT134" s="153"/>
      <c r="KGU134" s="153"/>
      <c r="KGV134" s="153"/>
      <c r="KGW134" s="153"/>
      <c r="KGX134" s="153"/>
      <c r="KGY134" s="153"/>
      <c r="KGZ134" s="155"/>
      <c r="KHA134" s="165"/>
      <c r="KHB134" s="153"/>
      <c r="KHC134" s="154"/>
      <c r="KHD134" s="154"/>
      <c r="KHE134" s="153"/>
      <c r="KHF134" s="153"/>
      <c r="KHG134" s="153"/>
      <c r="KHH134" s="153"/>
      <c r="KHI134" s="153"/>
      <c r="KHJ134" s="153"/>
      <c r="KHK134" s="153"/>
      <c r="KHL134" s="153"/>
      <c r="KHM134" s="155"/>
      <c r="KHN134" s="165"/>
      <c r="KHO134" s="153"/>
      <c r="KHP134" s="154"/>
      <c r="KHQ134" s="154"/>
      <c r="KHR134" s="153"/>
      <c r="KHS134" s="153"/>
      <c r="KHT134" s="153"/>
      <c r="KHU134" s="153"/>
      <c r="KHV134" s="153"/>
      <c r="KHW134" s="153"/>
      <c r="KHX134" s="153"/>
      <c r="KHY134" s="153"/>
      <c r="KHZ134" s="155"/>
      <c r="KIA134" s="165"/>
      <c r="KIB134" s="153"/>
      <c r="KIC134" s="154"/>
      <c r="KID134" s="154"/>
      <c r="KIE134" s="153"/>
      <c r="KIF134" s="153"/>
      <c r="KIG134" s="153"/>
      <c r="KIH134" s="153"/>
      <c r="KII134" s="153"/>
      <c r="KIJ134" s="153"/>
      <c r="KIK134" s="153"/>
      <c r="KIL134" s="153"/>
      <c r="KIM134" s="155"/>
      <c r="KIN134" s="165"/>
      <c r="KIO134" s="153"/>
      <c r="KIP134" s="154"/>
      <c r="KIQ134" s="154"/>
      <c r="KIR134" s="153"/>
      <c r="KIS134" s="153"/>
      <c r="KIT134" s="153"/>
      <c r="KIU134" s="153"/>
      <c r="KIV134" s="153"/>
      <c r="KIW134" s="153"/>
      <c r="KIX134" s="153"/>
      <c r="KIY134" s="153"/>
      <c r="KIZ134" s="155"/>
      <c r="KJA134" s="165"/>
      <c r="KJB134" s="153"/>
      <c r="KJC134" s="154"/>
      <c r="KJD134" s="154"/>
      <c r="KJE134" s="153"/>
      <c r="KJF134" s="153"/>
      <c r="KJG134" s="153"/>
      <c r="KJH134" s="153"/>
      <c r="KJI134" s="153"/>
      <c r="KJJ134" s="153"/>
      <c r="KJK134" s="153"/>
      <c r="KJL134" s="153"/>
      <c r="KJM134" s="155"/>
      <c r="KJN134" s="165"/>
      <c r="KJO134" s="153"/>
      <c r="KJP134" s="154"/>
      <c r="KJQ134" s="154"/>
      <c r="KJR134" s="153"/>
      <c r="KJS134" s="153"/>
      <c r="KJT134" s="153"/>
      <c r="KJU134" s="153"/>
      <c r="KJV134" s="153"/>
      <c r="KJW134" s="153"/>
      <c r="KJX134" s="153"/>
      <c r="KJY134" s="153"/>
      <c r="KJZ134" s="155"/>
      <c r="KKA134" s="165"/>
      <c r="KKB134" s="153"/>
      <c r="KKC134" s="154"/>
      <c r="KKD134" s="154"/>
      <c r="KKE134" s="153"/>
      <c r="KKF134" s="153"/>
      <c r="KKG134" s="153"/>
      <c r="KKH134" s="153"/>
      <c r="KKI134" s="153"/>
      <c r="KKJ134" s="153"/>
      <c r="KKK134" s="153"/>
      <c r="KKL134" s="153"/>
      <c r="KKM134" s="155"/>
      <c r="KKN134" s="165"/>
      <c r="KKO134" s="153"/>
      <c r="KKP134" s="154"/>
      <c r="KKQ134" s="154"/>
      <c r="KKR134" s="153"/>
      <c r="KKS134" s="153"/>
      <c r="KKT134" s="153"/>
      <c r="KKU134" s="153"/>
      <c r="KKV134" s="153"/>
      <c r="KKW134" s="153"/>
      <c r="KKX134" s="153"/>
      <c r="KKY134" s="153"/>
      <c r="KKZ134" s="155"/>
      <c r="KLA134" s="165"/>
      <c r="KLB134" s="153"/>
      <c r="KLC134" s="154"/>
      <c r="KLD134" s="154"/>
      <c r="KLE134" s="153"/>
      <c r="KLF134" s="153"/>
      <c r="KLG134" s="153"/>
      <c r="KLH134" s="153"/>
      <c r="KLI134" s="153"/>
      <c r="KLJ134" s="153"/>
      <c r="KLK134" s="153"/>
      <c r="KLL134" s="153"/>
      <c r="KLM134" s="155"/>
      <c r="KLN134" s="165"/>
      <c r="KLO134" s="153"/>
      <c r="KLP134" s="154"/>
      <c r="KLQ134" s="154"/>
      <c r="KLR134" s="153"/>
      <c r="KLS134" s="153"/>
      <c r="KLT134" s="153"/>
      <c r="KLU134" s="153"/>
      <c r="KLV134" s="153"/>
      <c r="KLW134" s="153"/>
      <c r="KLX134" s="153"/>
      <c r="KLY134" s="153"/>
      <c r="KLZ134" s="155"/>
      <c r="KMA134" s="165"/>
      <c r="KMB134" s="153"/>
      <c r="KMC134" s="154"/>
      <c r="KMD134" s="154"/>
      <c r="KME134" s="153"/>
      <c r="KMF134" s="153"/>
      <c r="KMG134" s="153"/>
      <c r="KMH134" s="153"/>
      <c r="KMI134" s="153"/>
      <c r="KMJ134" s="153"/>
      <c r="KMK134" s="153"/>
      <c r="KML134" s="153"/>
      <c r="KMM134" s="155"/>
      <c r="KMN134" s="165"/>
      <c r="KMO134" s="153"/>
      <c r="KMP134" s="154"/>
      <c r="KMQ134" s="154"/>
      <c r="KMR134" s="153"/>
      <c r="KMS134" s="153"/>
      <c r="KMT134" s="153"/>
      <c r="KMU134" s="153"/>
      <c r="KMV134" s="153"/>
      <c r="KMW134" s="153"/>
      <c r="KMX134" s="153"/>
      <c r="KMY134" s="153"/>
      <c r="KMZ134" s="155"/>
      <c r="KNA134" s="165"/>
      <c r="KNB134" s="153"/>
      <c r="KNC134" s="154"/>
      <c r="KND134" s="154"/>
      <c r="KNE134" s="153"/>
      <c r="KNF134" s="153"/>
      <c r="KNG134" s="153"/>
      <c r="KNH134" s="153"/>
      <c r="KNI134" s="153"/>
      <c r="KNJ134" s="153"/>
      <c r="KNK134" s="153"/>
      <c r="KNL134" s="153"/>
      <c r="KNM134" s="155"/>
      <c r="KNN134" s="165"/>
      <c r="KNO134" s="153"/>
      <c r="KNP134" s="154"/>
      <c r="KNQ134" s="154"/>
      <c r="KNR134" s="153"/>
      <c r="KNS134" s="153"/>
      <c r="KNT134" s="153"/>
      <c r="KNU134" s="153"/>
      <c r="KNV134" s="153"/>
      <c r="KNW134" s="153"/>
      <c r="KNX134" s="153"/>
      <c r="KNY134" s="153"/>
      <c r="KNZ134" s="155"/>
      <c r="KOA134" s="165"/>
      <c r="KOB134" s="153"/>
      <c r="KOC134" s="154"/>
      <c r="KOD134" s="154"/>
      <c r="KOE134" s="153"/>
      <c r="KOF134" s="153"/>
      <c r="KOG134" s="153"/>
      <c r="KOH134" s="153"/>
      <c r="KOI134" s="153"/>
      <c r="KOJ134" s="153"/>
      <c r="KOK134" s="153"/>
      <c r="KOL134" s="153"/>
      <c r="KOM134" s="155"/>
      <c r="KON134" s="165"/>
      <c r="KOO134" s="153"/>
      <c r="KOP134" s="154"/>
      <c r="KOQ134" s="154"/>
      <c r="KOR134" s="153"/>
      <c r="KOS134" s="153"/>
      <c r="KOT134" s="153"/>
      <c r="KOU134" s="153"/>
      <c r="KOV134" s="153"/>
      <c r="KOW134" s="153"/>
      <c r="KOX134" s="153"/>
      <c r="KOY134" s="153"/>
      <c r="KOZ134" s="155"/>
      <c r="KPA134" s="165"/>
      <c r="KPB134" s="153"/>
      <c r="KPC134" s="154"/>
      <c r="KPD134" s="154"/>
      <c r="KPE134" s="153"/>
      <c r="KPF134" s="153"/>
      <c r="KPG134" s="153"/>
      <c r="KPH134" s="153"/>
      <c r="KPI134" s="153"/>
      <c r="KPJ134" s="153"/>
      <c r="KPK134" s="153"/>
      <c r="KPL134" s="153"/>
      <c r="KPM134" s="155"/>
      <c r="KPN134" s="165"/>
      <c r="KPO134" s="153"/>
      <c r="KPP134" s="154"/>
      <c r="KPQ134" s="154"/>
      <c r="KPR134" s="153"/>
      <c r="KPS134" s="153"/>
      <c r="KPT134" s="153"/>
      <c r="KPU134" s="153"/>
      <c r="KPV134" s="153"/>
      <c r="KPW134" s="153"/>
      <c r="KPX134" s="153"/>
      <c r="KPY134" s="153"/>
      <c r="KPZ134" s="155"/>
      <c r="KQA134" s="165"/>
      <c r="KQB134" s="153"/>
      <c r="KQC134" s="154"/>
      <c r="KQD134" s="154"/>
      <c r="KQE134" s="153"/>
      <c r="KQF134" s="153"/>
      <c r="KQG134" s="153"/>
      <c r="KQH134" s="153"/>
      <c r="KQI134" s="153"/>
      <c r="KQJ134" s="153"/>
      <c r="KQK134" s="153"/>
      <c r="KQL134" s="153"/>
      <c r="KQM134" s="155"/>
      <c r="KQN134" s="165"/>
      <c r="KQO134" s="153"/>
      <c r="KQP134" s="154"/>
      <c r="KQQ134" s="154"/>
      <c r="KQR134" s="153"/>
      <c r="KQS134" s="153"/>
      <c r="KQT134" s="153"/>
      <c r="KQU134" s="153"/>
      <c r="KQV134" s="153"/>
      <c r="KQW134" s="153"/>
      <c r="KQX134" s="153"/>
      <c r="KQY134" s="153"/>
      <c r="KQZ134" s="155"/>
      <c r="KRA134" s="165"/>
      <c r="KRB134" s="153"/>
      <c r="KRC134" s="154"/>
      <c r="KRD134" s="154"/>
      <c r="KRE134" s="153"/>
      <c r="KRF134" s="153"/>
      <c r="KRG134" s="153"/>
      <c r="KRH134" s="153"/>
      <c r="KRI134" s="153"/>
      <c r="KRJ134" s="153"/>
      <c r="KRK134" s="153"/>
      <c r="KRL134" s="153"/>
      <c r="KRM134" s="155"/>
      <c r="KRN134" s="165"/>
      <c r="KRO134" s="153"/>
      <c r="KRP134" s="154"/>
      <c r="KRQ134" s="154"/>
      <c r="KRR134" s="153"/>
      <c r="KRS134" s="153"/>
      <c r="KRT134" s="153"/>
      <c r="KRU134" s="153"/>
      <c r="KRV134" s="153"/>
      <c r="KRW134" s="153"/>
      <c r="KRX134" s="153"/>
      <c r="KRY134" s="153"/>
      <c r="KRZ134" s="155"/>
      <c r="KSA134" s="165"/>
      <c r="KSB134" s="153"/>
      <c r="KSC134" s="154"/>
      <c r="KSD134" s="154"/>
      <c r="KSE134" s="153"/>
      <c r="KSF134" s="153"/>
      <c r="KSG134" s="153"/>
      <c r="KSH134" s="153"/>
      <c r="KSI134" s="153"/>
      <c r="KSJ134" s="153"/>
      <c r="KSK134" s="153"/>
      <c r="KSL134" s="153"/>
      <c r="KSM134" s="155"/>
      <c r="KSN134" s="165"/>
      <c r="KSO134" s="153"/>
      <c r="KSP134" s="154"/>
      <c r="KSQ134" s="154"/>
      <c r="KSR134" s="153"/>
      <c r="KSS134" s="153"/>
      <c r="KST134" s="153"/>
      <c r="KSU134" s="153"/>
      <c r="KSV134" s="153"/>
      <c r="KSW134" s="153"/>
      <c r="KSX134" s="153"/>
      <c r="KSY134" s="153"/>
      <c r="KSZ134" s="155"/>
      <c r="KTA134" s="165"/>
      <c r="KTB134" s="153"/>
      <c r="KTC134" s="154"/>
      <c r="KTD134" s="154"/>
      <c r="KTE134" s="153"/>
      <c r="KTF134" s="153"/>
      <c r="KTG134" s="153"/>
      <c r="KTH134" s="153"/>
      <c r="KTI134" s="153"/>
      <c r="KTJ134" s="153"/>
      <c r="KTK134" s="153"/>
      <c r="KTL134" s="153"/>
      <c r="KTM134" s="155"/>
      <c r="KTN134" s="165"/>
      <c r="KTO134" s="153"/>
      <c r="KTP134" s="154"/>
      <c r="KTQ134" s="154"/>
      <c r="KTR134" s="153"/>
      <c r="KTS134" s="153"/>
      <c r="KTT134" s="153"/>
      <c r="KTU134" s="153"/>
      <c r="KTV134" s="153"/>
      <c r="KTW134" s="153"/>
      <c r="KTX134" s="153"/>
      <c r="KTY134" s="153"/>
      <c r="KTZ134" s="155"/>
      <c r="KUA134" s="165"/>
      <c r="KUB134" s="153"/>
      <c r="KUC134" s="154"/>
      <c r="KUD134" s="154"/>
      <c r="KUE134" s="153"/>
      <c r="KUF134" s="153"/>
      <c r="KUG134" s="153"/>
      <c r="KUH134" s="153"/>
      <c r="KUI134" s="153"/>
      <c r="KUJ134" s="153"/>
      <c r="KUK134" s="153"/>
      <c r="KUL134" s="153"/>
      <c r="KUM134" s="155"/>
      <c r="KUN134" s="165"/>
      <c r="KUO134" s="153"/>
      <c r="KUP134" s="154"/>
      <c r="KUQ134" s="154"/>
      <c r="KUR134" s="153"/>
      <c r="KUS134" s="153"/>
      <c r="KUT134" s="153"/>
      <c r="KUU134" s="153"/>
      <c r="KUV134" s="153"/>
      <c r="KUW134" s="153"/>
      <c r="KUX134" s="153"/>
      <c r="KUY134" s="153"/>
      <c r="KUZ134" s="155"/>
      <c r="KVA134" s="165"/>
      <c r="KVB134" s="153"/>
      <c r="KVC134" s="154"/>
      <c r="KVD134" s="154"/>
      <c r="KVE134" s="153"/>
      <c r="KVF134" s="153"/>
      <c r="KVG134" s="153"/>
      <c r="KVH134" s="153"/>
      <c r="KVI134" s="153"/>
      <c r="KVJ134" s="153"/>
      <c r="KVK134" s="153"/>
      <c r="KVL134" s="153"/>
      <c r="KVM134" s="155"/>
      <c r="KVN134" s="165"/>
      <c r="KVO134" s="153"/>
      <c r="KVP134" s="154"/>
      <c r="KVQ134" s="154"/>
      <c r="KVR134" s="153"/>
      <c r="KVS134" s="153"/>
      <c r="KVT134" s="153"/>
      <c r="KVU134" s="153"/>
      <c r="KVV134" s="153"/>
      <c r="KVW134" s="153"/>
      <c r="KVX134" s="153"/>
      <c r="KVY134" s="153"/>
      <c r="KVZ134" s="155"/>
      <c r="KWA134" s="165"/>
      <c r="KWB134" s="153"/>
      <c r="KWC134" s="154"/>
      <c r="KWD134" s="154"/>
      <c r="KWE134" s="153"/>
      <c r="KWF134" s="153"/>
      <c r="KWG134" s="153"/>
      <c r="KWH134" s="153"/>
      <c r="KWI134" s="153"/>
      <c r="KWJ134" s="153"/>
      <c r="KWK134" s="153"/>
      <c r="KWL134" s="153"/>
      <c r="KWM134" s="155"/>
      <c r="KWN134" s="165"/>
      <c r="KWO134" s="153"/>
      <c r="KWP134" s="154"/>
      <c r="KWQ134" s="154"/>
      <c r="KWR134" s="153"/>
      <c r="KWS134" s="153"/>
      <c r="KWT134" s="153"/>
      <c r="KWU134" s="153"/>
      <c r="KWV134" s="153"/>
      <c r="KWW134" s="153"/>
      <c r="KWX134" s="153"/>
      <c r="KWY134" s="153"/>
      <c r="KWZ134" s="155"/>
      <c r="KXA134" s="165"/>
      <c r="KXB134" s="153"/>
      <c r="KXC134" s="154"/>
      <c r="KXD134" s="154"/>
      <c r="KXE134" s="153"/>
      <c r="KXF134" s="153"/>
      <c r="KXG134" s="153"/>
      <c r="KXH134" s="153"/>
      <c r="KXI134" s="153"/>
      <c r="KXJ134" s="153"/>
      <c r="KXK134" s="153"/>
      <c r="KXL134" s="153"/>
      <c r="KXM134" s="155"/>
      <c r="KXN134" s="165"/>
      <c r="KXO134" s="153"/>
      <c r="KXP134" s="154"/>
      <c r="KXQ134" s="154"/>
      <c r="KXR134" s="153"/>
      <c r="KXS134" s="153"/>
      <c r="KXT134" s="153"/>
      <c r="KXU134" s="153"/>
      <c r="KXV134" s="153"/>
      <c r="KXW134" s="153"/>
      <c r="KXX134" s="153"/>
      <c r="KXY134" s="153"/>
      <c r="KXZ134" s="155"/>
      <c r="KYA134" s="165"/>
      <c r="KYB134" s="153"/>
      <c r="KYC134" s="154"/>
      <c r="KYD134" s="154"/>
      <c r="KYE134" s="153"/>
      <c r="KYF134" s="153"/>
      <c r="KYG134" s="153"/>
      <c r="KYH134" s="153"/>
      <c r="KYI134" s="153"/>
      <c r="KYJ134" s="153"/>
      <c r="KYK134" s="153"/>
      <c r="KYL134" s="153"/>
      <c r="KYM134" s="155"/>
      <c r="KYN134" s="165"/>
      <c r="KYO134" s="153"/>
      <c r="KYP134" s="154"/>
      <c r="KYQ134" s="154"/>
      <c r="KYR134" s="153"/>
      <c r="KYS134" s="153"/>
      <c r="KYT134" s="153"/>
      <c r="KYU134" s="153"/>
      <c r="KYV134" s="153"/>
      <c r="KYW134" s="153"/>
      <c r="KYX134" s="153"/>
      <c r="KYY134" s="153"/>
      <c r="KYZ134" s="155"/>
      <c r="KZA134" s="165"/>
      <c r="KZB134" s="153"/>
      <c r="KZC134" s="154"/>
      <c r="KZD134" s="154"/>
      <c r="KZE134" s="153"/>
      <c r="KZF134" s="153"/>
      <c r="KZG134" s="153"/>
      <c r="KZH134" s="153"/>
      <c r="KZI134" s="153"/>
      <c r="KZJ134" s="153"/>
      <c r="KZK134" s="153"/>
      <c r="KZL134" s="153"/>
      <c r="KZM134" s="155"/>
      <c r="KZN134" s="165"/>
      <c r="KZO134" s="153"/>
      <c r="KZP134" s="154"/>
      <c r="KZQ134" s="154"/>
      <c r="KZR134" s="153"/>
      <c r="KZS134" s="153"/>
      <c r="KZT134" s="153"/>
      <c r="KZU134" s="153"/>
      <c r="KZV134" s="153"/>
      <c r="KZW134" s="153"/>
      <c r="KZX134" s="153"/>
      <c r="KZY134" s="153"/>
      <c r="KZZ134" s="155"/>
      <c r="LAA134" s="165"/>
      <c r="LAB134" s="153"/>
      <c r="LAC134" s="154"/>
      <c r="LAD134" s="154"/>
      <c r="LAE134" s="153"/>
      <c r="LAF134" s="153"/>
      <c r="LAG134" s="153"/>
      <c r="LAH134" s="153"/>
      <c r="LAI134" s="153"/>
      <c r="LAJ134" s="153"/>
      <c r="LAK134" s="153"/>
      <c r="LAL134" s="153"/>
      <c r="LAM134" s="155"/>
      <c r="LAN134" s="165"/>
      <c r="LAO134" s="153"/>
      <c r="LAP134" s="154"/>
      <c r="LAQ134" s="154"/>
      <c r="LAR134" s="153"/>
      <c r="LAS134" s="153"/>
      <c r="LAT134" s="153"/>
      <c r="LAU134" s="153"/>
      <c r="LAV134" s="153"/>
      <c r="LAW134" s="153"/>
      <c r="LAX134" s="153"/>
      <c r="LAY134" s="153"/>
      <c r="LAZ134" s="155"/>
      <c r="LBA134" s="165"/>
      <c r="LBB134" s="153"/>
      <c r="LBC134" s="154"/>
      <c r="LBD134" s="154"/>
      <c r="LBE134" s="153"/>
      <c r="LBF134" s="153"/>
      <c r="LBG134" s="153"/>
      <c r="LBH134" s="153"/>
      <c r="LBI134" s="153"/>
      <c r="LBJ134" s="153"/>
      <c r="LBK134" s="153"/>
      <c r="LBL134" s="153"/>
      <c r="LBM134" s="155"/>
      <c r="LBN134" s="165"/>
      <c r="LBO134" s="153"/>
      <c r="LBP134" s="154"/>
      <c r="LBQ134" s="154"/>
      <c r="LBR134" s="153"/>
      <c r="LBS134" s="153"/>
      <c r="LBT134" s="153"/>
      <c r="LBU134" s="153"/>
      <c r="LBV134" s="153"/>
      <c r="LBW134" s="153"/>
      <c r="LBX134" s="153"/>
      <c r="LBY134" s="153"/>
      <c r="LBZ134" s="155"/>
      <c r="LCA134" s="165"/>
      <c r="LCB134" s="153"/>
      <c r="LCC134" s="154"/>
      <c r="LCD134" s="154"/>
      <c r="LCE134" s="153"/>
      <c r="LCF134" s="153"/>
      <c r="LCG134" s="153"/>
      <c r="LCH134" s="153"/>
      <c r="LCI134" s="153"/>
      <c r="LCJ134" s="153"/>
      <c r="LCK134" s="153"/>
      <c r="LCL134" s="153"/>
      <c r="LCM134" s="155"/>
      <c r="LCN134" s="165"/>
      <c r="LCO134" s="153"/>
      <c r="LCP134" s="154"/>
      <c r="LCQ134" s="154"/>
      <c r="LCR134" s="153"/>
      <c r="LCS134" s="153"/>
      <c r="LCT134" s="153"/>
      <c r="LCU134" s="153"/>
      <c r="LCV134" s="153"/>
      <c r="LCW134" s="153"/>
      <c r="LCX134" s="153"/>
      <c r="LCY134" s="153"/>
      <c r="LCZ134" s="155"/>
      <c r="LDA134" s="165"/>
      <c r="LDB134" s="153"/>
      <c r="LDC134" s="154"/>
      <c r="LDD134" s="154"/>
      <c r="LDE134" s="153"/>
      <c r="LDF134" s="153"/>
      <c r="LDG134" s="153"/>
      <c r="LDH134" s="153"/>
      <c r="LDI134" s="153"/>
      <c r="LDJ134" s="153"/>
      <c r="LDK134" s="153"/>
      <c r="LDL134" s="153"/>
      <c r="LDM134" s="155"/>
      <c r="LDN134" s="165"/>
      <c r="LDO134" s="153"/>
      <c r="LDP134" s="154"/>
      <c r="LDQ134" s="154"/>
      <c r="LDR134" s="153"/>
      <c r="LDS134" s="153"/>
      <c r="LDT134" s="153"/>
      <c r="LDU134" s="153"/>
      <c r="LDV134" s="153"/>
      <c r="LDW134" s="153"/>
      <c r="LDX134" s="153"/>
      <c r="LDY134" s="153"/>
      <c r="LDZ134" s="155"/>
      <c r="LEA134" s="165"/>
      <c r="LEB134" s="153"/>
      <c r="LEC134" s="154"/>
      <c r="LED134" s="154"/>
      <c r="LEE134" s="153"/>
      <c r="LEF134" s="153"/>
      <c r="LEG134" s="153"/>
      <c r="LEH134" s="153"/>
      <c r="LEI134" s="153"/>
      <c r="LEJ134" s="153"/>
      <c r="LEK134" s="153"/>
      <c r="LEL134" s="153"/>
      <c r="LEM134" s="155"/>
      <c r="LEN134" s="165"/>
      <c r="LEO134" s="153"/>
      <c r="LEP134" s="154"/>
      <c r="LEQ134" s="154"/>
      <c r="LER134" s="153"/>
      <c r="LES134" s="153"/>
      <c r="LET134" s="153"/>
      <c r="LEU134" s="153"/>
      <c r="LEV134" s="153"/>
      <c r="LEW134" s="153"/>
      <c r="LEX134" s="153"/>
      <c r="LEY134" s="153"/>
      <c r="LEZ134" s="155"/>
      <c r="LFA134" s="165"/>
      <c r="LFB134" s="153"/>
      <c r="LFC134" s="154"/>
      <c r="LFD134" s="154"/>
      <c r="LFE134" s="153"/>
      <c r="LFF134" s="153"/>
      <c r="LFG134" s="153"/>
      <c r="LFH134" s="153"/>
      <c r="LFI134" s="153"/>
      <c r="LFJ134" s="153"/>
      <c r="LFK134" s="153"/>
      <c r="LFL134" s="153"/>
      <c r="LFM134" s="155"/>
      <c r="LFN134" s="165"/>
      <c r="LFO134" s="153"/>
      <c r="LFP134" s="154"/>
      <c r="LFQ134" s="154"/>
      <c r="LFR134" s="153"/>
      <c r="LFS134" s="153"/>
      <c r="LFT134" s="153"/>
      <c r="LFU134" s="153"/>
      <c r="LFV134" s="153"/>
      <c r="LFW134" s="153"/>
      <c r="LFX134" s="153"/>
      <c r="LFY134" s="153"/>
      <c r="LFZ134" s="155"/>
      <c r="LGA134" s="165"/>
      <c r="LGB134" s="153"/>
      <c r="LGC134" s="154"/>
      <c r="LGD134" s="154"/>
      <c r="LGE134" s="153"/>
      <c r="LGF134" s="153"/>
      <c r="LGG134" s="153"/>
      <c r="LGH134" s="153"/>
      <c r="LGI134" s="153"/>
      <c r="LGJ134" s="153"/>
      <c r="LGK134" s="153"/>
      <c r="LGL134" s="153"/>
      <c r="LGM134" s="155"/>
      <c r="LGN134" s="165"/>
      <c r="LGO134" s="153"/>
      <c r="LGP134" s="154"/>
      <c r="LGQ134" s="154"/>
      <c r="LGR134" s="153"/>
      <c r="LGS134" s="153"/>
      <c r="LGT134" s="153"/>
      <c r="LGU134" s="153"/>
      <c r="LGV134" s="153"/>
      <c r="LGW134" s="153"/>
      <c r="LGX134" s="153"/>
      <c r="LGY134" s="153"/>
      <c r="LGZ134" s="155"/>
      <c r="LHA134" s="165"/>
      <c r="LHB134" s="153"/>
      <c r="LHC134" s="154"/>
      <c r="LHD134" s="154"/>
      <c r="LHE134" s="153"/>
      <c r="LHF134" s="153"/>
      <c r="LHG134" s="153"/>
      <c r="LHH134" s="153"/>
      <c r="LHI134" s="153"/>
      <c r="LHJ134" s="153"/>
      <c r="LHK134" s="153"/>
      <c r="LHL134" s="153"/>
      <c r="LHM134" s="155"/>
      <c r="LHN134" s="165"/>
      <c r="LHO134" s="153"/>
      <c r="LHP134" s="154"/>
      <c r="LHQ134" s="154"/>
      <c r="LHR134" s="153"/>
      <c r="LHS134" s="153"/>
      <c r="LHT134" s="153"/>
      <c r="LHU134" s="153"/>
      <c r="LHV134" s="153"/>
      <c r="LHW134" s="153"/>
      <c r="LHX134" s="153"/>
      <c r="LHY134" s="153"/>
      <c r="LHZ134" s="155"/>
      <c r="LIA134" s="165"/>
      <c r="LIB134" s="153"/>
      <c r="LIC134" s="154"/>
      <c r="LID134" s="154"/>
      <c r="LIE134" s="153"/>
      <c r="LIF134" s="153"/>
      <c r="LIG134" s="153"/>
      <c r="LIH134" s="153"/>
      <c r="LII134" s="153"/>
      <c r="LIJ134" s="153"/>
      <c r="LIK134" s="153"/>
      <c r="LIL134" s="153"/>
      <c r="LIM134" s="155"/>
      <c r="LIN134" s="165"/>
      <c r="LIO134" s="153"/>
      <c r="LIP134" s="154"/>
      <c r="LIQ134" s="154"/>
      <c r="LIR134" s="153"/>
      <c r="LIS134" s="153"/>
      <c r="LIT134" s="153"/>
      <c r="LIU134" s="153"/>
      <c r="LIV134" s="153"/>
      <c r="LIW134" s="153"/>
      <c r="LIX134" s="153"/>
      <c r="LIY134" s="153"/>
      <c r="LIZ134" s="155"/>
      <c r="LJA134" s="165"/>
      <c r="LJB134" s="153"/>
      <c r="LJC134" s="154"/>
      <c r="LJD134" s="154"/>
      <c r="LJE134" s="153"/>
      <c r="LJF134" s="153"/>
      <c r="LJG134" s="153"/>
      <c r="LJH134" s="153"/>
      <c r="LJI134" s="153"/>
      <c r="LJJ134" s="153"/>
      <c r="LJK134" s="153"/>
      <c r="LJL134" s="153"/>
      <c r="LJM134" s="155"/>
      <c r="LJN134" s="165"/>
      <c r="LJO134" s="153"/>
      <c r="LJP134" s="154"/>
      <c r="LJQ134" s="154"/>
      <c r="LJR134" s="153"/>
      <c r="LJS134" s="153"/>
      <c r="LJT134" s="153"/>
      <c r="LJU134" s="153"/>
      <c r="LJV134" s="153"/>
      <c r="LJW134" s="153"/>
      <c r="LJX134" s="153"/>
      <c r="LJY134" s="153"/>
      <c r="LJZ134" s="155"/>
      <c r="LKA134" s="165"/>
      <c r="LKB134" s="153"/>
      <c r="LKC134" s="154"/>
      <c r="LKD134" s="154"/>
      <c r="LKE134" s="153"/>
      <c r="LKF134" s="153"/>
      <c r="LKG134" s="153"/>
      <c r="LKH134" s="153"/>
      <c r="LKI134" s="153"/>
      <c r="LKJ134" s="153"/>
      <c r="LKK134" s="153"/>
      <c r="LKL134" s="153"/>
      <c r="LKM134" s="155"/>
      <c r="LKN134" s="165"/>
      <c r="LKO134" s="153"/>
      <c r="LKP134" s="154"/>
      <c r="LKQ134" s="154"/>
      <c r="LKR134" s="153"/>
      <c r="LKS134" s="153"/>
      <c r="LKT134" s="153"/>
      <c r="LKU134" s="153"/>
      <c r="LKV134" s="153"/>
      <c r="LKW134" s="153"/>
      <c r="LKX134" s="153"/>
      <c r="LKY134" s="153"/>
      <c r="LKZ134" s="155"/>
      <c r="LLA134" s="165"/>
      <c r="LLB134" s="153"/>
      <c r="LLC134" s="154"/>
      <c r="LLD134" s="154"/>
      <c r="LLE134" s="153"/>
      <c r="LLF134" s="153"/>
      <c r="LLG134" s="153"/>
      <c r="LLH134" s="153"/>
      <c r="LLI134" s="153"/>
      <c r="LLJ134" s="153"/>
      <c r="LLK134" s="153"/>
      <c r="LLL134" s="153"/>
      <c r="LLM134" s="155"/>
      <c r="LLN134" s="165"/>
      <c r="LLO134" s="153"/>
      <c r="LLP134" s="154"/>
      <c r="LLQ134" s="154"/>
      <c r="LLR134" s="153"/>
      <c r="LLS134" s="153"/>
      <c r="LLT134" s="153"/>
      <c r="LLU134" s="153"/>
      <c r="LLV134" s="153"/>
      <c r="LLW134" s="153"/>
      <c r="LLX134" s="153"/>
      <c r="LLY134" s="153"/>
      <c r="LLZ134" s="155"/>
      <c r="LMA134" s="165"/>
      <c r="LMB134" s="153"/>
      <c r="LMC134" s="154"/>
      <c r="LMD134" s="154"/>
      <c r="LME134" s="153"/>
      <c r="LMF134" s="153"/>
      <c r="LMG134" s="153"/>
      <c r="LMH134" s="153"/>
      <c r="LMI134" s="153"/>
      <c r="LMJ134" s="153"/>
      <c r="LMK134" s="153"/>
      <c r="LML134" s="153"/>
      <c r="LMM134" s="155"/>
      <c r="LMN134" s="165"/>
      <c r="LMO134" s="153"/>
      <c r="LMP134" s="154"/>
      <c r="LMQ134" s="154"/>
      <c r="LMR134" s="153"/>
      <c r="LMS134" s="153"/>
      <c r="LMT134" s="153"/>
      <c r="LMU134" s="153"/>
      <c r="LMV134" s="153"/>
      <c r="LMW134" s="153"/>
      <c r="LMX134" s="153"/>
      <c r="LMY134" s="153"/>
      <c r="LMZ134" s="155"/>
      <c r="LNA134" s="165"/>
      <c r="LNB134" s="153"/>
      <c r="LNC134" s="154"/>
      <c r="LND134" s="154"/>
      <c r="LNE134" s="153"/>
      <c r="LNF134" s="153"/>
      <c r="LNG134" s="153"/>
      <c r="LNH134" s="153"/>
      <c r="LNI134" s="153"/>
      <c r="LNJ134" s="153"/>
      <c r="LNK134" s="153"/>
      <c r="LNL134" s="153"/>
      <c r="LNM134" s="155"/>
      <c r="LNN134" s="165"/>
      <c r="LNO134" s="153"/>
      <c r="LNP134" s="154"/>
      <c r="LNQ134" s="154"/>
      <c r="LNR134" s="153"/>
      <c r="LNS134" s="153"/>
      <c r="LNT134" s="153"/>
      <c r="LNU134" s="153"/>
      <c r="LNV134" s="153"/>
      <c r="LNW134" s="153"/>
      <c r="LNX134" s="153"/>
      <c r="LNY134" s="153"/>
      <c r="LNZ134" s="155"/>
      <c r="LOA134" s="165"/>
      <c r="LOB134" s="153"/>
      <c r="LOC134" s="154"/>
      <c r="LOD134" s="154"/>
      <c r="LOE134" s="153"/>
      <c r="LOF134" s="153"/>
      <c r="LOG134" s="153"/>
      <c r="LOH134" s="153"/>
      <c r="LOI134" s="153"/>
      <c r="LOJ134" s="153"/>
      <c r="LOK134" s="153"/>
      <c r="LOL134" s="153"/>
      <c r="LOM134" s="155"/>
      <c r="LON134" s="165"/>
      <c r="LOO134" s="153"/>
      <c r="LOP134" s="154"/>
      <c r="LOQ134" s="154"/>
      <c r="LOR134" s="153"/>
      <c r="LOS134" s="153"/>
      <c r="LOT134" s="153"/>
      <c r="LOU134" s="153"/>
      <c r="LOV134" s="153"/>
      <c r="LOW134" s="153"/>
      <c r="LOX134" s="153"/>
      <c r="LOY134" s="153"/>
      <c r="LOZ134" s="155"/>
      <c r="LPA134" s="165"/>
      <c r="LPB134" s="153"/>
      <c r="LPC134" s="154"/>
      <c r="LPD134" s="154"/>
      <c r="LPE134" s="153"/>
      <c r="LPF134" s="153"/>
      <c r="LPG134" s="153"/>
      <c r="LPH134" s="153"/>
      <c r="LPI134" s="153"/>
      <c r="LPJ134" s="153"/>
      <c r="LPK134" s="153"/>
      <c r="LPL134" s="153"/>
      <c r="LPM134" s="155"/>
      <c r="LPN134" s="165"/>
      <c r="LPO134" s="153"/>
      <c r="LPP134" s="154"/>
      <c r="LPQ134" s="154"/>
      <c r="LPR134" s="153"/>
      <c r="LPS134" s="153"/>
      <c r="LPT134" s="153"/>
      <c r="LPU134" s="153"/>
      <c r="LPV134" s="153"/>
      <c r="LPW134" s="153"/>
      <c r="LPX134" s="153"/>
      <c r="LPY134" s="153"/>
      <c r="LPZ134" s="155"/>
      <c r="LQA134" s="165"/>
      <c r="LQB134" s="153"/>
      <c r="LQC134" s="154"/>
      <c r="LQD134" s="154"/>
      <c r="LQE134" s="153"/>
      <c r="LQF134" s="153"/>
      <c r="LQG134" s="153"/>
      <c r="LQH134" s="153"/>
      <c r="LQI134" s="153"/>
      <c r="LQJ134" s="153"/>
      <c r="LQK134" s="153"/>
      <c r="LQL134" s="153"/>
      <c r="LQM134" s="155"/>
      <c r="LQN134" s="165"/>
      <c r="LQO134" s="153"/>
      <c r="LQP134" s="154"/>
      <c r="LQQ134" s="154"/>
      <c r="LQR134" s="153"/>
      <c r="LQS134" s="153"/>
      <c r="LQT134" s="153"/>
      <c r="LQU134" s="153"/>
      <c r="LQV134" s="153"/>
      <c r="LQW134" s="153"/>
      <c r="LQX134" s="153"/>
      <c r="LQY134" s="153"/>
      <c r="LQZ134" s="155"/>
      <c r="LRA134" s="165"/>
      <c r="LRB134" s="153"/>
      <c r="LRC134" s="154"/>
      <c r="LRD134" s="154"/>
      <c r="LRE134" s="153"/>
      <c r="LRF134" s="153"/>
      <c r="LRG134" s="153"/>
      <c r="LRH134" s="153"/>
      <c r="LRI134" s="153"/>
      <c r="LRJ134" s="153"/>
      <c r="LRK134" s="153"/>
      <c r="LRL134" s="153"/>
      <c r="LRM134" s="155"/>
      <c r="LRN134" s="165"/>
      <c r="LRO134" s="153"/>
      <c r="LRP134" s="154"/>
      <c r="LRQ134" s="154"/>
      <c r="LRR134" s="153"/>
      <c r="LRS134" s="153"/>
      <c r="LRT134" s="153"/>
      <c r="LRU134" s="153"/>
      <c r="LRV134" s="153"/>
      <c r="LRW134" s="153"/>
      <c r="LRX134" s="153"/>
      <c r="LRY134" s="153"/>
      <c r="LRZ134" s="155"/>
      <c r="LSA134" s="165"/>
      <c r="LSB134" s="153"/>
      <c r="LSC134" s="154"/>
      <c r="LSD134" s="154"/>
      <c r="LSE134" s="153"/>
      <c r="LSF134" s="153"/>
      <c r="LSG134" s="153"/>
      <c r="LSH134" s="153"/>
      <c r="LSI134" s="153"/>
      <c r="LSJ134" s="153"/>
      <c r="LSK134" s="153"/>
      <c r="LSL134" s="153"/>
      <c r="LSM134" s="155"/>
      <c r="LSN134" s="165"/>
      <c r="LSO134" s="153"/>
      <c r="LSP134" s="154"/>
      <c r="LSQ134" s="154"/>
      <c r="LSR134" s="153"/>
      <c r="LSS134" s="153"/>
      <c r="LST134" s="153"/>
      <c r="LSU134" s="153"/>
      <c r="LSV134" s="153"/>
      <c r="LSW134" s="153"/>
      <c r="LSX134" s="153"/>
      <c r="LSY134" s="153"/>
      <c r="LSZ134" s="155"/>
      <c r="LTA134" s="165"/>
      <c r="LTB134" s="153"/>
      <c r="LTC134" s="154"/>
      <c r="LTD134" s="154"/>
      <c r="LTE134" s="153"/>
      <c r="LTF134" s="153"/>
      <c r="LTG134" s="153"/>
      <c r="LTH134" s="153"/>
      <c r="LTI134" s="153"/>
      <c r="LTJ134" s="153"/>
      <c r="LTK134" s="153"/>
      <c r="LTL134" s="153"/>
      <c r="LTM134" s="155"/>
      <c r="LTN134" s="165"/>
      <c r="LTO134" s="153"/>
      <c r="LTP134" s="154"/>
      <c r="LTQ134" s="154"/>
      <c r="LTR134" s="153"/>
      <c r="LTS134" s="153"/>
      <c r="LTT134" s="153"/>
      <c r="LTU134" s="153"/>
      <c r="LTV134" s="153"/>
      <c r="LTW134" s="153"/>
      <c r="LTX134" s="153"/>
      <c r="LTY134" s="153"/>
      <c r="LTZ134" s="155"/>
      <c r="LUA134" s="165"/>
      <c r="LUB134" s="153"/>
      <c r="LUC134" s="154"/>
      <c r="LUD134" s="154"/>
      <c r="LUE134" s="153"/>
      <c r="LUF134" s="153"/>
      <c r="LUG134" s="153"/>
      <c r="LUH134" s="153"/>
      <c r="LUI134" s="153"/>
      <c r="LUJ134" s="153"/>
      <c r="LUK134" s="153"/>
      <c r="LUL134" s="153"/>
      <c r="LUM134" s="155"/>
      <c r="LUN134" s="165"/>
      <c r="LUO134" s="153"/>
      <c r="LUP134" s="154"/>
      <c r="LUQ134" s="154"/>
      <c r="LUR134" s="153"/>
      <c r="LUS134" s="153"/>
      <c r="LUT134" s="153"/>
      <c r="LUU134" s="153"/>
      <c r="LUV134" s="153"/>
      <c r="LUW134" s="153"/>
      <c r="LUX134" s="153"/>
      <c r="LUY134" s="153"/>
      <c r="LUZ134" s="155"/>
      <c r="LVA134" s="165"/>
      <c r="LVB134" s="153"/>
      <c r="LVC134" s="154"/>
      <c r="LVD134" s="154"/>
      <c r="LVE134" s="153"/>
      <c r="LVF134" s="153"/>
      <c r="LVG134" s="153"/>
      <c r="LVH134" s="153"/>
      <c r="LVI134" s="153"/>
      <c r="LVJ134" s="153"/>
      <c r="LVK134" s="153"/>
      <c r="LVL134" s="153"/>
      <c r="LVM134" s="155"/>
      <c r="LVN134" s="165"/>
      <c r="LVO134" s="153"/>
      <c r="LVP134" s="154"/>
      <c r="LVQ134" s="154"/>
      <c r="LVR134" s="153"/>
      <c r="LVS134" s="153"/>
      <c r="LVT134" s="153"/>
      <c r="LVU134" s="153"/>
      <c r="LVV134" s="153"/>
      <c r="LVW134" s="153"/>
      <c r="LVX134" s="153"/>
      <c r="LVY134" s="153"/>
      <c r="LVZ134" s="155"/>
      <c r="LWA134" s="165"/>
      <c r="LWB134" s="153"/>
      <c r="LWC134" s="154"/>
      <c r="LWD134" s="154"/>
      <c r="LWE134" s="153"/>
      <c r="LWF134" s="153"/>
      <c r="LWG134" s="153"/>
      <c r="LWH134" s="153"/>
      <c r="LWI134" s="153"/>
      <c r="LWJ134" s="153"/>
      <c r="LWK134" s="153"/>
      <c r="LWL134" s="153"/>
      <c r="LWM134" s="155"/>
      <c r="LWN134" s="165"/>
      <c r="LWO134" s="153"/>
      <c r="LWP134" s="154"/>
      <c r="LWQ134" s="154"/>
      <c r="LWR134" s="153"/>
      <c r="LWS134" s="153"/>
      <c r="LWT134" s="153"/>
      <c r="LWU134" s="153"/>
      <c r="LWV134" s="153"/>
      <c r="LWW134" s="153"/>
      <c r="LWX134" s="153"/>
      <c r="LWY134" s="153"/>
      <c r="LWZ134" s="155"/>
      <c r="LXA134" s="165"/>
      <c r="LXB134" s="153"/>
      <c r="LXC134" s="154"/>
      <c r="LXD134" s="154"/>
      <c r="LXE134" s="153"/>
      <c r="LXF134" s="153"/>
      <c r="LXG134" s="153"/>
      <c r="LXH134" s="153"/>
      <c r="LXI134" s="153"/>
      <c r="LXJ134" s="153"/>
      <c r="LXK134" s="153"/>
      <c r="LXL134" s="153"/>
      <c r="LXM134" s="155"/>
      <c r="LXN134" s="165"/>
      <c r="LXO134" s="153"/>
      <c r="LXP134" s="154"/>
      <c r="LXQ134" s="154"/>
      <c r="LXR134" s="153"/>
      <c r="LXS134" s="153"/>
      <c r="LXT134" s="153"/>
      <c r="LXU134" s="153"/>
      <c r="LXV134" s="153"/>
      <c r="LXW134" s="153"/>
      <c r="LXX134" s="153"/>
      <c r="LXY134" s="153"/>
      <c r="LXZ134" s="155"/>
      <c r="LYA134" s="165"/>
      <c r="LYB134" s="153"/>
      <c r="LYC134" s="154"/>
      <c r="LYD134" s="154"/>
      <c r="LYE134" s="153"/>
      <c r="LYF134" s="153"/>
      <c r="LYG134" s="153"/>
      <c r="LYH134" s="153"/>
      <c r="LYI134" s="153"/>
      <c r="LYJ134" s="153"/>
      <c r="LYK134" s="153"/>
      <c r="LYL134" s="153"/>
      <c r="LYM134" s="155"/>
      <c r="LYN134" s="165"/>
      <c r="LYO134" s="153"/>
      <c r="LYP134" s="154"/>
      <c r="LYQ134" s="154"/>
      <c r="LYR134" s="153"/>
      <c r="LYS134" s="153"/>
      <c r="LYT134" s="153"/>
      <c r="LYU134" s="153"/>
      <c r="LYV134" s="153"/>
      <c r="LYW134" s="153"/>
      <c r="LYX134" s="153"/>
      <c r="LYY134" s="153"/>
      <c r="LYZ134" s="155"/>
      <c r="LZA134" s="165"/>
      <c r="LZB134" s="153"/>
      <c r="LZC134" s="154"/>
      <c r="LZD134" s="154"/>
      <c r="LZE134" s="153"/>
      <c r="LZF134" s="153"/>
      <c r="LZG134" s="153"/>
      <c r="LZH134" s="153"/>
      <c r="LZI134" s="153"/>
      <c r="LZJ134" s="153"/>
      <c r="LZK134" s="153"/>
      <c r="LZL134" s="153"/>
      <c r="LZM134" s="155"/>
      <c r="LZN134" s="165"/>
      <c r="LZO134" s="153"/>
      <c r="LZP134" s="154"/>
      <c r="LZQ134" s="154"/>
      <c r="LZR134" s="153"/>
      <c r="LZS134" s="153"/>
      <c r="LZT134" s="153"/>
      <c r="LZU134" s="153"/>
      <c r="LZV134" s="153"/>
      <c r="LZW134" s="153"/>
      <c r="LZX134" s="153"/>
      <c r="LZY134" s="153"/>
      <c r="LZZ134" s="155"/>
      <c r="MAA134" s="165"/>
      <c r="MAB134" s="153"/>
      <c r="MAC134" s="154"/>
      <c r="MAD134" s="154"/>
      <c r="MAE134" s="153"/>
      <c r="MAF134" s="153"/>
      <c r="MAG134" s="153"/>
      <c r="MAH134" s="153"/>
      <c r="MAI134" s="153"/>
      <c r="MAJ134" s="153"/>
      <c r="MAK134" s="153"/>
      <c r="MAL134" s="153"/>
      <c r="MAM134" s="155"/>
      <c r="MAN134" s="165"/>
      <c r="MAO134" s="153"/>
      <c r="MAP134" s="154"/>
      <c r="MAQ134" s="154"/>
      <c r="MAR134" s="153"/>
      <c r="MAS134" s="153"/>
      <c r="MAT134" s="153"/>
      <c r="MAU134" s="153"/>
      <c r="MAV134" s="153"/>
      <c r="MAW134" s="153"/>
      <c r="MAX134" s="153"/>
      <c r="MAY134" s="153"/>
      <c r="MAZ134" s="155"/>
      <c r="MBA134" s="165"/>
      <c r="MBB134" s="153"/>
      <c r="MBC134" s="154"/>
      <c r="MBD134" s="154"/>
      <c r="MBE134" s="153"/>
      <c r="MBF134" s="153"/>
      <c r="MBG134" s="153"/>
      <c r="MBH134" s="153"/>
      <c r="MBI134" s="153"/>
      <c r="MBJ134" s="153"/>
      <c r="MBK134" s="153"/>
      <c r="MBL134" s="153"/>
      <c r="MBM134" s="155"/>
      <c r="MBN134" s="165"/>
      <c r="MBO134" s="153"/>
      <c r="MBP134" s="154"/>
      <c r="MBQ134" s="154"/>
      <c r="MBR134" s="153"/>
      <c r="MBS134" s="153"/>
      <c r="MBT134" s="153"/>
      <c r="MBU134" s="153"/>
      <c r="MBV134" s="153"/>
      <c r="MBW134" s="153"/>
      <c r="MBX134" s="153"/>
      <c r="MBY134" s="153"/>
      <c r="MBZ134" s="155"/>
      <c r="MCA134" s="165"/>
      <c r="MCB134" s="153"/>
      <c r="MCC134" s="154"/>
      <c r="MCD134" s="154"/>
      <c r="MCE134" s="153"/>
      <c r="MCF134" s="153"/>
      <c r="MCG134" s="153"/>
      <c r="MCH134" s="153"/>
      <c r="MCI134" s="153"/>
      <c r="MCJ134" s="153"/>
      <c r="MCK134" s="153"/>
      <c r="MCL134" s="153"/>
      <c r="MCM134" s="155"/>
      <c r="MCN134" s="165"/>
      <c r="MCO134" s="153"/>
      <c r="MCP134" s="154"/>
      <c r="MCQ134" s="154"/>
      <c r="MCR134" s="153"/>
      <c r="MCS134" s="153"/>
      <c r="MCT134" s="153"/>
      <c r="MCU134" s="153"/>
      <c r="MCV134" s="153"/>
      <c r="MCW134" s="153"/>
      <c r="MCX134" s="153"/>
      <c r="MCY134" s="153"/>
      <c r="MCZ134" s="155"/>
      <c r="MDA134" s="165"/>
      <c r="MDB134" s="153"/>
      <c r="MDC134" s="154"/>
      <c r="MDD134" s="154"/>
      <c r="MDE134" s="153"/>
      <c r="MDF134" s="153"/>
      <c r="MDG134" s="153"/>
      <c r="MDH134" s="153"/>
      <c r="MDI134" s="153"/>
      <c r="MDJ134" s="153"/>
      <c r="MDK134" s="153"/>
      <c r="MDL134" s="153"/>
      <c r="MDM134" s="155"/>
      <c r="MDN134" s="165"/>
      <c r="MDO134" s="153"/>
      <c r="MDP134" s="154"/>
      <c r="MDQ134" s="154"/>
      <c r="MDR134" s="153"/>
      <c r="MDS134" s="153"/>
      <c r="MDT134" s="153"/>
      <c r="MDU134" s="153"/>
      <c r="MDV134" s="153"/>
      <c r="MDW134" s="153"/>
      <c r="MDX134" s="153"/>
      <c r="MDY134" s="153"/>
      <c r="MDZ134" s="155"/>
      <c r="MEA134" s="165"/>
      <c r="MEB134" s="153"/>
      <c r="MEC134" s="154"/>
      <c r="MED134" s="154"/>
      <c r="MEE134" s="153"/>
      <c r="MEF134" s="153"/>
      <c r="MEG134" s="153"/>
      <c r="MEH134" s="153"/>
      <c r="MEI134" s="153"/>
      <c r="MEJ134" s="153"/>
      <c r="MEK134" s="153"/>
      <c r="MEL134" s="153"/>
      <c r="MEM134" s="155"/>
      <c r="MEN134" s="165"/>
      <c r="MEO134" s="153"/>
      <c r="MEP134" s="154"/>
      <c r="MEQ134" s="154"/>
      <c r="MER134" s="153"/>
      <c r="MES134" s="153"/>
      <c r="MET134" s="153"/>
      <c r="MEU134" s="153"/>
      <c r="MEV134" s="153"/>
      <c r="MEW134" s="153"/>
      <c r="MEX134" s="153"/>
      <c r="MEY134" s="153"/>
      <c r="MEZ134" s="155"/>
      <c r="MFA134" s="165"/>
      <c r="MFB134" s="153"/>
      <c r="MFC134" s="154"/>
      <c r="MFD134" s="154"/>
      <c r="MFE134" s="153"/>
      <c r="MFF134" s="153"/>
      <c r="MFG134" s="153"/>
      <c r="MFH134" s="153"/>
      <c r="MFI134" s="153"/>
      <c r="MFJ134" s="153"/>
      <c r="MFK134" s="153"/>
      <c r="MFL134" s="153"/>
      <c r="MFM134" s="155"/>
      <c r="MFN134" s="165"/>
      <c r="MFO134" s="153"/>
      <c r="MFP134" s="154"/>
      <c r="MFQ134" s="154"/>
      <c r="MFR134" s="153"/>
      <c r="MFS134" s="153"/>
      <c r="MFT134" s="153"/>
      <c r="MFU134" s="153"/>
      <c r="MFV134" s="153"/>
      <c r="MFW134" s="153"/>
      <c r="MFX134" s="153"/>
      <c r="MFY134" s="153"/>
      <c r="MFZ134" s="155"/>
      <c r="MGA134" s="165"/>
      <c r="MGB134" s="153"/>
      <c r="MGC134" s="154"/>
      <c r="MGD134" s="154"/>
      <c r="MGE134" s="153"/>
      <c r="MGF134" s="153"/>
      <c r="MGG134" s="153"/>
      <c r="MGH134" s="153"/>
      <c r="MGI134" s="153"/>
      <c r="MGJ134" s="153"/>
      <c r="MGK134" s="153"/>
      <c r="MGL134" s="153"/>
      <c r="MGM134" s="155"/>
      <c r="MGN134" s="165"/>
      <c r="MGO134" s="153"/>
      <c r="MGP134" s="154"/>
      <c r="MGQ134" s="154"/>
      <c r="MGR134" s="153"/>
      <c r="MGS134" s="153"/>
      <c r="MGT134" s="153"/>
      <c r="MGU134" s="153"/>
      <c r="MGV134" s="153"/>
      <c r="MGW134" s="153"/>
      <c r="MGX134" s="153"/>
      <c r="MGY134" s="153"/>
      <c r="MGZ134" s="155"/>
      <c r="MHA134" s="165"/>
      <c r="MHB134" s="153"/>
      <c r="MHC134" s="154"/>
      <c r="MHD134" s="154"/>
      <c r="MHE134" s="153"/>
      <c r="MHF134" s="153"/>
      <c r="MHG134" s="153"/>
      <c r="MHH134" s="153"/>
      <c r="MHI134" s="153"/>
      <c r="MHJ134" s="153"/>
      <c r="MHK134" s="153"/>
      <c r="MHL134" s="153"/>
      <c r="MHM134" s="155"/>
      <c r="MHN134" s="165"/>
      <c r="MHO134" s="153"/>
      <c r="MHP134" s="154"/>
      <c r="MHQ134" s="154"/>
      <c r="MHR134" s="153"/>
      <c r="MHS134" s="153"/>
      <c r="MHT134" s="153"/>
      <c r="MHU134" s="153"/>
      <c r="MHV134" s="153"/>
      <c r="MHW134" s="153"/>
      <c r="MHX134" s="153"/>
      <c r="MHY134" s="153"/>
      <c r="MHZ134" s="155"/>
      <c r="MIA134" s="165"/>
      <c r="MIB134" s="153"/>
      <c r="MIC134" s="154"/>
      <c r="MID134" s="154"/>
      <c r="MIE134" s="153"/>
      <c r="MIF134" s="153"/>
      <c r="MIG134" s="153"/>
      <c r="MIH134" s="153"/>
      <c r="MII134" s="153"/>
      <c r="MIJ134" s="153"/>
      <c r="MIK134" s="153"/>
      <c r="MIL134" s="153"/>
      <c r="MIM134" s="155"/>
      <c r="MIN134" s="165"/>
      <c r="MIO134" s="153"/>
      <c r="MIP134" s="154"/>
      <c r="MIQ134" s="154"/>
      <c r="MIR134" s="153"/>
      <c r="MIS134" s="153"/>
      <c r="MIT134" s="153"/>
      <c r="MIU134" s="153"/>
      <c r="MIV134" s="153"/>
      <c r="MIW134" s="153"/>
      <c r="MIX134" s="153"/>
      <c r="MIY134" s="153"/>
      <c r="MIZ134" s="155"/>
      <c r="MJA134" s="165"/>
      <c r="MJB134" s="153"/>
      <c r="MJC134" s="154"/>
      <c r="MJD134" s="154"/>
      <c r="MJE134" s="153"/>
      <c r="MJF134" s="153"/>
      <c r="MJG134" s="153"/>
      <c r="MJH134" s="153"/>
      <c r="MJI134" s="153"/>
      <c r="MJJ134" s="153"/>
      <c r="MJK134" s="153"/>
      <c r="MJL134" s="153"/>
      <c r="MJM134" s="155"/>
      <c r="MJN134" s="165"/>
      <c r="MJO134" s="153"/>
      <c r="MJP134" s="154"/>
      <c r="MJQ134" s="154"/>
      <c r="MJR134" s="153"/>
      <c r="MJS134" s="153"/>
      <c r="MJT134" s="153"/>
      <c r="MJU134" s="153"/>
      <c r="MJV134" s="153"/>
      <c r="MJW134" s="153"/>
      <c r="MJX134" s="153"/>
      <c r="MJY134" s="153"/>
      <c r="MJZ134" s="155"/>
      <c r="MKA134" s="165"/>
      <c r="MKB134" s="153"/>
      <c r="MKC134" s="154"/>
      <c r="MKD134" s="154"/>
      <c r="MKE134" s="153"/>
      <c r="MKF134" s="153"/>
      <c r="MKG134" s="153"/>
      <c r="MKH134" s="153"/>
      <c r="MKI134" s="153"/>
      <c r="MKJ134" s="153"/>
      <c r="MKK134" s="153"/>
      <c r="MKL134" s="153"/>
      <c r="MKM134" s="155"/>
      <c r="MKN134" s="165"/>
      <c r="MKO134" s="153"/>
      <c r="MKP134" s="154"/>
      <c r="MKQ134" s="154"/>
      <c r="MKR134" s="153"/>
      <c r="MKS134" s="153"/>
      <c r="MKT134" s="153"/>
      <c r="MKU134" s="153"/>
      <c r="MKV134" s="153"/>
      <c r="MKW134" s="153"/>
      <c r="MKX134" s="153"/>
      <c r="MKY134" s="153"/>
      <c r="MKZ134" s="155"/>
      <c r="MLA134" s="165"/>
      <c r="MLB134" s="153"/>
      <c r="MLC134" s="154"/>
      <c r="MLD134" s="154"/>
      <c r="MLE134" s="153"/>
      <c r="MLF134" s="153"/>
      <c r="MLG134" s="153"/>
      <c r="MLH134" s="153"/>
      <c r="MLI134" s="153"/>
      <c r="MLJ134" s="153"/>
      <c r="MLK134" s="153"/>
      <c r="MLL134" s="153"/>
      <c r="MLM134" s="155"/>
      <c r="MLN134" s="165"/>
      <c r="MLO134" s="153"/>
      <c r="MLP134" s="154"/>
      <c r="MLQ134" s="154"/>
      <c r="MLR134" s="153"/>
      <c r="MLS134" s="153"/>
      <c r="MLT134" s="153"/>
      <c r="MLU134" s="153"/>
      <c r="MLV134" s="153"/>
      <c r="MLW134" s="153"/>
      <c r="MLX134" s="153"/>
      <c r="MLY134" s="153"/>
      <c r="MLZ134" s="155"/>
      <c r="MMA134" s="165"/>
      <c r="MMB134" s="153"/>
      <c r="MMC134" s="154"/>
      <c r="MMD134" s="154"/>
      <c r="MME134" s="153"/>
      <c r="MMF134" s="153"/>
      <c r="MMG134" s="153"/>
      <c r="MMH134" s="153"/>
      <c r="MMI134" s="153"/>
      <c r="MMJ134" s="153"/>
      <c r="MMK134" s="153"/>
      <c r="MML134" s="153"/>
      <c r="MMM134" s="155"/>
      <c r="MMN134" s="165"/>
      <c r="MMO134" s="153"/>
      <c r="MMP134" s="154"/>
      <c r="MMQ134" s="154"/>
      <c r="MMR134" s="153"/>
      <c r="MMS134" s="153"/>
      <c r="MMT134" s="153"/>
      <c r="MMU134" s="153"/>
      <c r="MMV134" s="153"/>
      <c r="MMW134" s="153"/>
      <c r="MMX134" s="153"/>
      <c r="MMY134" s="153"/>
      <c r="MMZ134" s="155"/>
      <c r="MNA134" s="165"/>
      <c r="MNB134" s="153"/>
      <c r="MNC134" s="154"/>
      <c r="MND134" s="154"/>
      <c r="MNE134" s="153"/>
      <c r="MNF134" s="153"/>
      <c r="MNG134" s="153"/>
      <c r="MNH134" s="153"/>
      <c r="MNI134" s="153"/>
      <c r="MNJ134" s="153"/>
      <c r="MNK134" s="153"/>
      <c r="MNL134" s="153"/>
      <c r="MNM134" s="155"/>
      <c r="MNN134" s="165"/>
      <c r="MNO134" s="153"/>
      <c r="MNP134" s="154"/>
      <c r="MNQ134" s="154"/>
      <c r="MNR134" s="153"/>
      <c r="MNS134" s="153"/>
      <c r="MNT134" s="153"/>
      <c r="MNU134" s="153"/>
      <c r="MNV134" s="153"/>
      <c r="MNW134" s="153"/>
      <c r="MNX134" s="153"/>
      <c r="MNY134" s="153"/>
      <c r="MNZ134" s="155"/>
      <c r="MOA134" s="165"/>
      <c r="MOB134" s="153"/>
      <c r="MOC134" s="154"/>
      <c r="MOD134" s="154"/>
      <c r="MOE134" s="153"/>
      <c r="MOF134" s="153"/>
      <c r="MOG134" s="153"/>
      <c r="MOH134" s="153"/>
      <c r="MOI134" s="153"/>
      <c r="MOJ134" s="153"/>
      <c r="MOK134" s="153"/>
      <c r="MOL134" s="153"/>
      <c r="MOM134" s="155"/>
      <c r="MON134" s="165"/>
      <c r="MOO134" s="153"/>
      <c r="MOP134" s="154"/>
      <c r="MOQ134" s="154"/>
      <c r="MOR134" s="153"/>
      <c r="MOS134" s="153"/>
      <c r="MOT134" s="153"/>
      <c r="MOU134" s="153"/>
      <c r="MOV134" s="153"/>
      <c r="MOW134" s="153"/>
      <c r="MOX134" s="153"/>
      <c r="MOY134" s="153"/>
      <c r="MOZ134" s="155"/>
      <c r="MPA134" s="165"/>
      <c r="MPB134" s="153"/>
      <c r="MPC134" s="154"/>
      <c r="MPD134" s="154"/>
      <c r="MPE134" s="153"/>
      <c r="MPF134" s="153"/>
      <c r="MPG134" s="153"/>
      <c r="MPH134" s="153"/>
      <c r="MPI134" s="153"/>
      <c r="MPJ134" s="153"/>
      <c r="MPK134" s="153"/>
      <c r="MPL134" s="153"/>
      <c r="MPM134" s="155"/>
      <c r="MPN134" s="165"/>
      <c r="MPO134" s="153"/>
      <c r="MPP134" s="154"/>
      <c r="MPQ134" s="154"/>
      <c r="MPR134" s="153"/>
      <c r="MPS134" s="153"/>
      <c r="MPT134" s="153"/>
      <c r="MPU134" s="153"/>
      <c r="MPV134" s="153"/>
      <c r="MPW134" s="153"/>
      <c r="MPX134" s="153"/>
      <c r="MPY134" s="153"/>
      <c r="MPZ134" s="155"/>
      <c r="MQA134" s="165"/>
      <c r="MQB134" s="153"/>
      <c r="MQC134" s="154"/>
      <c r="MQD134" s="154"/>
      <c r="MQE134" s="153"/>
      <c r="MQF134" s="153"/>
      <c r="MQG134" s="153"/>
      <c r="MQH134" s="153"/>
      <c r="MQI134" s="153"/>
      <c r="MQJ134" s="153"/>
      <c r="MQK134" s="153"/>
      <c r="MQL134" s="153"/>
      <c r="MQM134" s="155"/>
      <c r="MQN134" s="165"/>
      <c r="MQO134" s="153"/>
      <c r="MQP134" s="154"/>
      <c r="MQQ134" s="154"/>
      <c r="MQR134" s="153"/>
      <c r="MQS134" s="153"/>
      <c r="MQT134" s="153"/>
      <c r="MQU134" s="153"/>
      <c r="MQV134" s="153"/>
      <c r="MQW134" s="153"/>
      <c r="MQX134" s="153"/>
      <c r="MQY134" s="153"/>
      <c r="MQZ134" s="155"/>
      <c r="MRA134" s="165"/>
      <c r="MRB134" s="153"/>
      <c r="MRC134" s="154"/>
      <c r="MRD134" s="154"/>
      <c r="MRE134" s="153"/>
      <c r="MRF134" s="153"/>
      <c r="MRG134" s="153"/>
      <c r="MRH134" s="153"/>
      <c r="MRI134" s="153"/>
      <c r="MRJ134" s="153"/>
      <c r="MRK134" s="153"/>
      <c r="MRL134" s="153"/>
      <c r="MRM134" s="155"/>
      <c r="MRN134" s="165"/>
      <c r="MRO134" s="153"/>
      <c r="MRP134" s="154"/>
      <c r="MRQ134" s="154"/>
      <c r="MRR134" s="153"/>
      <c r="MRS134" s="153"/>
      <c r="MRT134" s="153"/>
      <c r="MRU134" s="153"/>
      <c r="MRV134" s="153"/>
      <c r="MRW134" s="153"/>
      <c r="MRX134" s="153"/>
      <c r="MRY134" s="153"/>
      <c r="MRZ134" s="155"/>
      <c r="MSA134" s="165"/>
      <c r="MSB134" s="153"/>
      <c r="MSC134" s="154"/>
      <c r="MSD134" s="154"/>
      <c r="MSE134" s="153"/>
      <c r="MSF134" s="153"/>
      <c r="MSG134" s="153"/>
      <c r="MSH134" s="153"/>
      <c r="MSI134" s="153"/>
      <c r="MSJ134" s="153"/>
      <c r="MSK134" s="153"/>
      <c r="MSL134" s="153"/>
      <c r="MSM134" s="155"/>
      <c r="MSN134" s="165"/>
      <c r="MSO134" s="153"/>
      <c r="MSP134" s="154"/>
      <c r="MSQ134" s="154"/>
      <c r="MSR134" s="153"/>
      <c r="MSS134" s="153"/>
      <c r="MST134" s="153"/>
      <c r="MSU134" s="153"/>
      <c r="MSV134" s="153"/>
      <c r="MSW134" s="153"/>
      <c r="MSX134" s="153"/>
      <c r="MSY134" s="153"/>
      <c r="MSZ134" s="155"/>
      <c r="MTA134" s="165"/>
      <c r="MTB134" s="153"/>
      <c r="MTC134" s="154"/>
      <c r="MTD134" s="154"/>
      <c r="MTE134" s="153"/>
      <c r="MTF134" s="153"/>
      <c r="MTG134" s="153"/>
      <c r="MTH134" s="153"/>
      <c r="MTI134" s="153"/>
      <c r="MTJ134" s="153"/>
      <c r="MTK134" s="153"/>
      <c r="MTL134" s="153"/>
      <c r="MTM134" s="155"/>
      <c r="MTN134" s="165"/>
      <c r="MTO134" s="153"/>
      <c r="MTP134" s="154"/>
      <c r="MTQ134" s="154"/>
      <c r="MTR134" s="153"/>
      <c r="MTS134" s="153"/>
      <c r="MTT134" s="153"/>
      <c r="MTU134" s="153"/>
      <c r="MTV134" s="153"/>
      <c r="MTW134" s="153"/>
      <c r="MTX134" s="153"/>
      <c r="MTY134" s="153"/>
      <c r="MTZ134" s="155"/>
      <c r="MUA134" s="165"/>
      <c r="MUB134" s="153"/>
      <c r="MUC134" s="154"/>
      <c r="MUD134" s="154"/>
      <c r="MUE134" s="153"/>
      <c r="MUF134" s="153"/>
      <c r="MUG134" s="153"/>
      <c r="MUH134" s="153"/>
      <c r="MUI134" s="153"/>
      <c r="MUJ134" s="153"/>
      <c r="MUK134" s="153"/>
      <c r="MUL134" s="153"/>
      <c r="MUM134" s="155"/>
      <c r="MUN134" s="165"/>
      <c r="MUO134" s="153"/>
      <c r="MUP134" s="154"/>
      <c r="MUQ134" s="154"/>
      <c r="MUR134" s="153"/>
      <c r="MUS134" s="153"/>
      <c r="MUT134" s="153"/>
      <c r="MUU134" s="153"/>
      <c r="MUV134" s="153"/>
      <c r="MUW134" s="153"/>
      <c r="MUX134" s="153"/>
      <c r="MUY134" s="153"/>
      <c r="MUZ134" s="155"/>
      <c r="MVA134" s="165"/>
      <c r="MVB134" s="153"/>
      <c r="MVC134" s="154"/>
      <c r="MVD134" s="154"/>
      <c r="MVE134" s="153"/>
      <c r="MVF134" s="153"/>
      <c r="MVG134" s="153"/>
      <c r="MVH134" s="153"/>
      <c r="MVI134" s="153"/>
      <c r="MVJ134" s="153"/>
      <c r="MVK134" s="153"/>
      <c r="MVL134" s="153"/>
      <c r="MVM134" s="155"/>
      <c r="MVN134" s="165"/>
      <c r="MVO134" s="153"/>
      <c r="MVP134" s="154"/>
      <c r="MVQ134" s="154"/>
      <c r="MVR134" s="153"/>
      <c r="MVS134" s="153"/>
      <c r="MVT134" s="153"/>
      <c r="MVU134" s="153"/>
      <c r="MVV134" s="153"/>
      <c r="MVW134" s="153"/>
      <c r="MVX134" s="153"/>
      <c r="MVY134" s="153"/>
      <c r="MVZ134" s="155"/>
      <c r="MWA134" s="165"/>
      <c r="MWB134" s="153"/>
      <c r="MWC134" s="154"/>
      <c r="MWD134" s="154"/>
      <c r="MWE134" s="153"/>
      <c r="MWF134" s="153"/>
      <c r="MWG134" s="153"/>
      <c r="MWH134" s="153"/>
      <c r="MWI134" s="153"/>
      <c r="MWJ134" s="153"/>
      <c r="MWK134" s="153"/>
      <c r="MWL134" s="153"/>
      <c r="MWM134" s="155"/>
      <c r="MWN134" s="165"/>
      <c r="MWO134" s="153"/>
      <c r="MWP134" s="154"/>
      <c r="MWQ134" s="154"/>
      <c r="MWR134" s="153"/>
      <c r="MWS134" s="153"/>
      <c r="MWT134" s="153"/>
      <c r="MWU134" s="153"/>
      <c r="MWV134" s="153"/>
      <c r="MWW134" s="153"/>
      <c r="MWX134" s="153"/>
      <c r="MWY134" s="153"/>
      <c r="MWZ134" s="155"/>
      <c r="MXA134" s="165"/>
      <c r="MXB134" s="153"/>
      <c r="MXC134" s="154"/>
      <c r="MXD134" s="154"/>
      <c r="MXE134" s="153"/>
      <c r="MXF134" s="153"/>
      <c r="MXG134" s="153"/>
      <c r="MXH134" s="153"/>
      <c r="MXI134" s="153"/>
      <c r="MXJ134" s="153"/>
      <c r="MXK134" s="153"/>
      <c r="MXL134" s="153"/>
      <c r="MXM134" s="155"/>
      <c r="MXN134" s="165"/>
      <c r="MXO134" s="153"/>
      <c r="MXP134" s="154"/>
      <c r="MXQ134" s="154"/>
      <c r="MXR134" s="153"/>
      <c r="MXS134" s="153"/>
      <c r="MXT134" s="153"/>
      <c r="MXU134" s="153"/>
      <c r="MXV134" s="153"/>
      <c r="MXW134" s="153"/>
      <c r="MXX134" s="153"/>
      <c r="MXY134" s="153"/>
      <c r="MXZ134" s="155"/>
      <c r="MYA134" s="165"/>
      <c r="MYB134" s="153"/>
      <c r="MYC134" s="154"/>
      <c r="MYD134" s="154"/>
      <c r="MYE134" s="153"/>
      <c r="MYF134" s="153"/>
      <c r="MYG134" s="153"/>
      <c r="MYH134" s="153"/>
      <c r="MYI134" s="153"/>
      <c r="MYJ134" s="153"/>
      <c r="MYK134" s="153"/>
      <c r="MYL134" s="153"/>
      <c r="MYM134" s="155"/>
      <c r="MYN134" s="165"/>
      <c r="MYO134" s="153"/>
      <c r="MYP134" s="154"/>
      <c r="MYQ134" s="154"/>
      <c r="MYR134" s="153"/>
      <c r="MYS134" s="153"/>
      <c r="MYT134" s="153"/>
      <c r="MYU134" s="153"/>
      <c r="MYV134" s="153"/>
      <c r="MYW134" s="153"/>
      <c r="MYX134" s="153"/>
      <c r="MYY134" s="153"/>
      <c r="MYZ134" s="155"/>
      <c r="MZA134" s="165"/>
      <c r="MZB134" s="153"/>
      <c r="MZC134" s="154"/>
      <c r="MZD134" s="154"/>
      <c r="MZE134" s="153"/>
      <c r="MZF134" s="153"/>
      <c r="MZG134" s="153"/>
      <c r="MZH134" s="153"/>
      <c r="MZI134" s="153"/>
      <c r="MZJ134" s="153"/>
      <c r="MZK134" s="153"/>
      <c r="MZL134" s="153"/>
      <c r="MZM134" s="155"/>
      <c r="MZN134" s="165"/>
      <c r="MZO134" s="153"/>
      <c r="MZP134" s="154"/>
      <c r="MZQ134" s="154"/>
      <c r="MZR134" s="153"/>
      <c r="MZS134" s="153"/>
      <c r="MZT134" s="153"/>
      <c r="MZU134" s="153"/>
      <c r="MZV134" s="153"/>
      <c r="MZW134" s="153"/>
      <c r="MZX134" s="153"/>
      <c r="MZY134" s="153"/>
      <c r="MZZ134" s="155"/>
      <c r="NAA134" s="165"/>
      <c r="NAB134" s="153"/>
      <c r="NAC134" s="154"/>
      <c r="NAD134" s="154"/>
      <c r="NAE134" s="153"/>
      <c r="NAF134" s="153"/>
      <c r="NAG134" s="153"/>
      <c r="NAH134" s="153"/>
      <c r="NAI134" s="153"/>
      <c r="NAJ134" s="153"/>
      <c r="NAK134" s="153"/>
      <c r="NAL134" s="153"/>
      <c r="NAM134" s="155"/>
      <c r="NAN134" s="165"/>
      <c r="NAO134" s="153"/>
      <c r="NAP134" s="154"/>
      <c r="NAQ134" s="154"/>
      <c r="NAR134" s="153"/>
      <c r="NAS134" s="153"/>
      <c r="NAT134" s="153"/>
      <c r="NAU134" s="153"/>
      <c r="NAV134" s="153"/>
      <c r="NAW134" s="153"/>
      <c r="NAX134" s="153"/>
      <c r="NAY134" s="153"/>
      <c r="NAZ134" s="155"/>
      <c r="NBA134" s="165"/>
      <c r="NBB134" s="153"/>
      <c r="NBC134" s="154"/>
      <c r="NBD134" s="154"/>
      <c r="NBE134" s="153"/>
      <c r="NBF134" s="153"/>
      <c r="NBG134" s="153"/>
      <c r="NBH134" s="153"/>
      <c r="NBI134" s="153"/>
      <c r="NBJ134" s="153"/>
      <c r="NBK134" s="153"/>
      <c r="NBL134" s="153"/>
      <c r="NBM134" s="155"/>
      <c r="NBN134" s="165"/>
      <c r="NBO134" s="153"/>
      <c r="NBP134" s="154"/>
      <c r="NBQ134" s="154"/>
      <c r="NBR134" s="153"/>
      <c r="NBS134" s="153"/>
      <c r="NBT134" s="153"/>
      <c r="NBU134" s="153"/>
      <c r="NBV134" s="153"/>
      <c r="NBW134" s="153"/>
      <c r="NBX134" s="153"/>
      <c r="NBY134" s="153"/>
      <c r="NBZ134" s="155"/>
      <c r="NCA134" s="165"/>
      <c r="NCB134" s="153"/>
      <c r="NCC134" s="154"/>
      <c r="NCD134" s="154"/>
      <c r="NCE134" s="153"/>
      <c r="NCF134" s="153"/>
      <c r="NCG134" s="153"/>
      <c r="NCH134" s="153"/>
      <c r="NCI134" s="153"/>
      <c r="NCJ134" s="153"/>
      <c r="NCK134" s="153"/>
      <c r="NCL134" s="153"/>
      <c r="NCM134" s="155"/>
      <c r="NCN134" s="165"/>
      <c r="NCO134" s="153"/>
      <c r="NCP134" s="154"/>
      <c r="NCQ134" s="154"/>
      <c r="NCR134" s="153"/>
      <c r="NCS134" s="153"/>
      <c r="NCT134" s="153"/>
      <c r="NCU134" s="153"/>
      <c r="NCV134" s="153"/>
      <c r="NCW134" s="153"/>
      <c r="NCX134" s="153"/>
      <c r="NCY134" s="153"/>
      <c r="NCZ134" s="155"/>
      <c r="NDA134" s="165"/>
      <c r="NDB134" s="153"/>
      <c r="NDC134" s="154"/>
      <c r="NDD134" s="154"/>
      <c r="NDE134" s="153"/>
      <c r="NDF134" s="153"/>
      <c r="NDG134" s="153"/>
      <c r="NDH134" s="153"/>
      <c r="NDI134" s="153"/>
      <c r="NDJ134" s="153"/>
      <c r="NDK134" s="153"/>
      <c r="NDL134" s="153"/>
      <c r="NDM134" s="155"/>
      <c r="NDN134" s="165"/>
      <c r="NDO134" s="153"/>
      <c r="NDP134" s="154"/>
      <c r="NDQ134" s="154"/>
      <c r="NDR134" s="153"/>
      <c r="NDS134" s="153"/>
      <c r="NDT134" s="153"/>
      <c r="NDU134" s="153"/>
      <c r="NDV134" s="153"/>
      <c r="NDW134" s="153"/>
      <c r="NDX134" s="153"/>
      <c r="NDY134" s="153"/>
      <c r="NDZ134" s="155"/>
      <c r="NEA134" s="165"/>
      <c r="NEB134" s="153"/>
      <c r="NEC134" s="154"/>
      <c r="NED134" s="154"/>
      <c r="NEE134" s="153"/>
      <c r="NEF134" s="153"/>
      <c r="NEG134" s="153"/>
      <c r="NEH134" s="153"/>
      <c r="NEI134" s="153"/>
      <c r="NEJ134" s="153"/>
      <c r="NEK134" s="153"/>
      <c r="NEL134" s="153"/>
      <c r="NEM134" s="155"/>
      <c r="NEN134" s="165"/>
      <c r="NEO134" s="153"/>
      <c r="NEP134" s="154"/>
      <c r="NEQ134" s="154"/>
      <c r="NER134" s="153"/>
      <c r="NES134" s="153"/>
      <c r="NET134" s="153"/>
      <c r="NEU134" s="153"/>
      <c r="NEV134" s="153"/>
      <c r="NEW134" s="153"/>
      <c r="NEX134" s="153"/>
      <c r="NEY134" s="153"/>
      <c r="NEZ134" s="155"/>
      <c r="NFA134" s="165"/>
      <c r="NFB134" s="153"/>
      <c r="NFC134" s="154"/>
      <c r="NFD134" s="154"/>
      <c r="NFE134" s="153"/>
      <c r="NFF134" s="153"/>
      <c r="NFG134" s="153"/>
      <c r="NFH134" s="153"/>
      <c r="NFI134" s="153"/>
      <c r="NFJ134" s="153"/>
      <c r="NFK134" s="153"/>
      <c r="NFL134" s="153"/>
      <c r="NFM134" s="155"/>
      <c r="NFN134" s="165"/>
      <c r="NFO134" s="153"/>
      <c r="NFP134" s="154"/>
      <c r="NFQ134" s="154"/>
      <c r="NFR134" s="153"/>
      <c r="NFS134" s="153"/>
      <c r="NFT134" s="153"/>
      <c r="NFU134" s="153"/>
      <c r="NFV134" s="153"/>
      <c r="NFW134" s="153"/>
      <c r="NFX134" s="153"/>
      <c r="NFY134" s="153"/>
      <c r="NFZ134" s="155"/>
      <c r="NGA134" s="165"/>
      <c r="NGB134" s="153"/>
      <c r="NGC134" s="154"/>
      <c r="NGD134" s="154"/>
      <c r="NGE134" s="153"/>
      <c r="NGF134" s="153"/>
      <c r="NGG134" s="153"/>
      <c r="NGH134" s="153"/>
      <c r="NGI134" s="153"/>
      <c r="NGJ134" s="153"/>
      <c r="NGK134" s="153"/>
      <c r="NGL134" s="153"/>
      <c r="NGM134" s="155"/>
      <c r="NGN134" s="165"/>
      <c r="NGO134" s="153"/>
      <c r="NGP134" s="154"/>
      <c r="NGQ134" s="154"/>
      <c r="NGR134" s="153"/>
      <c r="NGS134" s="153"/>
      <c r="NGT134" s="153"/>
      <c r="NGU134" s="153"/>
      <c r="NGV134" s="153"/>
      <c r="NGW134" s="153"/>
      <c r="NGX134" s="153"/>
      <c r="NGY134" s="153"/>
      <c r="NGZ134" s="155"/>
      <c r="NHA134" s="165"/>
      <c r="NHB134" s="153"/>
      <c r="NHC134" s="154"/>
      <c r="NHD134" s="154"/>
      <c r="NHE134" s="153"/>
      <c r="NHF134" s="153"/>
      <c r="NHG134" s="153"/>
      <c r="NHH134" s="153"/>
      <c r="NHI134" s="153"/>
      <c r="NHJ134" s="153"/>
      <c r="NHK134" s="153"/>
      <c r="NHL134" s="153"/>
      <c r="NHM134" s="155"/>
      <c r="NHN134" s="165"/>
      <c r="NHO134" s="153"/>
      <c r="NHP134" s="154"/>
      <c r="NHQ134" s="154"/>
      <c r="NHR134" s="153"/>
      <c r="NHS134" s="153"/>
      <c r="NHT134" s="153"/>
      <c r="NHU134" s="153"/>
      <c r="NHV134" s="153"/>
      <c r="NHW134" s="153"/>
      <c r="NHX134" s="153"/>
      <c r="NHY134" s="153"/>
      <c r="NHZ134" s="155"/>
      <c r="NIA134" s="165"/>
      <c r="NIB134" s="153"/>
      <c r="NIC134" s="154"/>
      <c r="NID134" s="154"/>
      <c r="NIE134" s="153"/>
      <c r="NIF134" s="153"/>
      <c r="NIG134" s="153"/>
      <c r="NIH134" s="153"/>
      <c r="NII134" s="153"/>
      <c r="NIJ134" s="153"/>
      <c r="NIK134" s="153"/>
      <c r="NIL134" s="153"/>
      <c r="NIM134" s="155"/>
      <c r="NIN134" s="165"/>
      <c r="NIO134" s="153"/>
      <c r="NIP134" s="154"/>
      <c r="NIQ134" s="154"/>
      <c r="NIR134" s="153"/>
      <c r="NIS134" s="153"/>
      <c r="NIT134" s="153"/>
      <c r="NIU134" s="153"/>
      <c r="NIV134" s="153"/>
      <c r="NIW134" s="153"/>
      <c r="NIX134" s="153"/>
      <c r="NIY134" s="153"/>
      <c r="NIZ134" s="155"/>
      <c r="NJA134" s="165"/>
      <c r="NJB134" s="153"/>
      <c r="NJC134" s="154"/>
      <c r="NJD134" s="154"/>
      <c r="NJE134" s="153"/>
      <c r="NJF134" s="153"/>
      <c r="NJG134" s="153"/>
      <c r="NJH134" s="153"/>
      <c r="NJI134" s="153"/>
      <c r="NJJ134" s="153"/>
      <c r="NJK134" s="153"/>
      <c r="NJL134" s="153"/>
      <c r="NJM134" s="155"/>
      <c r="NJN134" s="165"/>
      <c r="NJO134" s="153"/>
      <c r="NJP134" s="154"/>
      <c r="NJQ134" s="154"/>
      <c r="NJR134" s="153"/>
      <c r="NJS134" s="153"/>
      <c r="NJT134" s="153"/>
      <c r="NJU134" s="153"/>
      <c r="NJV134" s="153"/>
      <c r="NJW134" s="153"/>
      <c r="NJX134" s="153"/>
      <c r="NJY134" s="153"/>
      <c r="NJZ134" s="155"/>
      <c r="NKA134" s="165"/>
      <c r="NKB134" s="153"/>
      <c r="NKC134" s="154"/>
      <c r="NKD134" s="154"/>
      <c r="NKE134" s="153"/>
      <c r="NKF134" s="153"/>
      <c r="NKG134" s="153"/>
      <c r="NKH134" s="153"/>
      <c r="NKI134" s="153"/>
      <c r="NKJ134" s="153"/>
      <c r="NKK134" s="153"/>
      <c r="NKL134" s="153"/>
      <c r="NKM134" s="155"/>
      <c r="NKN134" s="165"/>
      <c r="NKO134" s="153"/>
      <c r="NKP134" s="154"/>
      <c r="NKQ134" s="154"/>
      <c r="NKR134" s="153"/>
      <c r="NKS134" s="153"/>
      <c r="NKT134" s="153"/>
      <c r="NKU134" s="153"/>
      <c r="NKV134" s="153"/>
      <c r="NKW134" s="153"/>
      <c r="NKX134" s="153"/>
      <c r="NKY134" s="153"/>
      <c r="NKZ134" s="155"/>
      <c r="NLA134" s="165"/>
      <c r="NLB134" s="153"/>
      <c r="NLC134" s="154"/>
      <c r="NLD134" s="154"/>
      <c r="NLE134" s="153"/>
      <c r="NLF134" s="153"/>
      <c r="NLG134" s="153"/>
      <c r="NLH134" s="153"/>
      <c r="NLI134" s="153"/>
      <c r="NLJ134" s="153"/>
      <c r="NLK134" s="153"/>
      <c r="NLL134" s="153"/>
      <c r="NLM134" s="155"/>
      <c r="NLN134" s="165"/>
      <c r="NLO134" s="153"/>
      <c r="NLP134" s="154"/>
      <c r="NLQ134" s="154"/>
      <c r="NLR134" s="153"/>
      <c r="NLS134" s="153"/>
      <c r="NLT134" s="153"/>
      <c r="NLU134" s="153"/>
      <c r="NLV134" s="153"/>
      <c r="NLW134" s="153"/>
      <c r="NLX134" s="153"/>
      <c r="NLY134" s="153"/>
      <c r="NLZ134" s="155"/>
      <c r="NMA134" s="165"/>
      <c r="NMB134" s="153"/>
      <c r="NMC134" s="154"/>
      <c r="NMD134" s="154"/>
      <c r="NME134" s="153"/>
      <c r="NMF134" s="153"/>
      <c r="NMG134" s="153"/>
      <c r="NMH134" s="153"/>
      <c r="NMI134" s="153"/>
      <c r="NMJ134" s="153"/>
      <c r="NMK134" s="153"/>
      <c r="NML134" s="153"/>
      <c r="NMM134" s="155"/>
      <c r="NMN134" s="165"/>
      <c r="NMO134" s="153"/>
      <c r="NMP134" s="154"/>
      <c r="NMQ134" s="154"/>
      <c r="NMR134" s="153"/>
      <c r="NMS134" s="153"/>
      <c r="NMT134" s="153"/>
      <c r="NMU134" s="153"/>
      <c r="NMV134" s="153"/>
      <c r="NMW134" s="153"/>
      <c r="NMX134" s="153"/>
      <c r="NMY134" s="153"/>
      <c r="NMZ134" s="155"/>
      <c r="NNA134" s="165"/>
      <c r="NNB134" s="153"/>
      <c r="NNC134" s="154"/>
      <c r="NND134" s="154"/>
      <c r="NNE134" s="153"/>
      <c r="NNF134" s="153"/>
      <c r="NNG134" s="153"/>
      <c r="NNH134" s="153"/>
      <c r="NNI134" s="153"/>
      <c r="NNJ134" s="153"/>
      <c r="NNK134" s="153"/>
      <c r="NNL134" s="153"/>
      <c r="NNM134" s="155"/>
      <c r="NNN134" s="165"/>
      <c r="NNO134" s="153"/>
      <c r="NNP134" s="154"/>
      <c r="NNQ134" s="154"/>
      <c r="NNR134" s="153"/>
      <c r="NNS134" s="153"/>
      <c r="NNT134" s="153"/>
      <c r="NNU134" s="153"/>
      <c r="NNV134" s="153"/>
      <c r="NNW134" s="153"/>
      <c r="NNX134" s="153"/>
      <c r="NNY134" s="153"/>
      <c r="NNZ134" s="155"/>
      <c r="NOA134" s="165"/>
      <c r="NOB134" s="153"/>
      <c r="NOC134" s="154"/>
      <c r="NOD134" s="154"/>
      <c r="NOE134" s="153"/>
      <c r="NOF134" s="153"/>
      <c r="NOG134" s="153"/>
      <c r="NOH134" s="153"/>
      <c r="NOI134" s="153"/>
      <c r="NOJ134" s="153"/>
      <c r="NOK134" s="153"/>
      <c r="NOL134" s="153"/>
      <c r="NOM134" s="155"/>
      <c r="NON134" s="165"/>
      <c r="NOO134" s="153"/>
      <c r="NOP134" s="154"/>
      <c r="NOQ134" s="154"/>
      <c r="NOR134" s="153"/>
      <c r="NOS134" s="153"/>
      <c r="NOT134" s="153"/>
      <c r="NOU134" s="153"/>
      <c r="NOV134" s="153"/>
      <c r="NOW134" s="153"/>
      <c r="NOX134" s="153"/>
      <c r="NOY134" s="153"/>
      <c r="NOZ134" s="155"/>
      <c r="NPA134" s="165"/>
      <c r="NPB134" s="153"/>
      <c r="NPC134" s="154"/>
      <c r="NPD134" s="154"/>
      <c r="NPE134" s="153"/>
      <c r="NPF134" s="153"/>
      <c r="NPG134" s="153"/>
      <c r="NPH134" s="153"/>
      <c r="NPI134" s="153"/>
      <c r="NPJ134" s="153"/>
      <c r="NPK134" s="153"/>
      <c r="NPL134" s="153"/>
      <c r="NPM134" s="155"/>
      <c r="NPN134" s="165"/>
      <c r="NPO134" s="153"/>
      <c r="NPP134" s="154"/>
      <c r="NPQ134" s="154"/>
      <c r="NPR134" s="153"/>
      <c r="NPS134" s="153"/>
      <c r="NPT134" s="153"/>
      <c r="NPU134" s="153"/>
      <c r="NPV134" s="153"/>
      <c r="NPW134" s="153"/>
      <c r="NPX134" s="153"/>
      <c r="NPY134" s="153"/>
      <c r="NPZ134" s="155"/>
      <c r="NQA134" s="165"/>
      <c r="NQB134" s="153"/>
      <c r="NQC134" s="154"/>
      <c r="NQD134" s="154"/>
      <c r="NQE134" s="153"/>
      <c r="NQF134" s="153"/>
      <c r="NQG134" s="153"/>
      <c r="NQH134" s="153"/>
      <c r="NQI134" s="153"/>
      <c r="NQJ134" s="153"/>
      <c r="NQK134" s="153"/>
      <c r="NQL134" s="153"/>
      <c r="NQM134" s="155"/>
      <c r="NQN134" s="165"/>
      <c r="NQO134" s="153"/>
      <c r="NQP134" s="154"/>
      <c r="NQQ134" s="154"/>
      <c r="NQR134" s="153"/>
      <c r="NQS134" s="153"/>
      <c r="NQT134" s="153"/>
      <c r="NQU134" s="153"/>
      <c r="NQV134" s="153"/>
      <c r="NQW134" s="153"/>
      <c r="NQX134" s="153"/>
      <c r="NQY134" s="153"/>
      <c r="NQZ134" s="155"/>
      <c r="NRA134" s="165"/>
      <c r="NRB134" s="153"/>
      <c r="NRC134" s="154"/>
      <c r="NRD134" s="154"/>
      <c r="NRE134" s="153"/>
      <c r="NRF134" s="153"/>
      <c r="NRG134" s="153"/>
      <c r="NRH134" s="153"/>
      <c r="NRI134" s="153"/>
      <c r="NRJ134" s="153"/>
      <c r="NRK134" s="153"/>
      <c r="NRL134" s="153"/>
      <c r="NRM134" s="155"/>
      <c r="NRN134" s="165"/>
      <c r="NRO134" s="153"/>
      <c r="NRP134" s="154"/>
      <c r="NRQ134" s="154"/>
      <c r="NRR134" s="153"/>
      <c r="NRS134" s="153"/>
      <c r="NRT134" s="153"/>
      <c r="NRU134" s="153"/>
      <c r="NRV134" s="153"/>
      <c r="NRW134" s="153"/>
      <c r="NRX134" s="153"/>
      <c r="NRY134" s="153"/>
      <c r="NRZ134" s="155"/>
      <c r="NSA134" s="165"/>
      <c r="NSB134" s="153"/>
      <c r="NSC134" s="154"/>
      <c r="NSD134" s="154"/>
      <c r="NSE134" s="153"/>
      <c r="NSF134" s="153"/>
      <c r="NSG134" s="153"/>
      <c r="NSH134" s="153"/>
      <c r="NSI134" s="153"/>
      <c r="NSJ134" s="153"/>
      <c r="NSK134" s="153"/>
      <c r="NSL134" s="153"/>
      <c r="NSM134" s="155"/>
      <c r="NSN134" s="165"/>
      <c r="NSO134" s="153"/>
      <c r="NSP134" s="154"/>
      <c r="NSQ134" s="154"/>
      <c r="NSR134" s="153"/>
      <c r="NSS134" s="153"/>
      <c r="NST134" s="153"/>
      <c r="NSU134" s="153"/>
      <c r="NSV134" s="153"/>
      <c r="NSW134" s="153"/>
      <c r="NSX134" s="153"/>
      <c r="NSY134" s="153"/>
      <c r="NSZ134" s="155"/>
      <c r="NTA134" s="165"/>
      <c r="NTB134" s="153"/>
      <c r="NTC134" s="154"/>
      <c r="NTD134" s="154"/>
      <c r="NTE134" s="153"/>
      <c r="NTF134" s="153"/>
      <c r="NTG134" s="153"/>
      <c r="NTH134" s="153"/>
      <c r="NTI134" s="153"/>
      <c r="NTJ134" s="153"/>
      <c r="NTK134" s="153"/>
      <c r="NTL134" s="153"/>
      <c r="NTM134" s="155"/>
      <c r="NTN134" s="165"/>
      <c r="NTO134" s="153"/>
      <c r="NTP134" s="154"/>
      <c r="NTQ134" s="154"/>
      <c r="NTR134" s="153"/>
      <c r="NTS134" s="153"/>
      <c r="NTT134" s="153"/>
      <c r="NTU134" s="153"/>
      <c r="NTV134" s="153"/>
      <c r="NTW134" s="153"/>
      <c r="NTX134" s="153"/>
      <c r="NTY134" s="153"/>
      <c r="NTZ134" s="155"/>
      <c r="NUA134" s="165"/>
      <c r="NUB134" s="153"/>
      <c r="NUC134" s="154"/>
      <c r="NUD134" s="154"/>
      <c r="NUE134" s="153"/>
      <c r="NUF134" s="153"/>
      <c r="NUG134" s="153"/>
      <c r="NUH134" s="153"/>
      <c r="NUI134" s="153"/>
      <c r="NUJ134" s="153"/>
      <c r="NUK134" s="153"/>
      <c r="NUL134" s="153"/>
      <c r="NUM134" s="155"/>
      <c r="NUN134" s="165"/>
      <c r="NUO134" s="153"/>
      <c r="NUP134" s="154"/>
      <c r="NUQ134" s="154"/>
      <c r="NUR134" s="153"/>
      <c r="NUS134" s="153"/>
      <c r="NUT134" s="153"/>
      <c r="NUU134" s="153"/>
      <c r="NUV134" s="153"/>
      <c r="NUW134" s="153"/>
      <c r="NUX134" s="153"/>
      <c r="NUY134" s="153"/>
      <c r="NUZ134" s="155"/>
      <c r="NVA134" s="165"/>
      <c r="NVB134" s="153"/>
      <c r="NVC134" s="154"/>
      <c r="NVD134" s="154"/>
      <c r="NVE134" s="153"/>
      <c r="NVF134" s="153"/>
      <c r="NVG134" s="153"/>
      <c r="NVH134" s="153"/>
      <c r="NVI134" s="153"/>
      <c r="NVJ134" s="153"/>
      <c r="NVK134" s="153"/>
      <c r="NVL134" s="153"/>
      <c r="NVM134" s="155"/>
      <c r="NVN134" s="165"/>
      <c r="NVO134" s="153"/>
      <c r="NVP134" s="154"/>
      <c r="NVQ134" s="154"/>
      <c r="NVR134" s="153"/>
      <c r="NVS134" s="153"/>
      <c r="NVT134" s="153"/>
      <c r="NVU134" s="153"/>
      <c r="NVV134" s="153"/>
      <c r="NVW134" s="153"/>
      <c r="NVX134" s="153"/>
      <c r="NVY134" s="153"/>
      <c r="NVZ134" s="155"/>
      <c r="NWA134" s="165"/>
      <c r="NWB134" s="153"/>
      <c r="NWC134" s="154"/>
      <c r="NWD134" s="154"/>
      <c r="NWE134" s="153"/>
      <c r="NWF134" s="153"/>
      <c r="NWG134" s="153"/>
      <c r="NWH134" s="153"/>
      <c r="NWI134" s="153"/>
      <c r="NWJ134" s="153"/>
      <c r="NWK134" s="153"/>
      <c r="NWL134" s="153"/>
      <c r="NWM134" s="155"/>
      <c r="NWN134" s="165"/>
      <c r="NWO134" s="153"/>
      <c r="NWP134" s="154"/>
      <c r="NWQ134" s="154"/>
      <c r="NWR134" s="153"/>
      <c r="NWS134" s="153"/>
      <c r="NWT134" s="153"/>
      <c r="NWU134" s="153"/>
      <c r="NWV134" s="153"/>
      <c r="NWW134" s="153"/>
      <c r="NWX134" s="153"/>
      <c r="NWY134" s="153"/>
      <c r="NWZ134" s="155"/>
      <c r="NXA134" s="165"/>
      <c r="NXB134" s="153"/>
      <c r="NXC134" s="154"/>
      <c r="NXD134" s="154"/>
      <c r="NXE134" s="153"/>
      <c r="NXF134" s="153"/>
      <c r="NXG134" s="153"/>
      <c r="NXH134" s="153"/>
      <c r="NXI134" s="153"/>
      <c r="NXJ134" s="153"/>
      <c r="NXK134" s="153"/>
      <c r="NXL134" s="153"/>
      <c r="NXM134" s="155"/>
      <c r="NXN134" s="165"/>
      <c r="NXO134" s="153"/>
      <c r="NXP134" s="154"/>
      <c r="NXQ134" s="154"/>
      <c r="NXR134" s="153"/>
      <c r="NXS134" s="153"/>
      <c r="NXT134" s="153"/>
      <c r="NXU134" s="153"/>
      <c r="NXV134" s="153"/>
      <c r="NXW134" s="153"/>
      <c r="NXX134" s="153"/>
      <c r="NXY134" s="153"/>
      <c r="NXZ134" s="155"/>
      <c r="NYA134" s="165"/>
      <c r="NYB134" s="153"/>
      <c r="NYC134" s="154"/>
      <c r="NYD134" s="154"/>
      <c r="NYE134" s="153"/>
      <c r="NYF134" s="153"/>
      <c r="NYG134" s="153"/>
      <c r="NYH134" s="153"/>
      <c r="NYI134" s="153"/>
      <c r="NYJ134" s="153"/>
      <c r="NYK134" s="153"/>
      <c r="NYL134" s="153"/>
      <c r="NYM134" s="155"/>
      <c r="NYN134" s="165"/>
      <c r="NYO134" s="153"/>
      <c r="NYP134" s="154"/>
      <c r="NYQ134" s="154"/>
      <c r="NYR134" s="153"/>
      <c r="NYS134" s="153"/>
      <c r="NYT134" s="153"/>
      <c r="NYU134" s="153"/>
      <c r="NYV134" s="153"/>
      <c r="NYW134" s="153"/>
      <c r="NYX134" s="153"/>
      <c r="NYY134" s="153"/>
      <c r="NYZ134" s="155"/>
      <c r="NZA134" s="165"/>
      <c r="NZB134" s="153"/>
      <c r="NZC134" s="154"/>
      <c r="NZD134" s="154"/>
      <c r="NZE134" s="153"/>
      <c r="NZF134" s="153"/>
      <c r="NZG134" s="153"/>
      <c r="NZH134" s="153"/>
      <c r="NZI134" s="153"/>
      <c r="NZJ134" s="153"/>
      <c r="NZK134" s="153"/>
      <c r="NZL134" s="153"/>
      <c r="NZM134" s="155"/>
      <c r="NZN134" s="165"/>
      <c r="NZO134" s="153"/>
      <c r="NZP134" s="154"/>
      <c r="NZQ134" s="154"/>
      <c r="NZR134" s="153"/>
      <c r="NZS134" s="153"/>
      <c r="NZT134" s="153"/>
      <c r="NZU134" s="153"/>
      <c r="NZV134" s="153"/>
      <c r="NZW134" s="153"/>
      <c r="NZX134" s="153"/>
      <c r="NZY134" s="153"/>
      <c r="NZZ134" s="155"/>
      <c r="OAA134" s="165"/>
      <c r="OAB134" s="153"/>
      <c r="OAC134" s="154"/>
      <c r="OAD134" s="154"/>
      <c r="OAE134" s="153"/>
      <c r="OAF134" s="153"/>
      <c r="OAG134" s="153"/>
      <c r="OAH134" s="153"/>
      <c r="OAI134" s="153"/>
      <c r="OAJ134" s="153"/>
      <c r="OAK134" s="153"/>
      <c r="OAL134" s="153"/>
      <c r="OAM134" s="155"/>
      <c r="OAN134" s="165"/>
      <c r="OAO134" s="153"/>
      <c r="OAP134" s="154"/>
      <c r="OAQ134" s="154"/>
      <c r="OAR134" s="153"/>
      <c r="OAS134" s="153"/>
      <c r="OAT134" s="153"/>
      <c r="OAU134" s="153"/>
      <c r="OAV134" s="153"/>
      <c r="OAW134" s="153"/>
      <c r="OAX134" s="153"/>
      <c r="OAY134" s="153"/>
      <c r="OAZ134" s="155"/>
      <c r="OBA134" s="165"/>
      <c r="OBB134" s="153"/>
      <c r="OBC134" s="154"/>
      <c r="OBD134" s="154"/>
      <c r="OBE134" s="153"/>
      <c r="OBF134" s="153"/>
      <c r="OBG134" s="153"/>
      <c r="OBH134" s="153"/>
      <c r="OBI134" s="153"/>
      <c r="OBJ134" s="153"/>
      <c r="OBK134" s="153"/>
      <c r="OBL134" s="153"/>
      <c r="OBM134" s="155"/>
      <c r="OBN134" s="165"/>
      <c r="OBO134" s="153"/>
      <c r="OBP134" s="154"/>
      <c r="OBQ134" s="154"/>
      <c r="OBR134" s="153"/>
      <c r="OBS134" s="153"/>
      <c r="OBT134" s="153"/>
      <c r="OBU134" s="153"/>
      <c r="OBV134" s="153"/>
      <c r="OBW134" s="153"/>
      <c r="OBX134" s="153"/>
      <c r="OBY134" s="153"/>
      <c r="OBZ134" s="155"/>
      <c r="OCA134" s="165"/>
      <c r="OCB134" s="153"/>
      <c r="OCC134" s="154"/>
      <c r="OCD134" s="154"/>
      <c r="OCE134" s="153"/>
      <c r="OCF134" s="153"/>
      <c r="OCG134" s="153"/>
      <c r="OCH134" s="153"/>
      <c r="OCI134" s="153"/>
      <c r="OCJ134" s="153"/>
      <c r="OCK134" s="153"/>
      <c r="OCL134" s="153"/>
      <c r="OCM134" s="155"/>
      <c r="OCN134" s="165"/>
      <c r="OCO134" s="153"/>
      <c r="OCP134" s="154"/>
      <c r="OCQ134" s="154"/>
      <c r="OCR134" s="153"/>
      <c r="OCS134" s="153"/>
      <c r="OCT134" s="153"/>
      <c r="OCU134" s="153"/>
      <c r="OCV134" s="153"/>
      <c r="OCW134" s="153"/>
      <c r="OCX134" s="153"/>
      <c r="OCY134" s="153"/>
      <c r="OCZ134" s="155"/>
      <c r="ODA134" s="165"/>
      <c r="ODB134" s="153"/>
      <c r="ODC134" s="154"/>
      <c r="ODD134" s="154"/>
      <c r="ODE134" s="153"/>
      <c r="ODF134" s="153"/>
      <c r="ODG134" s="153"/>
      <c r="ODH134" s="153"/>
      <c r="ODI134" s="153"/>
      <c r="ODJ134" s="153"/>
      <c r="ODK134" s="153"/>
      <c r="ODL134" s="153"/>
      <c r="ODM134" s="155"/>
      <c r="ODN134" s="165"/>
      <c r="ODO134" s="153"/>
      <c r="ODP134" s="154"/>
      <c r="ODQ134" s="154"/>
      <c r="ODR134" s="153"/>
      <c r="ODS134" s="153"/>
      <c r="ODT134" s="153"/>
      <c r="ODU134" s="153"/>
      <c r="ODV134" s="153"/>
      <c r="ODW134" s="153"/>
      <c r="ODX134" s="153"/>
      <c r="ODY134" s="153"/>
      <c r="ODZ134" s="155"/>
      <c r="OEA134" s="165"/>
      <c r="OEB134" s="153"/>
      <c r="OEC134" s="154"/>
      <c r="OED134" s="154"/>
      <c r="OEE134" s="153"/>
      <c r="OEF134" s="153"/>
      <c r="OEG134" s="153"/>
      <c r="OEH134" s="153"/>
      <c r="OEI134" s="153"/>
      <c r="OEJ134" s="153"/>
      <c r="OEK134" s="153"/>
      <c r="OEL134" s="153"/>
      <c r="OEM134" s="155"/>
      <c r="OEN134" s="165"/>
      <c r="OEO134" s="153"/>
      <c r="OEP134" s="154"/>
      <c r="OEQ134" s="154"/>
      <c r="OER134" s="153"/>
      <c r="OES134" s="153"/>
      <c r="OET134" s="153"/>
      <c r="OEU134" s="153"/>
      <c r="OEV134" s="153"/>
      <c r="OEW134" s="153"/>
      <c r="OEX134" s="153"/>
      <c r="OEY134" s="153"/>
      <c r="OEZ134" s="155"/>
      <c r="OFA134" s="165"/>
      <c r="OFB134" s="153"/>
      <c r="OFC134" s="154"/>
      <c r="OFD134" s="154"/>
      <c r="OFE134" s="153"/>
      <c r="OFF134" s="153"/>
      <c r="OFG134" s="153"/>
      <c r="OFH134" s="153"/>
      <c r="OFI134" s="153"/>
      <c r="OFJ134" s="153"/>
      <c r="OFK134" s="153"/>
      <c r="OFL134" s="153"/>
      <c r="OFM134" s="155"/>
      <c r="OFN134" s="165"/>
      <c r="OFO134" s="153"/>
      <c r="OFP134" s="154"/>
      <c r="OFQ134" s="154"/>
      <c r="OFR134" s="153"/>
      <c r="OFS134" s="153"/>
      <c r="OFT134" s="153"/>
      <c r="OFU134" s="153"/>
      <c r="OFV134" s="153"/>
      <c r="OFW134" s="153"/>
      <c r="OFX134" s="153"/>
      <c r="OFY134" s="153"/>
      <c r="OFZ134" s="155"/>
      <c r="OGA134" s="165"/>
      <c r="OGB134" s="153"/>
      <c r="OGC134" s="154"/>
      <c r="OGD134" s="154"/>
      <c r="OGE134" s="153"/>
      <c r="OGF134" s="153"/>
      <c r="OGG134" s="153"/>
      <c r="OGH134" s="153"/>
      <c r="OGI134" s="153"/>
      <c r="OGJ134" s="153"/>
      <c r="OGK134" s="153"/>
      <c r="OGL134" s="153"/>
      <c r="OGM134" s="155"/>
      <c r="OGN134" s="165"/>
      <c r="OGO134" s="153"/>
      <c r="OGP134" s="154"/>
      <c r="OGQ134" s="154"/>
      <c r="OGR134" s="153"/>
      <c r="OGS134" s="153"/>
      <c r="OGT134" s="153"/>
      <c r="OGU134" s="153"/>
      <c r="OGV134" s="153"/>
      <c r="OGW134" s="153"/>
      <c r="OGX134" s="153"/>
      <c r="OGY134" s="153"/>
      <c r="OGZ134" s="155"/>
      <c r="OHA134" s="165"/>
      <c r="OHB134" s="153"/>
      <c r="OHC134" s="154"/>
      <c r="OHD134" s="154"/>
      <c r="OHE134" s="153"/>
      <c r="OHF134" s="153"/>
      <c r="OHG134" s="153"/>
      <c r="OHH134" s="153"/>
      <c r="OHI134" s="153"/>
      <c r="OHJ134" s="153"/>
      <c r="OHK134" s="153"/>
      <c r="OHL134" s="153"/>
      <c r="OHM134" s="155"/>
      <c r="OHN134" s="165"/>
      <c r="OHO134" s="153"/>
      <c r="OHP134" s="154"/>
      <c r="OHQ134" s="154"/>
      <c r="OHR134" s="153"/>
      <c r="OHS134" s="153"/>
      <c r="OHT134" s="153"/>
      <c r="OHU134" s="153"/>
      <c r="OHV134" s="153"/>
      <c r="OHW134" s="153"/>
      <c r="OHX134" s="153"/>
      <c r="OHY134" s="153"/>
      <c r="OHZ134" s="155"/>
      <c r="OIA134" s="165"/>
      <c r="OIB134" s="153"/>
      <c r="OIC134" s="154"/>
      <c r="OID134" s="154"/>
      <c r="OIE134" s="153"/>
      <c r="OIF134" s="153"/>
      <c r="OIG134" s="153"/>
      <c r="OIH134" s="153"/>
      <c r="OII134" s="153"/>
      <c r="OIJ134" s="153"/>
      <c r="OIK134" s="153"/>
      <c r="OIL134" s="153"/>
      <c r="OIM134" s="155"/>
      <c r="OIN134" s="165"/>
      <c r="OIO134" s="153"/>
      <c r="OIP134" s="154"/>
      <c r="OIQ134" s="154"/>
      <c r="OIR134" s="153"/>
      <c r="OIS134" s="153"/>
      <c r="OIT134" s="153"/>
      <c r="OIU134" s="153"/>
      <c r="OIV134" s="153"/>
      <c r="OIW134" s="153"/>
      <c r="OIX134" s="153"/>
      <c r="OIY134" s="153"/>
      <c r="OIZ134" s="155"/>
      <c r="OJA134" s="165"/>
      <c r="OJB134" s="153"/>
      <c r="OJC134" s="154"/>
      <c r="OJD134" s="154"/>
      <c r="OJE134" s="153"/>
      <c r="OJF134" s="153"/>
      <c r="OJG134" s="153"/>
      <c r="OJH134" s="153"/>
      <c r="OJI134" s="153"/>
      <c r="OJJ134" s="153"/>
      <c r="OJK134" s="153"/>
      <c r="OJL134" s="153"/>
      <c r="OJM134" s="155"/>
      <c r="OJN134" s="165"/>
      <c r="OJO134" s="153"/>
      <c r="OJP134" s="154"/>
      <c r="OJQ134" s="154"/>
      <c r="OJR134" s="153"/>
      <c r="OJS134" s="153"/>
      <c r="OJT134" s="153"/>
      <c r="OJU134" s="153"/>
      <c r="OJV134" s="153"/>
      <c r="OJW134" s="153"/>
      <c r="OJX134" s="153"/>
      <c r="OJY134" s="153"/>
      <c r="OJZ134" s="155"/>
      <c r="OKA134" s="165"/>
      <c r="OKB134" s="153"/>
      <c r="OKC134" s="154"/>
      <c r="OKD134" s="154"/>
      <c r="OKE134" s="153"/>
      <c r="OKF134" s="153"/>
      <c r="OKG134" s="153"/>
      <c r="OKH134" s="153"/>
      <c r="OKI134" s="153"/>
      <c r="OKJ134" s="153"/>
      <c r="OKK134" s="153"/>
      <c r="OKL134" s="153"/>
      <c r="OKM134" s="155"/>
      <c r="OKN134" s="165"/>
      <c r="OKO134" s="153"/>
      <c r="OKP134" s="154"/>
      <c r="OKQ134" s="154"/>
      <c r="OKR134" s="153"/>
      <c r="OKS134" s="153"/>
      <c r="OKT134" s="153"/>
      <c r="OKU134" s="153"/>
      <c r="OKV134" s="153"/>
      <c r="OKW134" s="153"/>
      <c r="OKX134" s="153"/>
      <c r="OKY134" s="153"/>
      <c r="OKZ134" s="155"/>
      <c r="OLA134" s="165"/>
      <c r="OLB134" s="153"/>
      <c r="OLC134" s="154"/>
      <c r="OLD134" s="154"/>
      <c r="OLE134" s="153"/>
      <c r="OLF134" s="153"/>
      <c r="OLG134" s="153"/>
      <c r="OLH134" s="153"/>
      <c r="OLI134" s="153"/>
      <c r="OLJ134" s="153"/>
      <c r="OLK134" s="153"/>
      <c r="OLL134" s="153"/>
      <c r="OLM134" s="155"/>
      <c r="OLN134" s="165"/>
      <c r="OLO134" s="153"/>
      <c r="OLP134" s="154"/>
      <c r="OLQ134" s="154"/>
      <c r="OLR134" s="153"/>
      <c r="OLS134" s="153"/>
      <c r="OLT134" s="153"/>
      <c r="OLU134" s="153"/>
      <c r="OLV134" s="153"/>
      <c r="OLW134" s="153"/>
      <c r="OLX134" s="153"/>
      <c r="OLY134" s="153"/>
      <c r="OLZ134" s="155"/>
      <c r="OMA134" s="165"/>
      <c r="OMB134" s="153"/>
      <c r="OMC134" s="154"/>
      <c r="OMD134" s="154"/>
      <c r="OME134" s="153"/>
      <c r="OMF134" s="153"/>
      <c r="OMG134" s="153"/>
      <c r="OMH134" s="153"/>
      <c r="OMI134" s="153"/>
      <c r="OMJ134" s="153"/>
      <c r="OMK134" s="153"/>
      <c r="OML134" s="153"/>
      <c r="OMM134" s="155"/>
      <c r="OMN134" s="165"/>
      <c r="OMO134" s="153"/>
      <c r="OMP134" s="154"/>
      <c r="OMQ134" s="154"/>
      <c r="OMR134" s="153"/>
      <c r="OMS134" s="153"/>
      <c r="OMT134" s="153"/>
      <c r="OMU134" s="153"/>
      <c r="OMV134" s="153"/>
      <c r="OMW134" s="153"/>
      <c r="OMX134" s="153"/>
      <c r="OMY134" s="153"/>
      <c r="OMZ134" s="155"/>
      <c r="ONA134" s="165"/>
      <c r="ONB134" s="153"/>
      <c r="ONC134" s="154"/>
      <c r="OND134" s="154"/>
      <c r="ONE134" s="153"/>
      <c r="ONF134" s="153"/>
      <c r="ONG134" s="153"/>
      <c r="ONH134" s="153"/>
      <c r="ONI134" s="153"/>
      <c r="ONJ134" s="153"/>
      <c r="ONK134" s="153"/>
      <c r="ONL134" s="153"/>
      <c r="ONM134" s="155"/>
      <c r="ONN134" s="165"/>
      <c r="ONO134" s="153"/>
      <c r="ONP134" s="154"/>
      <c r="ONQ134" s="154"/>
      <c r="ONR134" s="153"/>
      <c r="ONS134" s="153"/>
      <c r="ONT134" s="153"/>
      <c r="ONU134" s="153"/>
      <c r="ONV134" s="153"/>
      <c r="ONW134" s="153"/>
      <c r="ONX134" s="153"/>
      <c r="ONY134" s="153"/>
      <c r="ONZ134" s="155"/>
      <c r="OOA134" s="165"/>
      <c r="OOB134" s="153"/>
      <c r="OOC134" s="154"/>
      <c r="OOD134" s="154"/>
      <c r="OOE134" s="153"/>
      <c r="OOF134" s="153"/>
      <c r="OOG134" s="153"/>
      <c r="OOH134" s="153"/>
      <c r="OOI134" s="153"/>
      <c r="OOJ134" s="153"/>
      <c r="OOK134" s="153"/>
      <c r="OOL134" s="153"/>
      <c r="OOM134" s="155"/>
      <c r="OON134" s="165"/>
      <c r="OOO134" s="153"/>
      <c r="OOP134" s="154"/>
      <c r="OOQ134" s="154"/>
      <c r="OOR134" s="153"/>
      <c r="OOS134" s="153"/>
      <c r="OOT134" s="153"/>
      <c r="OOU134" s="153"/>
      <c r="OOV134" s="153"/>
      <c r="OOW134" s="153"/>
      <c r="OOX134" s="153"/>
      <c r="OOY134" s="153"/>
      <c r="OOZ134" s="155"/>
      <c r="OPA134" s="165"/>
      <c r="OPB134" s="153"/>
      <c r="OPC134" s="154"/>
      <c r="OPD134" s="154"/>
      <c r="OPE134" s="153"/>
      <c r="OPF134" s="153"/>
      <c r="OPG134" s="153"/>
      <c r="OPH134" s="153"/>
      <c r="OPI134" s="153"/>
      <c r="OPJ134" s="153"/>
      <c r="OPK134" s="153"/>
      <c r="OPL134" s="153"/>
      <c r="OPM134" s="155"/>
      <c r="OPN134" s="165"/>
      <c r="OPO134" s="153"/>
      <c r="OPP134" s="154"/>
      <c r="OPQ134" s="154"/>
      <c r="OPR134" s="153"/>
      <c r="OPS134" s="153"/>
      <c r="OPT134" s="153"/>
      <c r="OPU134" s="153"/>
      <c r="OPV134" s="153"/>
      <c r="OPW134" s="153"/>
      <c r="OPX134" s="153"/>
      <c r="OPY134" s="153"/>
      <c r="OPZ134" s="155"/>
      <c r="OQA134" s="165"/>
      <c r="OQB134" s="153"/>
      <c r="OQC134" s="154"/>
      <c r="OQD134" s="154"/>
      <c r="OQE134" s="153"/>
      <c r="OQF134" s="153"/>
      <c r="OQG134" s="153"/>
      <c r="OQH134" s="153"/>
      <c r="OQI134" s="153"/>
      <c r="OQJ134" s="153"/>
      <c r="OQK134" s="153"/>
      <c r="OQL134" s="153"/>
      <c r="OQM134" s="155"/>
      <c r="OQN134" s="165"/>
      <c r="OQO134" s="153"/>
      <c r="OQP134" s="154"/>
      <c r="OQQ134" s="154"/>
      <c r="OQR134" s="153"/>
      <c r="OQS134" s="153"/>
      <c r="OQT134" s="153"/>
      <c r="OQU134" s="153"/>
      <c r="OQV134" s="153"/>
      <c r="OQW134" s="153"/>
      <c r="OQX134" s="153"/>
      <c r="OQY134" s="153"/>
      <c r="OQZ134" s="155"/>
      <c r="ORA134" s="165"/>
      <c r="ORB134" s="153"/>
      <c r="ORC134" s="154"/>
      <c r="ORD134" s="154"/>
      <c r="ORE134" s="153"/>
      <c r="ORF134" s="153"/>
      <c r="ORG134" s="153"/>
      <c r="ORH134" s="153"/>
      <c r="ORI134" s="153"/>
      <c r="ORJ134" s="153"/>
      <c r="ORK134" s="153"/>
      <c r="ORL134" s="153"/>
      <c r="ORM134" s="155"/>
      <c r="ORN134" s="165"/>
      <c r="ORO134" s="153"/>
      <c r="ORP134" s="154"/>
      <c r="ORQ134" s="154"/>
      <c r="ORR134" s="153"/>
      <c r="ORS134" s="153"/>
      <c r="ORT134" s="153"/>
      <c r="ORU134" s="153"/>
      <c r="ORV134" s="153"/>
      <c r="ORW134" s="153"/>
      <c r="ORX134" s="153"/>
      <c r="ORY134" s="153"/>
      <c r="ORZ134" s="155"/>
      <c r="OSA134" s="165"/>
      <c r="OSB134" s="153"/>
      <c r="OSC134" s="154"/>
      <c r="OSD134" s="154"/>
      <c r="OSE134" s="153"/>
      <c r="OSF134" s="153"/>
      <c r="OSG134" s="153"/>
      <c r="OSH134" s="153"/>
      <c r="OSI134" s="153"/>
      <c r="OSJ134" s="153"/>
      <c r="OSK134" s="153"/>
      <c r="OSL134" s="153"/>
      <c r="OSM134" s="155"/>
      <c r="OSN134" s="165"/>
      <c r="OSO134" s="153"/>
      <c r="OSP134" s="154"/>
      <c r="OSQ134" s="154"/>
      <c r="OSR134" s="153"/>
      <c r="OSS134" s="153"/>
      <c r="OST134" s="153"/>
      <c r="OSU134" s="153"/>
      <c r="OSV134" s="153"/>
      <c r="OSW134" s="153"/>
      <c r="OSX134" s="153"/>
      <c r="OSY134" s="153"/>
      <c r="OSZ134" s="155"/>
      <c r="OTA134" s="165"/>
      <c r="OTB134" s="153"/>
      <c r="OTC134" s="154"/>
      <c r="OTD134" s="154"/>
      <c r="OTE134" s="153"/>
      <c r="OTF134" s="153"/>
      <c r="OTG134" s="153"/>
      <c r="OTH134" s="153"/>
      <c r="OTI134" s="153"/>
      <c r="OTJ134" s="153"/>
      <c r="OTK134" s="153"/>
      <c r="OTL134" s="153"/>
      <c r="OTM134" s="155"/>
      <c r="OTN134" s="165"/>
      <c r="OTO134" s="153"/>
      <c r="OTP134" s="154"/>
      <c r="OTQ134" s="154"/>
      <c r="OTR134" s="153"/>
      <c r="OTS134" s="153"/>
      <c r="OTT134" s="153"/>
      <c r="OTU134" s="153"/>
      <c r="OTV134" s="153"/>
      <c r="OTW134" s="153"/>
      <c r="OTX134" s="153"/>
      <c r="OTY134" s="153"/>
      <c r="OTZ134" s="155"/>
      <c r="OUA134" s="165"/>
      <c r="OUB134" s="153"/>
      <c r="OUC134" s="154"/>
      <c r="OUD134" s="154"/>
      <c r="OUE134" s="153"/>
      <c r="OUF134" s="153"/>
      <c r="OUG134" s="153"/>
      <c r="OUH134" s="153"/>
      <c r="OUI134" s="153"/>
      <c r="OUJ134" s="153"/>
      <c r="OUK134" s="153"/>
      <c r="OUL134" s="153"/>
      <c r="OUM134" s="155"/>
      <c r="OUN134" s="165"/>
      <c r="OUO134" s="153"/>
      <c r="OUP134" s="154"/>
      <c r="OUQ134" s="154"/>
      <c r="OUR134" s="153"/>
      <c r="OUS134" s="153"/>
      <c r="OUT134" s="153"/>
      <c r="OUU134" s="153"/>
      <c r="OUV134" s="153"/>
      <c r="OUW134" s="153"/>
      <c r="OUX134" s="153"/>
      <c r="OUY134" s="153"/>
      <c r="OUZ134" s="155"/>
      <c r="OVA134" s="165"/>
      <c r="OVB134" s="153"/>
      <c r="OVC134" s="154"/>
      <c r="OVD134" s="154"/>
      <c r="OVE134" s="153"/>
      <c r="OVF134" s="153"/>
      <c r="OVG134" s="153"/>
      <c r="OVH134" s="153"/>
      <c r="OVI134" s="153"/>
      <c r="OVJ134" s="153"/>
      <c r="OVK134" s="153"/>
      <c r="OVL134" s="153"/>
      <c r="OVM134" s="155"/>
      <c r="OVN134" s="165"/>
      <c r="OVO134" s="153"/>
      <c r="OVP134" s="154"/>
      <c r="OVQ134" s="154"/>
      <c r="OVR134" s="153"/>
      <c r="OVS134" s="153"/>
      <c r="OVT134" s="153"/>
      <c r="OVU134" s="153"/>
      <c r="OVV134" s="153"/>
      <c r="OVW134" s="153"/>
      <c r="OVX134" s="153"/>
      <c r="OVY134" s="153"/>
      <c r="OVZ134" s="155"/>
      <c r="OWA134" s="165"/>
      <c r="OWB134" s="153"/>
      <c r="OWC134" s="154"/>
      <c r="OWD134" s="154"/>
      <c r="OWE134" s="153"/>
      <c r="OWF134" s="153"/>
      <c r="OWG134" s="153"/>
      <c r="OWH134" s="153"/>
      <c r="OWI134" s="153"/>
      <c r="OWJ134" s="153"/>
      <c r="OWK134" s="153"/>
      <c r="OWL134" s="153"/>
      <c r="OWM134" s="155"/>
      <c r="OWN134" s="165"/>
      <c r="OWO134" s="153"/>
      <c r="OWP134" s="154"/>
      <c r="OWQ134" s="154"/>
      <c r="OWR134" s="153"/>
      <c r="OWS134" s="153"/>
      <c r="OWT134" s="153"/>
      <c r="OWU134" s="153"/>
      <c r="OWV134" s="153"/>
      <c r="OWW134" s="153"/>
      <c r="OWX134" s="153"/>
      <c r="OWY134" s="153"/>
      <c r="OWZ134" s="155"/>
      <c r="OXA134" s="165"/>
      <c r="OXB134" s="153"/>
      <c r="OXC134" s="154"/>
      <c r="OXD134" s="154"/>
      <c r="OXE134" s="153"/>
      <c r="OXF134" s="153"/>
      <c r="OXG134" s="153"/>
      <c r="OXH134" s="153"/>
      <c r="OXI134" s="153"/>
      <c r="OXJ134" s="153"/>
      <c r="OXK134" s="153"/>
      <c r="OXL134" s="153"/>
      <c r="OXM134" s="155"/>
      <c r="OXN134" s="165"/>
      <c r="OXO134" s="153"/>
      <c r="OXP134" s="154"/>
      <c r="OXQ134" s="154"/>
      <c r="OXR134" s="153"/>
      <c r="OXS134" s="153"/>
      <c r="OXT134" s="153"/>
      <c r="OXU134" s="153"/>
      <c r="OXV134" s="153"/>
      <c r="OXW134" s="153"/>
      <c r="OXX134" s="153"/>
      <c r="OXY134" s="153"/>
      <c r="OXZ134" s="155"/>
      <c r="OYA134" s="165"/>
      <c r="OYB134" s="153"/>
      <c r="OYC134" s="154"/>
      <c r="OYD134" s="154"/>
      <c r="OYE134" s="153"/>
      <c r="OYF134" s="153"/>
      <c r="OYG134" s="153"/>
      <c r="OYH134" s="153"/>
      <c r="OYI134" s="153"/>
      <c r="OYJ134" s="153"/>
      <c r="OYK134" s="153"/>
      <c r="OYL134" s="153"/>
      <c r="OYM134" s="155"/>
      <c r="OYN134" s="165"/>
      <c r="OYO134" s="153"/>
      <c r="OYP134" s="154"/>
      <c r="OYQ134" s="154"/>
      <c r="OYR134" s="153"/>
      <c r="OYS134" s="153"/>
      <c r="OYT134" s="153"/>
      <c r="OYU134" s="153"/>
      <c r="OYV134" s="153"/>
      <c r="OYW134" s="153"/>
      <c r="OYX134" s="153"/>
      <c r="OYY134" s="153"/>
      <c r="OYZ134" s="155"/>
      <c r="OZA134" s="165"/>
      <c r="OZB134" s="153"/>
      <c r="OZC134" s="154"/>
      <c r="OZD134" s="154"/>
      <c r="OZE134" s="153"/>
      <c r="OZF134" s="153"/>
      <c r="OZG134" s="153"/>
      <c r="OZH134" s="153"/>
      <c r="OZI134" s="153"/>
      <c r="OZJ134" s="153"/>
      <c r="OZK134" s="153"/>
      <c r="OZL134" s="153"/>
      <c r="OZM134" s="155"/>
      <c r="OZN134" s="165"/>
      <c r="OZO134" s="153"/>
      <c r="OZP134" s="154"/>
      <c r="OZQ134" s="154"/>
      <c r="OZR134" s="153"/>
      <c r="OZS134" s="153"/>
      <c r="OZT134" s="153"/>
      <c r="OZU134" s="153"/>
      <c r="OZV134" s="153"/>
      <c r="OZW134" s="153"/>
      <c r="OZX134" s="153"/>
      <c r="OZY134" s="153"/>
      <c r="OZZ134" s="155"/>
      <c r="PAA134" s="165"/>
      <c r="PAB134" s="153"/>
      <c r="PAC134" s="154"/>
      <c r="PAD134" s="154"/>
      <c r="PAE134" s="153"/>
      <c r="PAF134" s="153"/>
      <c r="PAG134" s="153"/>
      <c r="PAH134" s="153"/>
      <c r="PAI134" s="153"/>
      <c r="PAJ134" s="153"/>
      <c r="PAK134" s="153"/>
      <c r="PAL134" s="153"/>
      <c r="PAM134" s="155"/>
      <c r="PAN134" s="165"/>
      <c r="PAO134" s="153"/>
      <c r="PAP134" s="154"/>
      <c r="PAQ134" s="154"/>
      <c r="PAR134" s="153"/>
      <c r="PAS134" s="153"/>
      <c r="PAT134" s="153"/>
      <c r="PAU134" s="153"/>
      <c r="PAV134" s="153"/>
      <c r="PAW134" s="153"/>
      <c r="PAX134" s="153"/>
      <c r="PAY134" s="153"/>
      <c r="PAZ134" s="155"/>
      <c r="PBA134" s="165"/>
      <c r="PBB134" s="153"/>
      <c r="PBC134" s="154"/>
      <c r="PBD134" s="154"/>
      <c r="PBE134" s="153"/>
      <c r="PBF134" s="153"/>
      <c r="PBG134" s="153"/>
      <c r="PBH134" s="153"/>
      <c r="PBI134" s="153"/>
      <c r="PBJ134" s="153"/>
      <c r="PBK134" s="153"/>
      <c r="PBL134" s="153"/>
      <c r="PBM134" s="155"/>
      <c r="PBN134" s="165"/>
      <c r="PBO134" s="153"/>
      <c r="PBP134" s="154"/>
      <c r="PBQ134" s="154"/>
      <c r="PBR134" s="153"/>
      <c r="PBS134" s="153"/>
      <c r="PBT134" s="153"/>
      <c r="PBU134" s="153"/>
      <c r="PBV134" s="153"/>
      <c r="PBW134" s="153"/>
      <c r="PBX134" s="153"/>
      <c r="PBY134" s="153"/>
      <c r="PBZ134" s="155"/>
      <c r="PCA134" s="165"/>
      <c r="PCB134" s="153"/>
      <c r="PCC134" s="154"/>
      <c r="PCD134" s="154"/>
      <c r="PCE134" s="153"/>
      <c r="PCF134" s="153"/>
      <c r="PCG134" s="153"/>
      <c r="PCH134" s="153"/>
      <c r="PCI134" s="153"/>
      <c r="PCJ134" s="153"/>
      <c r="PCK134" s="153"/>
      <c r="PCL134" s="153"/>
      <c r="PCM134" s="155"/>
      <c r="PCN134" s="165"/>
      <c r="PCO134" s="153"/>
      <c r="PCP134" s="154"/>
      <c r="PCQ134" s="154"/>
      <c r="PCR134" s="153"/>
      <c r="PCS134" s="153"/>
      <c r="PCT134" s="153"/>
      <c r="PCU134" s="153"/>
      <c r="PCV134" s="153"/>
      <c r="PCW134" s="153"/>
      <c r="PCX134" s="153"/>
      <c r="PCY134" s="153"/>
      <c r="PCZ134" s="155"/>
      <c r="PDA134" s="165"/>
      <c r="PDB134" s="153"/>
      <c r="PDC134" s="154"/>
      <c r="PDD134" s="154"/>
      <c r="PDE134" s="153"/>
      <c r="PDF134" s="153"/>
      <c r="PDG134" s="153"/>
      <c r="PDH134" s="153"/>
      <c r="PDI134" s="153"/>
      <c r="PDJ134" s="153"/>
      <c r="PDK134" s="153"/>
      <c r="PDL134" s="153"/>
      <c r="PDM134" s="155"/>
      <c r="PDN134" s="165"/>
      <c r="PDO134" s="153"/>
      <c r="PDP134" s="154"/>
      <c r="PDQ134" s="154"/>
      <c r="PDR134" s="153"/>
      <c r="PDS134" s="153"/>
      <c r="PDT134" s="153"/>
      <c r="PDU134" s="153"/>
      <c r="PDV134" s="153"/>
      <c r="PDW134" s="153"/>
      <c r="PDX134" s="153"/>
      <c r="PDY134" s="153"/>
      <c r="PDZ134" s="155"/>
      <c r="PEA134" s="165"/>
      <c r="PEB134" s="153"/>
      <c r="PEC134" s="154"/>
      <c r="PED134" s="154"/>
      <c r="PEE134" s="153"/>
      <c r="PEF134" s="153"/>
      <c r="PEG134" s="153"/>
      <c r="PEH134" s="153"/>
      <c r="PEI134" s="153"/>
      <c r="PEJ134" s="153"/>
      <c r="PEK134" s="153"/>
      <c r="PEL134" s="153"/>
      <c r="PEM134" s="155"/>
      <c r="PEN134" s="165"/>
      <c r="PEO134" s="153"/>
      <c r="PEP134" s="154"/>
      <c r="PEQ134" s="154"/>
      <c r="PER134" s="153"/>
      <c r="PES134" s="153"/>
      <c r="PET134" s="153"/>
      <c r="PEU134" s="153"/>
      <c r="PEV134" s="153"/>
      <c r="PEW134" s="153"/>
      <c r="PEX134" s="153"/>
      <c r="PEY134" s="153"/>
      <c r="PEZ134" s="155"/>
      <c r="PFA134" s="165"/>
      <c r="PFB134" s="153"/>
      <c r="PFC134" s="154"/>
      <c r="PFD134" s="154"/>
      <c r="PFE134" s="153"/>
      <c r="PFF134" s="153"/>
      <c r="PFG134" s="153"/>
      <c r="PFH134" s="153"/>
      <c r="PFI134" s="153"/>
      <c r="PFJ134" s="153"/>
      <c r="PFK134" s="153"/>
      <c r="PFL134" s="153"/>
      <c r="PFM134" s="155"/>
      <c r="PFN134" s="165"/>
      <c r="PFO134" s="153"/>
      <c r="PFP134" s="154"/>
      <c r="PFQ134" s="154"/>
      <c r="PFR134" s="153"/>
      <c r="PFS134" s="153"/>
      <c r="PFT134" s="153"/>
      <c r="PFU134" s="153"/>
      <c r="PFV134" s="153"/>
      <c r="PFW134" s="153"/>
      <c r="PFX134" s="153"/>
      <c r="PFY134" s="153"/>
      <c r="PFZ134" s="155"/>
      <c r="PGA134" s="165"/>
      <c r="PGB134" s="153"/>
      <c r="PGC134" s="154"/>
      <c r="PGD134" s="154"/>
      <c r="PGE134" s="153"/>
      <c r="PGF134" s="153"/>
      <c r="PGG134" s="153"/>
      <c r="PGH134" s="153"/>
      <c r="PGI134" s="153"/>
      <c r="PGJ134" s="153"/>
      <c r="PGK134" s="153"/>
      <c r="PGL134" s="153"/>
      <c r="PGM134" s="155"/>
      <c r="PGN134" s="165"/>
      <c r="PGO134" s="153"/>
      <c r="PGP134" s="154"/>
      <c r="PGQ134" s="154"/>
      <c r="PGR134" s="153"/>
      <c r="PGS134" s="153"/>
      <c r="PGT134" s="153"/>
      <c r="PGU134" s="153"/>
      <c r="PGV134" s="153"/>
      <c r="PGW134" s="153"/>
      <c r="PGX134" s="153"/>
      <c r="PGY134" s="153"/>
      <c r="PGZ134" s="155"/>
      <c r="PHA134" s="165"/>
      <c r="PHB134" s="153"/>
      <c r="PHC134" s="154"/>
      <c r="PHD134" s="154"/>
      <c r="PHE134" s="153"/>
      <c r="PHF134" s="153"/>
      <c r="PHG134" s="153"/>
      <c r="PHH134" s="153"/>
      <c r="PHI134" s="153"/>
      <c r="PHJ134" s="153"/>
      <c r="PHK134" s="153"/>
      <c r="PHL134" s="153"/>
      <c r="PHM134" s="155"/>
      <c r="PHN134" s="165"/>
      <c r="PHO134" s="153"/>
      <c r="PHP134" s="154"/>
      <c r="PHQ134" s="154"/>
      <c r="PHR134" s="153"/>
      <c r="PHS134" s="153"/>
      <c r="PHT134" s="153"/>
      <c r="PHU134" s="153"/>
      <c r="PHV134" s="153"/>
      <c r="PHW134" s="153"/>
      <c r="PHX134" s="153"/>
      <c r="PHY134" s="153"/>
      <c r="PHZ134" s="155"/>
      <c r="PIA134" s="165"/>
      <c r="PIB134" s="153"/>
      <c r="PIC134" s="154"/>
      <c r="PID134" s="154"/>
      <c r="PIE134" s="153"/>
      <c r="PIF134" s="153"/>
      <c r="PIG134" s="153"/>
      <c r="PIH134" s="153"/>
      <c r="PII134" s="153"/>
      <c r="PIJ134" s="153"/>
      <c r="PIK134" s="153"/>
      <c r="PIL134" s="153"/>
      <c r="PIM134" s="155"/>
      <c r="PIN134" s="165"/>
      <c r="PIO134" s="153"/>
      <c r="PIP134" s="154"/>
      <c r="PIQ134" s="154"/>
      <c r="PIR134" s="153"/>
      <c r="PIS134" s="153"/>
      <c r="PIT134" s="153"/>
      <c r="PIU134" s="153"/>
      <c r="PIV134" s="153"/>
      <c r="PIW134" s="153"/>
      <c r="PIX134" s="153"/>
      <c r="PIY134" s="153"/>
      <c r="PIZ134" s="155"/>
      <c r="PJA134" s="165"/>
      <c r="PJB134" s="153"/>
      <c r="PJC134" s="154"/>
      <c r="PJD134" s="154"/>
      <c r="PJE134" s="153"/>
      <c r="PJF134" s="153"/>
      <c r="PJG134" s="153"/>
      <c r="PJH134" s="153"/>
      <c r="PJI134" s="153"/>
      <c r="PJJ134" s="153"/>
      <c r="PJK134" s="153"/>
      <c r="PJL134" s="153"/>
      <c r="PJM134" s="155"/>
      <c r="PJN134" s="165"/>
      <c r="PJO134" s="153"/>
      <c r="PJP134" s="154"/>
      <c r="PJQ134" s="154"/>
      <c r="PJR134" s="153"/>
      <c r="PJS134" s="153"/>
      <c r="PJT134" s="153"/>
      <c r="PJU134" s="153"/>
      <c r="PJV134" s="153"/>
      <c r="PJW134" s="153"/>
      <c r="PJX134" s="153"/>
      <c r="PJY134" s="153"/>
      <c r="PJZ134" s="155"/>
      <c r="PKA134" s="165"/>
      <c r="PKB134" s="153"/>
      <c r="PKC134" s="154"/>
      <c r="PKD134" s="154"/>
      <c r="PKE134" s="153"/>
      <c r="PKF134" s="153"/>
      <c r="PKG134" s="153"/>
      <c r="PKH134" s="153"/>
      <c r="PKI134" s="153"/>
      <c r="PKJ134" s="153"/>
      <c r="PKK134" s="153"/>
      <c r="PKL134" s="153"/>
      <c r="PKM134" s="155"/>
      <c r="PKN134" s="165"/>
      <c r="PKO134" s="153"/>
      <c r="PKP134" s="154"/>
      <c r="PKQ134" s="154"/>
      <c r="PKR134" s="153"/>
      <c r="PKS134" s="153"/>
      <c r="PKT134" s="153"/>
      <c r="PKU134" s="153"/>
      <c r="PKV134" s="153"/>
      <c r="PKW134" s="153"/>
      <c r="PKX134" s="153"/>
      <c r="PKY134" s="153"/>
      <c r="PKZ134" s="155"/>
      <c r="PLA134" s="165"/>
      <c r="PLB134" s="153"/>
      <c r="PLC134" s="154"/>
      <c r="PLD134" s="154"/>
      <c r="PLE134" s="153"/>
      <c r="PLF134" s="153"/>
      <c r="PLG134" s="153"/>
      <c r="PLH134" s="153"/>
      <c r="PLI134" s="153"/>
      <c r="PLJ134" s="153"/>
      <c r="PLK134" s="153"/>
      <c r="PLL134" s="153"/>
      <c r="PLM134" s="155"/>
      <c r="PLN134" s="165"/>
      <c r="PLO134" s="153"/>
      <c r="PLP134" s="154"/>
      <c r="PLQ134" s="154"/>
      <c r="PLR134" s="153"/>
      <c r="PLS134" s="153"/>
      <c r="PLT134" s="153"/>
      <c r="PLU134" s="153"/>
      <c r="PLV134" s="153"/>
      <c r="PLW134" s="153"/>
      <c r="PLX134" s="153"/>
      <c r="PLY134" s="153"/>
      <c r="PLZ134" s="155"/>
      <c r="PMA134" s="165"/>
      <c r="PMB134" s="153"/>
      <c r="PMC134" s="154"/>
      <c r="PMD134" s="154"/>
      <c r="PME134" s="153"/>
      <c r="PMF134" s="153"/>
      <c r="PMG134" s="153"/>
      <c r="PMH134" s="153"/>
      <c r="PMI134" s="153"/>
      <c r="PMJ134" s="153"/>
      <c r="PMK134" s="153"/>
      <c r="PML134" s="153"/>
      <c r="PMM134" s="155"/>
      <c r="PMN134" s="165"/>
      <c r="PMO134" s="153"/>
      <c r="PMP134" s="154"/>
      <c r="PMQ134" s="154"/>
      <c r="PMR134" s="153"/>
      <c r="PMS134" s="153"/>
      <c r="PMT134" s="153"/>
      <c r="PMU134" s="153"/>
      <c r="PMV134" s="153"/>
      <c r="PMW134" s="153"/>
      <c r="PMX134" s="153"/>
      <c r="PMY134" s="153"/>
      <c r="PMZ134" s="155"/>
      <c r="PNA134" s="165"/>
      <c r="PNB134" s="153"/>
      <c r="PNC134" s="154"/>
      <c r="PND134" s="154"/>
      <c r="PNE134" s="153"/>
      <c r="PNF134" s="153"/>
      <c r="PNG134" s="153"/>
      <c r="PNH134" s="153"/>
      <c r="PNI134" s="153"/>
      <c r="PNJ134" s="153"/>
      <c r="PNK134" s="153"/>
      <c r="PNL134" s="153"/>
      <c r="PNM134" s="155"/>
      <c r="PNN134" s="165"/>
      <c r="PNO134" s="153"/>
      <c r="PNP134" s="154"/>
      <c r="PNQ134" s="154"/>
      <c r="PNR134" s="153"/>
      <c r="PNS134" s="153"/>
      <c r="PNT134" s="153"/>
      <c r="PNU134" s="153"/>
      <c r="PNV134" s="153"/>
      <c r="PNW134" s="153"/>
      <c r="PNX134" s="153"/>
      <c r="PNY134" s="153"/>
      <c r="PNZ134" s="155"/>
      <c r="POA134" s="165"/>
      <c r="POB134" s="153"/>
      <c r="POC134" s="154"/>
      <c r="POD134" s="154"/>
      <c r="POE134" s="153"/>
      <c r="POF134" s="153"/>
      <c r="POG134" s="153"/>
      <c r="POH134" s="153"/>
      <c r="POI134" s="153"/>
      <c r="POJ134" s="153"/>
      <c r="POK134" s="153"/>
      <c r="POL134" s="153"/>
      <c r="POM134" s="155"/>
      <c r="PON134" s="165"/>
      <c r="POO134" s="153"/>
      <c r="POP134" s="154"/>
      <c r="POQ134" s="154"/>
      <c r="POR134" s="153"/>
      <c r="POS134" s="153"/>
      <c r="POT134" s="153"/>
      <c r="POU134" s="153"/>
      <c r="POV134" s="153"/>
      <c r="POW134" s="153"/>
      <c r="POX134" s="153"/>
      <c r="POY134" s="153"/>
      <c r="POZ134" s="155"/>
      <c r="PPA134" s="165"/>
      <c r="PPB134" s="153"/>
      <c r="PPC134" s="154"/>
      <c r="PPD134" s="154"/>
      <c r="PPE134" s="153"/>
      <c r="PPF134" s="153"/>
      <c r="PPG134" s="153"/>
      <c r="PPH134" s="153"/>
      <c r="PPI134" s="153"/>
      <c r="PPJ134" s="153"/>
      <c r="PPK134" s="153"/>
      <c r="PPL134" s="153"/>
      <c r="PPM134" s="155"/>
      <c r="PPN134" s="165"/>
      <c r="PPO134" s="153"/>
      <c r="PPP134" s="154"/>
      <c r="PPQ134" s="154"/>
      <c r="PPR134" s="153"/>
      <c r="PPS134" s="153"/>
      <c r="PPT134" s="153"/>
      <c r="PPU134" s="153"/>
      <c r="PPV134" s="153"/>
      <c r="PPW134" s="153"/>
      <c r="PPX134" s="153"/>
      <c r="PPY134" s="153"/>
      <c r="PPZ134" s="155"/>
      <c r="PQA134" s="165"/>
      <c r="PQB134" s="153"/>
      <c r="PQC134" s="154"/>
      <c r="PQD134" s="154"/>
      <c r="PQE134" s="153"/>
      <c r="PQF134" s="153"/>
      <c r="PQG134" s="153"/>
      <c r="PQH134" s="153"/>
      <c r="PQI134" s="153"/>
      <c r="PQJ134" s="153"/>
      <c r="PQK134" s="153"/>
      <c r="PQL134" s="153"/>
      <c r="PQM134" s="155"/>
      <c r="PQN134" s="165"/>
      <c r="PQO134" s="153"/>
      <c r="PQP134" s="154"/>
      <c r="PQQ134" s="154"/>
      <c r="PQR134" s="153"/>
      <c r="PQS134" s="153"/>
      <c r="PQT134" s="153"/>
      <c r="PQU134" s="153"/>
      <c r="PQV134" s="153"/>
      <c r="PQW134" s="153"/>
      <c r="PQX134" s="153"/>
      <c r="PQY134" s="153"/>
      <c r="PQZ134" s="155"/>
      <c r="PRA134" s="165"/>
      <c r="PRB134" s="153"/>
      <c r="PRC134" s="154"/>
      <c r="PRD134" s="154"/>
      <c r="PRE134" s="153"/>
      <c r="PRF134" s="153"/>
      <c r="PRG134" s="153"/>
      <c r="PRH134" s="153"/>
      <c r="PRI134" s="153"/>
      <c r="PRJ134" s="153"/>
      <c r="PRK134" s="153"/>
      <c r="PRL134" s="153"/>
      <c r="PRM134" s="155"/>
      <c r="PRN134" s="165"/>
      <c r="PRO134" s="153"/>
      <c r="PRP134" s="154"/>
      <c r="PRQ134" s="154"/>
      <c r="PRR134" s="153"/>
      <c r="PRS134" s="153"/>
      <c r="PRT134" s="153"/>
      <c r="PRU134" s="153"/>
      <c r="PRV134" s="153"/>
      <c r="PRW134" s="153"/>
      <c r="PRX134" s="153"/>
      <c r="PRY134" s="153"/>
      <c r="PRZ134" s="155"/>
      <c r="PSA134" s="165"/>
      <c r="PSB134" s="153"/>
      <c r="PSC134" s="154"/>
      <c r="PSD134" s="154"/>
      <c r="PSE134" s="153"/>
      <c r="PSF134" s="153"/>
      <c r="PSG134" s="153"/>
      <c r="PSH134" s="153"/>
      <c r="PSI134" s="153"/>
      <c r="PSJ134" s="153"/>
      <c r="PSK134" s="153"/>
      <c r="PSL134" s="153"/>
      <c r="PSM134" s="155"/>
      <c r="PSN134" s="165"/>
      <c r="PSO134" s="153"/>
      <c r="PSP134" s="154"/>
      <c r="PSQ134" s="154"/>
      <c r="PSR134" s="153"/>
      <c r="PSS134" s="153"/>
      <c r="PST134" s="153"/>
      <c r="PSU134" s="153"/>
      <c r="PSV134" s="153"/>
      <c r="PSW134" s="153"/>
      <c r="PSX134" s="153"/>
      <c r="PSY134" s="153"/>
      <c r="PSZ134" s="155"/>
      <c r="PTA134" s="165"/>
      <c r="PTB134" s="153"/>
      <c r="PTC134" s="154"/>
      <c r="PTD134" s="154"/>
      <c r="PTE134" s="153"/>
      <c r="PTF134" s="153"/>
      <c r="PTG134" s="153"/>
      <c r="PTH134" s="153"/>
      <c r="PTI134" s="153"/>
      <c r="PTJ134" s="153"/>
      <c r="PTK134" s="153"/>
      <c r="PTL134" s="153"/>
      <c r="PTM134" s="155"/>
      <c r="PTN134" s="165"/>
      <c r="PTO134" s="153"/>
      <c r="PTP134" s="154"/>
      <c r="PTQ134" s="154"/>
      <c r="PTR134" s="153"/>
      <c r="PTS134" s="153"/>
      <c r="PTT134" s="153"/>
      <c r="PTU134" s="153"/>
      <c r="PTV134" s="153"/>
      <c r="PTW134" s="153"/>
      <c r="PTX134" s="153"/>
      <c r="PTY134" s="153"/>
      <c r="PTZ134" s="155"/>
      <c r="PUA134" s="165"/>
      <c r="PUB134" s="153"/>
      <c r="PUC134" s="154"/>
      <c r="PUD134" s="154"/>
      <c r="PUE134" s="153"/>
      <c r="PUF134" s="153"/>
      <c r="PUG134" s="153"/>
      <c r="PUH134" s="153"/>
      <c r="PUI134" s="153"/>
      <c r="PUJ134" s="153"/>
      <c r="PUK134" s="153"/>
      <c r="PUL134" s="153"/>
      <c r="PUM134" s="155"/>
      <c r="PUN134" s="165"/>
      <c r="PUO134" s="153"/>
      <c r="PUP134" s="154"/>
      <c r="PUQ134" s="154"/>
      <c r="PUR134" s="153"/>
      <c r="PUS134" s="153"/>
      <c r="PUT134" s="153"/>
      <c r="PUU134" s="153"/>
      <c r="PUV134" s="153"/>
      <c r="PUW134" s="153"/>
      <c r="PUX134" s="153"/>
      <c r="PUY134" s="153"/>
      <c r="PUZ134" s="155"/>
      <c r="PVA134" s="165"/>
      <c r="PVB134" s="153"/>
      <c r="PVC134" s="154"/>
      <c r="PVD134" s="154"/>
      <c r="PVE134" s="153"/>
      <c r="PVF134" s="153"/>
      <c r="PVG134" s="153"/>
      <c r="PVH134" s="153"/>
      <c r="PVI134" s="153"/>
      <c r="PVJ134" s="153"/>
      <c r="PVK134" s="153"/>
      <c r="PVL134" s="153"/>
      <c r="PVM134" s="155"/>
      <c r="PVN134" s="165"/>
      <c r="PVO134" s="153"/>
      <c r="PVP134" s="154"/>
      <c r="PVQ134" s="154"/>
      <c r="PVR134" s="153"/>
      <c r="PVS134" s="153"/>
      <c r="PVT134" s="153"/>
      <c r="PVU134" s="153"/>
      <c r="PVV134" s="153"/>
      <c r="PVW134" s="153"/>
      <c r="PVX134" s="153"/>
      <c r="PVY134" s="153"/>
      <c r="PVZ134" s="155"/>
      <c r="PWA134" s="165"/>
      <c r="PWB134" s="153"/>
      <c r="PWC134" s="154"/>
      <c r="PWD134" s="154"/>
      <c r="PWE134" s="153"/>
      <c r="PWF134" s="153"/>
      <c r="PWG134" s="153"/>
      <c r="PWH134" s="153"/>
      <c r="PWI134" s="153"/>
      <c r="PWJ134" s="153"/>
      <c r="PWK134" s="153"/>
      <c r="PWL134" s="153"/>
      <c r="PWM134" s="155"/>
      <c r="PWN134" s="165"/>
      <c r="PWO134" s="153"/>
      <c r="PWP134" s="154"/>
      <c r="PWQ134" s="154"/>
      <c r="PWR134" s="153"/>
      <c r="PWS134" s="153"/>
      <c r="PWT134" s="153"/>
      <c r="PWU134" s="153"/>
      <c r="PWV134" s="153"/>
      <c r="PWW134" s="153"/>
      <c r="PWX134" s="153"/>
      <c r="PWY134" s="153"/>
      <c r="PWZ134" s="155"/>
      <c r="PXA134" s="165"/>
      <c r="PXB134" s="153"/>
      <c r="PXC134" s="154"/>
      <c r="PXD134" s="154"/>
      <c r="PXE134" s="153"/>
      <c r="PXF134" s="153"/>
      <c r="PXG134" s="153"/>
      <c r="PXH134" s="153"/>
      <c r="PXI134" s="153"/>
      <c r="PXJ134" s="153"/>
      <c r="PXK134" s="153"/>
      <c r="PXL134" s="153"/>
      <c r="PXM134" s="155"/>
      <c r="PXN134" s="165"/>
      <c r="PXO134" s="153"/>
      <c r="PXP134" s="154"/>
      <c r="PXQ134" s="154"/>
      <c r="PXR134" s="153"/>
      <c r="PXS134" s="153"/>
      <c r="PXT134" s="153"/>
      <c r="PXU134" s="153"/>
      <c r="PXV134" s="153"/>
      <c r="PXW134" s="153"/>
      <c r="PXX134" s="153"/>
      <c r="PXY134" s="153"/>
      <c r="PXZ134" s="155"/>
      <c r="PYA134" s="165"/>
      <c r="PYB134" s="153"/>
      <c r="PYC134" s="154"/>
      <c r="PYD134" s="154"/>
      <c r="PYE134" s="153"/>
      <c r="PYF134" s="153"/>
      <c r="PYG134" s="153"/>
      <c r="PYH134" s="153"/>
      <c r="PYI134" s="153"/>
      <c r="PYJ134" s="153"/>
      <c r="PYK134" s="153"/>
      <c r="PYL134" s="153"/>
      <c r="PYM134" s="155"/>
      <c r="PYN134" s="165"/>
      <c r="PYO134" s="153"/>
      <c r="PYP134" s="154"/>
      <c r="PYQ134" s="154"/>
      <c r="PYR134" s="153"/>
      <c r="PYS134" s="153"/>
      <c r="PYT134" s="153"/>
      <c r="PYU134" s="153"/>
      <c r="PYV134" s="153"/>
      <c r="PYW134" s="153"/>
      <c r="PYX134" s="153"/>
      <c r="PYY134" s="153"/>
      <c r="PYZ134" s="155"/>
      <c r="PZA134" s="165"/>
      <c r="PZB134" s="153"/>
      <c r="PZC134" s="154"/>
      <c r="PZD134" s="154"/>
      <c r="PZE134" s="153"/>
      <c r="PZF134" s="153"/>
      <c r="PZG134" s="153"/>
      <c r="PZH134" s="153"/>
      <c r="PZI134" s="153"/>
      <c r="PZJ134" s="153"/>
      <c r="PZK134" s="153"/>
      <c r="PZL134" s="153"/>
      <c r="PZM134" s="155"/>
      <c r="PZN134" s="165"/>
      <c r="PZO134" s="153"/>
      <c r="PZP134" s="154"/>
      <c r="PZQ134" s="154"/>
      <c r="PZR134" s="153"/>
      <c r="PZS134" s="153"/>
      <c r="PZT134" s="153"/>
      <c r="PZU134" s="153"/>
      <c r="PZV134" s="153"/>
      <c r="PZW134" s="153"/>
      <c r="PZX134" s="153"/>
      <c r="PZY134" s="153"/>
      <c r="PZZ134" s="155"/>
      <c r="QAA134" s="165"/>
      <c r="QAB134" s="153"/>
      <c r="QAC134" s="154"/>
      <c r="QAD134" s="154"/>
      <c r="QAE134" s="153"/>
      <c r="QAF134" s="153"/>
      <c r="QAG134" s="153"/>
      <c r="QAH134" s="153"/>
      <c r="QAI134" s="153"/>
      <c r="QAJ134" s="153"/>
      <c r="QAK134" s="153"/>
      <c r="QAL134" s="153"/>
      <c r="QAM134" s="155"/>
      <c r="QAN134" s="165"/>
      <c r="QAO134" s="153"/>
      <c r="QAP134" s="154"/>
      <c r="QAQ134" s="154"/>
      <c r="QAR134" s="153"/>
      <c r="QAS134" s="153"/>
      <c r="QAT134" s="153"/>
      <c r="QAU134" s="153"/>
      <c r="QAV134" s="153"/>
      <c r="QAW134" s="153"/>
      <c r="QAX134" s="153"/>
      <c r="QAY134" s="153"/>
      <c r="QAZ134" s="155"/>
      <c r="QBA134" s="165"/>
      <c r="QBB134" s="153"/>
      <c r="QBC134" s="154"/>
      <c r="QBD134" s="154"/>
      <c r="QBE134" s="153"/>
      <c r="QBF134" s="153"/>
      <c r="QBG134" s="153"/>
      <c r="QBH134" s="153"/>
      <c r="QBI134" s="153"/>
      <c r="QBJ134" s="153"/>
      <c r="QBK134" s="153"/>
      <c r="QBL134" s="153"/>
      <c r="QBM134" s="155"/>
      <c r="QBN134" s="165"/>
      <c r="QBO134" s="153"/>
      <c r="QBP134" s="154"/>
      <c r="QBQ134" s="154"/>
      <c r="QBR134" s="153"/>
      <c r="QBS134" s="153"/>
      <c r="QBT134" s="153"/>
      <c r="QBU134" s="153"/>
      <c r="QBV134" s="153"/>
      <c r="QBW134" s="153"/>
      <c r="QBX134" s="153"/>
      <c r="QBY134" s="153"/>
      <c r="QBZ134" s="155"/>
      <c r="QCA134" s="165"/>
      <c r="QCB134" s="153"/>
      <c r="QCC134" s="154"/>
      <c r="QCD134" s="154"/>
      <c r="QCE134" s="153"/>
      <c r="QCF134" s="153"/>
      <c r="QCG134" s="153"/>
      <c r="QCH134" s="153"/>
      <c r="QCI134" s="153"/>
      <c r="QCJ134" s="153"/>
      <c r="QCK134" s="153"/>
      <c r="QCL134" s="153"/>
      <c r="QCM134" s="155"/>
      <c r="QCN134" s="165"/>
      <c r="QCO134" s="153"/>
      <c r="QCP134" s="154"/>
      <c r="QCQ134" s="154"/>
      <c r="QCR134" s="153"/>
      <c r="QCS134" s="153"/>
      <c r="QCT134" s="153"/>
      <c r="QCU134" s="153"/>
      <c r="QCV134" s="153"/>
      <c r="QCW134" s="153"/>
      <c r="QCX134" s="153"/>
      <c r="QCY134" s="153"/>
      <c r="QCZ134" s="155"/>
      <c r="QDA134" s="165"/>
      <c r="QDB134" s="153"/>
      <c r="QDC134" s="154"/>
      <c r="QDD134" s="154"/>
      <c r="QDE134" s="153"/>
      <c r="QDF134" s="153"/>
      <c r="QDG134" s="153"/>
      <c r="QDH134" s="153"/>
      <c r="QDI134" s="153"/>
      <c r="QDJ134" s="153"/>
      <c r="QDK134" s="153"/>
      <c r="QDL134" s="153"/>
      <c r="QDM134" s="155"/>
      <c r="QDN134" s="165"/>
      <c r="QDO134" s="153"/>
      <c r="QDP134" s="154"/>
      <c r="QDQ134" s="154"/>
      <c r="QDR134" s="153"/>
      <c r="QDS134" s="153"/>
      <c r="QDT134" s="153"/>
      <c r="QDU134" s="153"/>
      <c r="QDV134" s="153"/>
      <c r="QDW134" s="153"/>
      <c r="QDX134" s="153"/>
      <c r="QDY134" s="153"/>
      <c r="QDZ134" s="155"/>
      <c r="QEA134" s="165"/>
      <c r="QEB134" s="153"/>
      <c r="QEC134" s="154"/>
      <c r="QED134" s="154"/>
      <c r="QEE134" s="153"/>
      <c r="QEF134" s="153"/>
      <c r="QEG134" s="153"/>
      <c r="QEH134" s="153"/>
      <c r="QEI134" s="153"/>
      <c r="QEJ134" s="153"/>
      <c r="QEK134" s="153"/>
      <c r="QEL134" s="153"/>
      <c r="QEM134" s="155"/>
      <c r="QEN134" s="165"/>
      <c r="QEO134" s="153"/>
      <c r="QEP134" s="154"/>
      <c r="QEQ134" s="154"/>
      <c r="QER134" s="153"/>
      <c r="QES134" s="153"/>
      <c r="QET134" s="153"/>
      <c r="QEU134" s="153"/>
      <c r="QEV134" s="153"/>
      <c r="QEW134" s="153"/>
      <c r="QEX134" s="153"/>
      <c r="QEY134" s="153"/>
      <c r="QEZ134" s="155"/>
      <c r="QFA134" s="165"/>
      <c r="QFB134" s="153"/>
      <c r="QFC134" s="154"/>
      <c r="QFD134" s="154"/>
      <c r="QFE134" s="153"/>
      <c r="QFF134" s="153"/>
      <c r="QFG134" s="153"/>
      <c r="QFH134" s="153"/>
      <c r="QFI134" s="153"/>
      <c r="QFJ134" s="153"/>
      <c r="QFK134" s="153"/>
      <c r="QFL134" s="153"/>
      <c r="QFM134" s="155"/>
      <c r="QFN134" s="165"/>
      <c r="QFO134" s="153"/>
      <c r="QFP134" s="154"/>
      <c r="QFQ134" s="154"/>
      <c r="QFR134" s="153"/>
      <c r="QFS134" s="153"/>
      <c r="QFT134" s="153"/>
      <c r="QFU134" s="153"/>
      <c r="QFV134" s="153"/>
      <c r="QFW134" s="153"/>
      <c r="QFX134" s="153"/>
      <c r="QFY134" s="153"/>
      <c r="QFZ134" s="155"/>
      <c r="QGA134" s="165"/>
      <c r="QGB134" s="153"/>
      <c r="QGC134" s="154"/>
      <c r="QGD134" s="154"/>
      <c r="QGE134" s="153"/>
      <c r="QGF134" s="153"/>
      <c r="QGG134" s="153"/>
      <c r="QGH134" s="153"/>
      <c r="QGI134" s="153"/>
      <c r="QGJ134" s="153"/>
      <c r="QGK134" s="153"/>
      <c r="QGL134" s="153"/>
      <c r="QGM134" s="155"/>
      <c r="QGN134" s="165"/>
      <c r="QGO134" s="153"/>
      <c r="QGP134" s="154"/>
      <c r="QGQ134" s="154"/>
      <c r="QGR134" s="153"/>
      <c r="QGS134" s="153"/>
      <c r="QGT134" s="153"/>
      <c r="QGU134" s="153"/>
      <c r="QGV134" s="153"/>
      <c r="QGW134" s="153"/>
      <c r="QGX134" s="153"/>
      <c r="QGY134" s="153"/>
      <c r="QGZ134" s="155"/>
      <c r="QHA134" s="165"/>
      <c r="QHB134" s="153"/>
      <c r="QHC134" s="154"/>
      <c r="QHD134" s="154"/>
      <c r="QHE134" s="153"/>
      <c r="QHF134" s="153"/>
      <c r="QHG134" s="153"/>
      <c r="QHH134" s="153"/>
      <c r="QHI134" s="153"/>
      <c r="QHJ134" s="153"/>
      <c r="QHK134" s="153"/>
      <c r="QHL134" s="153"/>
      <c r="QHM134" s="155"/>
      <c r="QHN134" s="165"/>
      <c r="QHO134" s="153"/>
      <c r="QHP134" s="154"/>
      <c r="QHQ134" s="154"/>
      <c r="QHR134" s="153"/>
      <c r="QHS134" s="153"/>
      <c r="QHT134" s="153"/>
      <c r="QHU134" s="153"/>
      <c r="QHV134" s="153"/>
      <c r="QHW134" s="153"/>
      <c r="QHX134" s="153"/>
      <c r="QHY134" s="153"/>
      <c r="QHZ134" s="155"/>
      <c r="QIA134" s="165"/>
      <c r="QIB134" s="153"/>
      <c r="QIC134" s="154"/>
      <c r="QID134" s="154"/>
      <c r="QIE134" s="153"/>
      <c r="QIF134" s="153"/>
      <c r="QIG134" s="153"/>
      <c r="QIH134" s="153"/>
      <c r="QII134" s="153"/>
      <c r="QIJ134" s="153"/>
      <c r="QIK134" s="153"/>
      <c r="QIL134" s="153"/>
      <c r="QIM134" s="155"/>
      <c r="QIN134" s="165"/>
      <c r="QIO134" s="153"/>
      <c r="QIP134" s="154"/>
      <c r="QIQ134" s="154"/>
      <c r="QIR134" s="153"/>
      <c r="QIS134" s="153"/>
      <c r="QIT134" s="153"/>
      <c r="QIU134" s="153"/>
      <c r="QIV134" s="153"/>
      <c r="QIW134" s="153"/>
      <c r="QIX134" s="153"/>
      <c r="QIY134" s="153"/>
      <c r="QIZ134" s="155"/>
      <c r="QJA134" s="165"/>
      <c r="QJB134" s="153"/>
      <c r="QJC134" s="154"/>
      <c r="QJD134" s="154"/>
      <c r="QJE134" s="153"/>
      <c r="QJF134" s="153"/>
      <c r="QJG134" s="153"/>
      <c r="QJH134" s="153"/>
      <c r="QJI134" s="153"/>
      <c r="QJJ134" s="153"/>
      <c r="QJK134" s="153"/>
      <c r="QJL134" s="153"/>
      <c r="QJM134" s="155"/>
      <c r="QJN134" s="165"/>
      <c r="QJO134" s="153"/>
      <c r="QJP134" s="154"/>
      <c r="QJQ134" s="154"/>
      <c r="QJR134" s="153"/>
      <c r="QJS134" s="153"/>
      <c r="QJT134" s="153"/>
      <c r="QJU134" s="153"/>
      <c r="QJV134" s="153"/>
      <c r="QJW134" s="153"/>
      <c r="QJX134" s="153"/>
      <c r="QJY134" s="153"/>
      <c r="QJZ134" s="155"/>
      <c r="QKA134" s="165"/>
      <c r="QKB134" s="153"/>
      <c r="QKC134" s="154"/>
      <c r="QKD134" s="154"/>
      <c r="QKE134" s="153"/>
      <c r="QKF134" s="153"/>
      <c r="QKG134" s="153"/>
      <c r="QKH134" s="153"/>
      <c r="QKI134" s="153"/>
      <c r="QKJ134" s="153"/>
      <c r="QKK134" s="153"/>
      <c r="QKL134" s="153"/>
      <c r="QKM134" s="155"/>
      <c r="QKN134" s="165"/>
      <c r="QKO134" s="153"/>
      <c r="QKP134" s="154"/>
      <c r="QKQ134" s="154"/>
      <c r="QKR134" s="153"/>
      <c r="QKS134" s="153"/>
      <c r="QKT134" s="153"/>
      <c r="QKU134" s="153"/>
      <c r="QKV134" s="153"/>
      <c r="QKW134" s="153"/>
      <c r="QKX134" s="153"/>
      <c r="QKY134" s="153"/>
      <c r="QKZ134" s="155"/>
      <c r="QLA134" s="165"/>
      <c r="QLB134" s="153"/>
      <c r="QLC134" s="154"/>
      <c r="QLD134" s="154"/>
      <c r="QLE134" s="153"/>
      <c r="QLF134" s="153"/>
      <c r="QLG134" s="153"/>
      <c r="QLH134" s="153"/>
      <c r="QLI134" s="153"/>
      <c r="QLJ134" s="153"/>
      <c r="QLK134" s="153"/>
      <c r="QLL134" s="153"/>
      <c r="QLM134" s="155"/>
      <c r="QLN134" s="165"/>
      <c r="QLO134" s="153"/>
      <c r="QLP134" s="154"/>
      <c r="QLQ134" s="154"/>
      <c r="QLR134" s="153"/>
      <c r="QLS134" s="153"/>
      <c r="QLT134" s="153"/>
      <c r="QLU134" s="153"/>
      <c r="QLV134" s="153"/>
      <c r="QLW134" s="153"/>
      <c r="QLX134" s="153"/>
      <c r="QLY134" s="153"/>
      <c r="QLZ134" s="155"/>
      <c r="QMA134" s="165"/>
      <c r="QMB134" s="153"/>
      <c r="QMC134" s="154"/>
      <c r="QMD134" s="154"/>
      <c r="QME134" s="153"/>
      <c r="QMF134" s="153"/>
      <c r="QMG134" s="153"/>
      <c r="QMH134" s="153"/>
      <c r="QMI134" s="153"/>
      <c r="QMJ134" s="153"/>
      <c r="QMK134" s="153"/>
      <c r="QML134" s="153"/>
      <c r="QMM134" s="155"/>
      <c r="QMN134" s="165"/>
      <c r="QMO134" s="153"/>
      <c r="QMP134" s="154"/>
      <c r="QMQ134" s="154"/>
      <c r="QMR134" s="153"/>
      <c r="QMS134" s="153"/>
      <c r="QMT134" s="153"/>
      <c r="QMU134" s="153"/>
      <c r="QMV134" s="153"/>
      <c r="QMW134" s="153"/>
      <c r="QMX134" s="153"/>
      <c r="QMY134" s="153"/>
      <c r="QMZ134" s="155"/>
      <c r="QNA134" s="165"/>
      <c r="QNB134" s="153"/>
      <c r="QNC134" s="154"/>
      <c r="QND134" s="154"/>
      <c r="QNE134" s="153"/>
      <c r="QNF134" s="153"/>
      <c r="QNG134" s="153"/>
      <c r="QNH134" s="153"/>
      <c r="QNI134" s="153"/>
      <c r="QNJ134" s="153"/>
      <c r="QNK134" s="153"/>
      <c r="QNL134" s="153"/>
      <c r="QNM134" s="155"/>
      <c r="QNN134" s="165"/>
      <c r="QNO134" s="153"/>
      <c r="QNP134" s="154"/>
      <c r="QNQ134" s="154"/>
      <c r="QNR134" s="153"/>
      <c r="QNS134" s="153"/>
      <c r="QNT134" s="153"/>
      <c r="QNU134" s="153"/>
      <c r="QNV134" s="153"/>
      <c r="QNW134" s="153"/>
      <c r="QNX134" s="153"/>
      <c r="QNY134" s="153"/>
      <c r="QNZ134" s="155"/>
      <c r="QOA134" s="165"/>
      <c r="QOB134" s="153"/>
      <c r="QOC134" s="154"/>
      <c r="QOD134" s="154"/>
      <c r="QOE134" s="153"/>
      <c r="QOF134" s="153"/>
      <c r="QOG134" s="153"/>
      <c r="QOH134" s="153"/>
      <c r="QOI134" s="153"/>
      <c r="QOJ134" s="153"/>
      <c r="QOK134" s="153"/>
      <c r="QOL134" s="153"/>
      <c r="QOM134" s="155"/>
      <c r="QON134" s="165"/>
      <c r="QOO134" s="153"/>
      <c r="QOP134" s="154"/>
      <c r="QOQ134" s="154"/>
      <c r="QOR134" s="153"/>
      <c r="QOS134" s="153"/>
      <c r="QOT134" s="153"/>
      <c r="QOU134" s="153"/>
      <c r="QOV134" s="153"/>
      <c r="QOW134" s="153"/>
      <c r="QOX134" s="153"/>
      <c r="QOY134" s="153"/>
      <c r="QOZ134" s="155"/>
      <c r="QPA134" s="165"/>
      <c r="QPB134" s="153"/>
      <c r="QPC134" s="154"/>
      <c r="QPD134" s="154"/>
      <c r="QPE134" s="153"/>
      <c r="QPF134" s="153"/>
      <c r="QPG134" s="153"/>
      <c r="QPH134" s="153"/>
      <c r="QPI134" s="153"/>
      <c r="QPJ134" s="153"/>
      <c r="QPK134" s="153"/>
      <c r="QPL134" s="153"/>
      <c r="QPM134" s="155"/>
      <c r="QPN134" s="165"/>
      <c r="QPO134" s="153"/>
      <c r="QPP134" s="154"/>
      <c r="QPQ134" s="154"/>
      <c r="QPR134" s="153"/>
      <c r="QPS134" s="153"/>
      <c r="QPT134" s="153"/>
      <c r="QPU134" s="153"/>
      <c r="QPV134" s="153"/>
      <c r="QPW134" s="153"/>
      <c r="QPX134" s="153"/>
      <c r="QPY134" s="153"/>
      <c r="QPZ134" s="155"/>
      <c r="QQA134" s="165"/>
      <c r="QQB134" s="153"/>
      <c r="QQC134" s="154"/>
      <c r="QQD134" s="154"/>
      <c r="QQE134" s="153"/>
      <c r="QQF134" s="153"/>
      <c r="QQG134" s="153"/>
      <c r="QQH134" s="153"/>
      <c r="QQI134" s="153"/>
      <c r="QQJ134" s="153"/>
      <c r="QQK134" s="153"/>
      <c r="QQL134" s="153"/>
      <c r="QQM134" s="155"/>
      <c r="QQN134" s="165"/>
      <c r="QQO134" s="153"/>
      <c r="QQP134" s="154"/>
      <c r="QQQ134" s="154"/>
      <c r="QQR134" s="153"/>
      <c r="QQS134" s="153"/>
      <c r="QQT134" s="153"/>
      <c r="QQU134" s="153"/>
      <c r="QQV134" s="153"/>
      <c r="QQW134" s="153"/>
      <c r="QQX134" s="153"/>
      <c r="QQY134" s="153"/>
      <c r="QQZ134" s="155"/>
      <c r="QRA134" s="165"/>
      <c r="QRB134" s="153"/>
      <c r="QRC134" s="154"/>
      <c r="QRD134" s="154"/>
      <c r="QRE134" s="153"/>
      <c r="QRF134" s="153"/>
      <c r="QRG134" s="153"/>
      <c r="QRH134" s="153"/>
      <c r="QRI134" s="153"/>
      <c r="QRJ134" s="153"/>
      <c r="QRK134" s="153"/>
      <c r="QRL134" s="153"/>
      <c r="QRM134" s="155"/>
      <c r="QRN134" s="165"/>
      <c r="QRO134" s="153"/>
      <c r="QRP134" s="154"/>
      <c r="QRQ134" s="154"/>
      <c r="QRR134" s="153"/>
      <c r="QRS134" s="153"/>
      <c r="QRT134" s="153"/>
      <c r="QRU134" s="153"/>
      <c r="QRV134" s="153"/>
      <c r="QRW134" s="153"/>
      <c r="QRX134" s="153"/>
      <c r="QRY134" s="153"/>
      <c r="QRZ134" s="155"/>
      <c r="QSA134" s="165"/>
      <c r="QSB134" s="153"/>
      <c r="QSC134" s="154"/>
      <c r="QSD134" s="154"/>
      <c r="QSE134" s="153"/>
      <c r="QSF134" s="153"/>
      <c r="QSG134" s="153"/>
      <c r="QSH134" s="153"/>
      <c r="QSI134" s="153"/>
      <c r="QSJ134" s="153"/>
      <c r="QSK134" s="153"/>
      <c r="QSL134" s="153"/>
      <c r="QSM134" s="155"/>
      <c r="QSN134" s="165"/>
      <c r="QSO134" s="153"/>
      <c r="QSP134" s="154"/>
      <c r="QSQ134" s="154"/>
      <c r="QSR134" s="153"/>
      <c r="QSS134" s="153"/>
      <c r="QST134" s="153"/>
      <c r="QSU134" s="153"/>
      <c r="QSV134" s="153"/>
      <c r="QSW134" s="153"/>
      <c r="QSX134" s="153"/>
      <c r="QSY134" s="153"/>
      <c r="QSZ134" s="155"/>
      <c r="QTA134" s="165"/>
      <c r="QTB134" s="153"/>
      <c r="QTC134" s="154"/>
      <c r="QTD134" s="154"/>
      <c r="QTE134" s="153"/>
      <c r="QTF134" s="153"/>
      <c r="QTG134" s="153"/>
      <c r="QTH134" s="153"/>
      <c r="QTI134" s="153"/>
      <c r="QTJ134" s="153"/>
      <c r="QTK134" s="153"/>
      <c r="QTL134" s="153"/>
      <c r="QTM134" s="155"/>
      <c r="QTN134" s="165"/>
      <c r="QTO134" s="153"/>
      <c r="QTP134" s="154"/>
      <c r="QTQ134" s="154"/>
      <c r="QTR134" s="153"/>
      <c r="QTS134" s="153"/>
      <c r="QTT134" s="153"/>
      <c r="QTU134" s="153"/>
      <c r="QTV134" s="153"/>
      <c r="QTW134" s="153"/>
      <c r="QTX134" s="153"/>
      <c r="QTY134" s="153"/>
      <c r="QTZ134" s="155"/>
      <c r="QUA134" s="165"/>
      <c r="QUB134" s="153"/>
      <c r="QUC134" s="154"/>
      <c r="QUD134" s="154"/>
      <c r="QUE134" s="153"/>
      <c r="QUF134" s="153"/>
      <c r="QUG134" s="153"/>
      <c r="QUH134" s="153"/>
      <c r="QUI134" s="153"/>
      <c r="QUJ134" s="153"/>
      <c r="QUK134" s="153"/>
      <c r="QUL134" s="153"/>
      <c r="QUM134" s="155"/>
      <c r="QUN134" s="165"/>
      <c r="QUO134" s="153"/>
      <c r="QUP134" s="154"/>
      <c r="QUQ134" s="154"/>
      <c r="QUR134" s="153"/>
      <c r="QUS134" s="153"/>
      <c r="QUT134" s="153"/>
      <c r="QUU134" s="153"/>
      <c r="QUV134" s="153"/>
      <c r="QUW134" s="153"/>
      <c r="QUX134" s="153"/>
      <c r="QUY134" s="153"/>
      <c r="QUZ134" s="155"/>
      <c r="QVA134" s="165"/>
      <c r="QVB134" s="153"/>
      <c r="QVC134" s="154"/>
      <c r="QVD134" s="154"/>
      <c r="QVE134" s="153"/>
      <c r="QVF134" s="153"/>
      <c r="QVG134" s="153"/>
      <c r="QVH134" s="153"/>
      <c r="QVI134" s="153"/>
      <c r="QVJ134" s="153"/>
      <c r="QVK134" s="153"/>
      <c r="QVL134" s="153"/>
      <c r="QVM134" s="155"/>
      <c r="QVN134" s="165"/>
      <c r="QVO134" s="153"/>
      <c r="QVP134" s="154"/>
      <c r="QVQ134" s="154"/>
      <c r="QVR134" s="153"/>
      <c r="QVS134" s="153"/>
      <c r="QVT134" s="153"/>
      <c r="QVU134" s="153"/>
      <c r="QVV134" s="153"/>
      <c r="QVW134" s="153"/>
      <c r="QVX134" s="153"/>
      <c r="QVY134" s="153"/>
      <c r="QVZ134" s="155"/>
      <c r="QWA134" s="165"/>
      <c r="QWB134" s="153"/>
      <c r="QWC134" s="154"/>
      <c r="QWD134" s="154"/>
      <c r="QWE134" s="153"/>
      <c r="QWF134" s="153"/>
      <c r="QWG134" s="153"/>
      <c r="QWH134" s="153"/>
      <c r="QWI134" s="153"/>
      <c r="QWJ134" s="153"/>
      <c r="QWK134" s="153"/>
      <c r="QWL134" s="153"/>
      <c r="QWM134" s="155"/>
      <c r="QWN134" s="165"/>
      <c r="QWO134" s="153"/>
      <c r="QWP134" s="154"/>
      <c r="QWQ134" s="154"/>
      <c r="QWR134" s="153"/>
      <c r="QWS134" s="153"/>
      <c r="QWT134" s="153"/>
      <c r="QWU134" s="153"/>
      <c r="QWV134" s="153"/>
      <c r="QWW134" s="153"/>
      <c r="QWX134" s="153"/>
      <c r="QWY134" s="153"/>
      <c r="QWZ134" s="155"/>
      <c r="QXA134" s="165"/>
      <c r="QXB134" s="153"/>
      <c r="QXC134" s="154"/>
      <c r="QXD134" s="154"/>
      <c r="QXE134" s="153"/>
      <c r="QXF134" s="153"/>
      <c r="QXG134" s="153"/>
      <c r="QXH134" s="153"/>
      <c r="QXI134" s="153"/>
      <c r="QXJ134" s="153"/>
      <c r="QXK134" s="153"/>
      <c r="QXL134" s="153"/>
      <c r="QXM134" s="155"/>
      <c r="QXN134" s="165"/>
      <c r="QXO134" s="153"/>
      <c r="QXP134" s="154"/>
      <c r="QXQ134" s="154"/>
      <c r="QXR134" s="153"/>
      <c r="QXS134" s="153"/>
      <c r="QXT134" s="153"/>
      <c r="QXU134" s="153"/>
      <c r="QXV134" s="153"/>
      <c r="QXW134" s="153"/>
      <c r="QXX134" s="153"/>
      <c r="QXY134" s="153"/>
      <c r="QXZ134" s="155"/>
      <c r="QYA134" s="165"/>
      <c r="QYB134" s="153"/>
      <c r="QYC134" s="154"/>
      <c r="QYD134" s="154"/>
      <c r="QYE134" s="153"/>
      <c r="QYF134" s="153"/>
      <c r="QYG134" s="153"/>
      <c r="QYH134" s="153"/>
      <c r="QYI134" s="153"/>
      <c r="QYJ134" s="153"/>
      <c r="QYK134" s="153"/>
      <c r="QYL134" s="153"/>
      <c r="QYM134" s="155"/>
      <c r="QYN134" s="165"/>
      <c r="QYO134" s="153"/>
      <c r="QYP134" s="154"/>
      <c r="QYQ134" s="154"/>
      <c r="QYR134" s="153"/>
      <c r="QYS134" s="153"/>
      <c r="QYT134" s="153"/>
      <c r="QYU134" s="153"/>
      <c r="QYV134" s="153"/>
      <c r="QYW134" s="153"/>
      <c r="QYX134" s="153"/>
      <c r="QYY134" s="153"/>
      <c r="QYZ134" s="155"/>
      <c r="QZA134" s="165"/>
      <c r="QZB134" s="153"/>
      <c r="QZC134" s="154"/>
      <c r="QZD134" s="154"/>
      <c r="QZE134" s="153"/>
      <c r="QZF134" s="153"/>
      <c r="QZG134" s="153"/>
      <c r="QZH134" s="153"/>
      <c r="QZI134" s="153"/>
      <c r="QZJ134" s="153"/>
      <c r="QZK134" s="153"/>
      <c r="QZL134" s="153"/>
      <c r="QZM134" s="155"/>
      <c r="QZN134" s="165"/>
      <c r="QZO134" s="153"/>
      <c r="QZP134" s="154"/>
      <c r="QZQ134" s="154"/>
      <c r="QZR134" s="153"/>
      <c r="QZS134" s="153"/>
      <c r="QZT134" s="153"/>
      <c r="QZU134" s="153"/>
      <c r="QZV134" s="153"/>
      <c r="QZW134" s="153"/>
      <c r="QZX134" s="153"/>
      <c r="QZY134" s="153"/>
      <c r="QZZ134" s="155"/>
      <c r="RAA134" s="165"/>
      <c r="RAB134" s="153"/>
      <c r="RAC134" s="154"/>
      <c r="RAD134" s="154"/>
      <c r="RAE134" s="153"/>
      <c r="RAF134" s="153"/>
      <c r="RAG134" s="153"/>
      <c r="RAH134" s="153"/>
      <c r="RAI134" s="153"/>
      <c r="RAJ134" s="153"/>
      <c r="RAK134" s="153"/>
      <c r="RAL134" s="153"/>
      <c r="RAM134" s="155"/>
      <c r="RAN134" s="165"/>
      <c r="RAO134" s="153"/>
      <c r="RAP134" s="154"/>
      <c r="RAQ134" s="154"/>
      <c r="RAR134" s="153"/>
      <c r="RAS134" s="153"/>
      <c r="RAT134" s="153"/>
      <c r="RAU134" s="153"/>
      <c r="RAV134" s="153"/>
      <c r="RAW134" s="153"/>
      <c r="RAX134" s="153"/>
      <c r="RAY134" s="153"/>
      <c r="RAZ134" s="155"/>
      <c r="RBA134" s="165"/>
      <c r="RBB134" s="153"/>
      <c r="RBC134" s="154"/>
      <c r="RBD134" s="154"/>
      <c r="RBE134" s="153"/>
      <c r="RBF134" s="153"/>
      <c r="RBG134" s="153"/>
      <c r="RBH134" s="153"/>
      <c r="RBI134" s="153"/>
      <c r="RBJ134" s="153"/>
      <c r="RBK134" s="153"/>
      <c r="RBL134" s="153"/>
      <c r="RBM134" s="155"/>
      <c r="RBN134" s="165"/>
      <c r="RBO134" s="153"/>
      <c r="RBP134" s="154"/>
      <c r="RBQ134" s="154"/>
      <c r="RBR134" s="153"/>
      <c r="RBS134" s="153"/>
      <c r="RBT134" s="153"/>
      <c r="RBU134" s="153"/>
      <c r="RBV134" s="153"/>
      <c r="RBW134" s="153"/>
      <c r="RBX134" s="153"/>
      <c r="RBY134" s="153"/>
      <c r="RBZ134" s="155"/>
      <c r="RCA134" s="165"/>
      <c r="RCB134" s="153"/>
      <c r="RCC134" s="154"/>
      <c r="RCD134" s="154"/>
      <c r="RCE134" s="153"/>
      <c r="RCF134" s="153"/>
      <c r="RCG134" s="153"/>
      <c r="RCH134" s="153"/>
      <c r="RCI134" s="153"/>
      <c r="RCJ134" s="153"/>
      <c r="RCK134" s="153"/>
      <c r="RCL134" s="153"/>
      <c r="RCM134" s="155"/>
      <c r="RCN134" s="165"/>
      <c r="RCO134" s="153"/>
      <c r="RCP134" s="154"/>
      <c r="RCQ134" s="154"/>
      <c r="RCR134" s="153"/>
      <c r="RCS134" s="153"/>
      <c r="RCT134" s="153"/>
      <c r="RCU134" s="153"/>
      <c r="RCV134" s="153"/>
      <c r="RCW134" s="153"/>
      <c r="RCX134" s="153"/>
      <c r="RCY134" s="153"/>
      <c r="RCZ134" s="155"/>
      <c r="RDA134" s="165"/>
      <c r="RDB134" s="153"/>
      <c r="RDC134" s="154"/>
      <c r="RDD134" s="154"/>
      <c r="RDE134" s="153"/>
      <c r="RDF134" s="153"/>
      <c r="RDG134" s="153"/>
      <c r="RDH134" s="153"/>
      <c r="RDI134" s="153"/>
      <c r="RDJ134" s="153"/>
      <c r="RDK134" s="153"/>
      <c r="RDL134" s="153"/>
      <c r="RDM134" s="155"/>
      <c r="RDN134" s="165"/>
      <c r="RDO134" s="153"/>
      <c r="RDP134" s="154"/>
      <c r="RDQ134" s="154"/>
      <c r="RDR134" s="153"/>
      <c r="RDS134" s="153"/>
      <c r="RDT134" s="153"/>
      <c r="RDU134" s="153"/>
      <c r="RDV134" s="153"/>
      <c r="RDW134" s="153"/>
      <c r="RDX134" s="153"/>
      <c r="RDY134" s="153"/>
      <c r="RDZ134" s="155"/>
      <c r="REA134" s="165"/>
      <c r="REB134" s="153"/>
      <c r="REC134" s="154"/>
      <c r="RED134" s="154"/>
      <c r="REE134" s="153"/>
      <c r="REF134" s="153"/>
      <c r="REG134" s="153"/>
      <c r="REH134" s="153"/>
      <c r="REI134" s="153"/>
      <c r="REJ134" s="153"/>
      <c r="REK134" s="153"/>
      <c r="REL134" s="153"/>
      <c r="REM134" s="155"/>
      <c r="REN134" s="165"/>
      <c r="REO134" s="153"/>
      <c r="REP134" s="154"/>
      <c r="REQ134" s="154"/>
      <c r="RER134" s="153"/>
      <c r="RES134" s="153"/>
      <c r="RET134" s="153"/>
      <c r="REU134" s="153"/>
      <c r="REV134" s="153"/>
      <c r="REW134" s="153"/>
      <c r="REX134" s="153"/>
      <c r="REY134" s="153"/>
      <c r="REZ134" s="155"/>
      <c r="RFA134" s="165"/>
      <c r="RFB134" s="153"/>
      <c r="RFC134" s="154"/>
      <c r="RFD134" s="154"/>
      <c r="RFE134" s="153"/>
      <c r="RFF134" s="153"/>
      <c r="RFG134" s="153"/>
      <c r="RFH134" s="153"/>
      <c r="RFI134" s="153"/>
      <c r="RFJ134" s="153"/>
      <c r="RFK134" s="153"/>
      <c r="RFL134" s="153"/>
      <c r="RFM134" s="155"/>
      <c r="RFN134" s="165"/>
      <c r="RFO134" s="153"/>
      <c r="RFP134" s="154"/>
      <c r="RFQ134" s="154"/>
      <c r="RFR134" s="153"/>
      <c r="RFS134" s="153"/>
      <c r="RFT134" s="153"/>
      <c r="RFU134" s="153"/>
      <c r="RFV134" s="153"/>
      <c r="RFW134" s="153"/>
      <c r="RFX134" s="153"/>
      <c r="RFY134" s="153"/>
      <c r="RFZ134" s="155"/>
      <c r="RGA134" s="165"/>
      <c r="RGB134" s="153"/>
      <c r="RGC134" s="154"/>
      <c r="RGD134" s="154"/>
      <c r="RGE134" s="153"/>
      <c r="RGF134" s="153"/>
      <c r="RGG134" s="153"/>
      <c r="RGH134" s="153"/>
      <c r="RGI134" s="153"/>
      <c r="RGJ134" s="153"/>
      <c r="RGK134" s="153"/>
      <c r="RGL134" s="153"/>
      <c r="RGM134" s="155"/>
      <c r="RGN134" s="165"/>
      <c r="RGO134" s="153"/>
      <c r="RGP134" s="154"/>
      <c r="RGQ134" s="154"/>
      <c r="RGR134" s="153"/>
      <c r="RGS134" s="153"/>
      <c r="RGT134" s="153"/>
      <c r="RGU134" s="153"/>
      <c r="RGV134" s="153"/>
      <c r="RGW134" s="153"/>
      <c r="RGX134" s="153"/>
      <c r="RGY134" s="153"/>
      <c r="RGZ134" s="155"/>
      <c r="RHA134" s="165"/>
      <c r="RHB134" s="153"/>
      <c r="RHC134" s="154"/>
      <c r="RHD134" s="154"/>
      <c r="RHE134" s="153"/>
      <c r="RHF134" s="153"/>
      <c r="RHG134" s="153"/>
      <c r="RHH134" s="153"/>
      <c r="RHI134" s="153"/>
      <c r="RHJ134" s="153"/>
      <c r="RHK134" s="153"/>
      <c r="RHL134" s="153"/>
      <c r="RHM134" s="155"/>
      <c r="RHN134" s="165"/>
      <c r="RHO134" s="153"/>
      <c r="RHP134" s="154"/>
      <c r="RHQ134" s="154"/>
      <c r="RHR134" s="153"/>
      <c r="RHS134" s="153"/>
      <c r="RHT134" s="153"/>
      <c r="RHU134" s="153"/>
      <c r="RHV134" s="153"/>
      <c r="RHW134" s="153"/>
      <c r="RHX134" s="153"/>
      <c r="RHY134" s="153"/>
      <c r="RHZ134" s="155"/>
      <c r="RIA134" s="165"/>
      <c r="RIB134" s="153"/>
      <c r="RIC134" s="154"/>
      <c r="RID134" s="154"/>
      <c r="RIE134" s="153"/>
      <c r="RIF134" s="153"/>
      <c r="RIG134" s="153"/>
      <c r="RIH134" s="153"/>
      <c r="RII134" s="153"/>
      <c r="RIJ134" s="153"/>
      <c r="RIK134" s="153"/>
      <c r="RIL134" s="153"/>
      <c r="RIM134" s="155"/>
      <c r="RIN134" s="165"/>
      <c r="RIO134" s="153"/>
      <c r="RIP134" s="154"/>
      <c r="RIQ134" s="154"/>
      <c r="RIR134" s="153"/>
      <c r="RIS134" s="153"/>
      <c r="RIT134" s="153"/>
      <c r="RIU134" s="153"/>
      <c r="RIV134" s="153"/>
      <c r="RIW134" s="153"/>
      <c r="RIX134" s="153"/>
      <c r="RIY134" s="153"/>
      <c r="RIZ134" s="155"/>
      <c r="RJA134" s="165"/>
      <c r="RJB134" s="153"/>
      <c r="RJC134" s="154"/>
      <c r="RJD134" s="154"/>
      <c r="RJE134" s="153"/>
      <c r="RJF134" s="153"/>
      <c r="RJG134" s="153"/>
      <c r="RJH134" s="153"/>
      <c r="RJI134" s="153"/>
      <c r="RJJ134" s="153"/>
      <c r="RJK134" s="153"/>
      <c r="RJL134" s="153"/>
      <c r="RJM134" s="155"/>
      <c r="RJN134" s="165"/>
      <c r="RJO134" s="153"/>
      <c r="RJP134" s="154"/>
      <c r="RJQ134" s="154"/>
      <c r="RJR134" s="153"/>
      <c r="RJS134" s="153"/>
      <c r="RJT134" s="153"/>
      <c r="RJU134" s="153"/>
      <c r="RJV134" s="153"/>
      <c r="RJW134" s="153"/>
      <c r="RJX134" s="153"/>
      <c r="RJY134" s="153"/>
      <c r="RJZ134" s="155"/>
      <c r="RKA134" s="165"/>
      <c r="RKB134" s="153"/>
      <c r="RKC134" s="154"/>
      <c r="RKD134" s="154"/>
      <c r="RKE134" s="153"/>
      <c r="RKF134" s="153"/>
      <c r="RKG134" s="153"/>
      <c r="RKH134" s="153"/>
      <c r="RKI134" s="153"/>
      <c r="RKJ134" s="153"/>
      <c r="RKK134" s="153"/>
      <c r="RKL134" s="153"/>
      <c r="RKM134" s="155"/>
      <c r="RKN134" s="165"/>
      <c r="RKO134" s="153"/>
      <c r="RKP134" s="154"/>
      <c r="RKQ134" s="154"/>
      <c r="RKR134" s="153"/>
      <c r="RKS134" s="153"/>
      <c r="RKT134" s="153"/>
      <c r="RKU134" s="153"/>
      <c r="RKV134" s="153"/>
      <c r="RKW134" s="153"/>
      <c r="RKX134" s="153"/>
      <c r="RKY134" s="153"/>
      <c r="RKZ134" s="155"/>
      <c r="RLA134" s="165"/>
      <c r="RLB134" s="153"/>
      <c r="RLC134" s="154"/>
      <c r="RLD134" s="154"/>
      <c r="RLE134" s="153"/>
      <c r="RLF134" s="153"/>
      <c r="RLG134" s="153"/>
      <c r="RLH134" s="153"/>
      <c r="RLI134" s="153"/>
      <c r="RLJ134" s="153"/>
      <c r="RLK134" s="153"/>
      <c r="RLL134" s="153"/>
      <c r="RLM134" s="155"/>
      <c r="RLN134" s="165"/>
      <c r="RLO134" s="153"/>
      <c r="RLP134" s="154"/>
      <c r="RLQ134" s="154"/>
      <c r="RLR134" s="153"/>
      <c r="RLS134" s="153"/>
      <c r="RLT134" s="153"/>
      <c r="RLU134" s="153"/>
      <c r="RLV134" s="153"/>
      <c r="RLW134" s="153"/>
      <c r="RLX134" s="153"/>
      <c r="RLY134" s="153"/>
      <c r="RLZ134" s="155"/>
      <c r="RMA134" s="165"/>
      <c r="RMB134" s="153"/>
      <c r="RMC134" s="154"/>
      <c r="RMD134" s="154"/>
      <c r="RME134" s="153"/>
      <c r="RMF134" s="153"/>
      <c r="RMG134" s="153"/>
      <c r="RMH134" s="153"/>
      <c r="RMI134" s="153"/>
      <c r="RMJ134" s="153"/>
      <c r="RMK134" s="153"/>
      <c r="RML134" s="153"/>
      <c r="RMM134" s="155"/>
      <c r="RMN134" s="165"/>
      <c r="RMO134" s="153"/>
      <c r="RMP134" s="154"/>
      <c r="RMQ134" s="154"/>
      <c r="RMR134" s="153"/>
      <c r="RMS134" s="153"/>
      <c r="RMT134" s="153"/>
      <c r="RMU134" s="153"/>
      <c r="RMV134" s="153"/>
      <c r="RMW134" s="153"/>
      <c r="RMX134" s="153"/>
      <c r="RMY134" s="153"/>
      <c r="RMZ134" s="155"/>
      <c r="RNA134" s="165"/>
      <c r="RNB134" s="153"/>
      <c r="RNC134" s="154"/>
      <c r="RND134" s="154"/>
      <c r="RNE134" s="153"/>
      <c r="RNF134" s="153"/>
      <c r="RNG134" s="153"/>
      <c r="RNH134" s="153"/>
      <c r="RNI134" s="153"/>
      <c r="RNJ134" s="153"/>
      <c r="RNK134" s="153"/>
      <c r="RNL134" s="153"/>
      <c r="RNM134" s="155"/>
      <c r="RNN134" s="165"/>
      <c r="RNO134" s="153"/>
      <c r="RNP134" s="154"/>
      <c r="RNQ134" s="154"/>
      <c r="RNR134" s="153"/>
      <c r="RNS134" s="153"/>
      <c r="RNT134" s="153"/>
      <c r="RNU134" s="153"/>
      <c r="RNV134" s="153"/>
      <c r="RNW134" s="153"/>
      <c r="RNX134" s="153"/>
      <c r="RNY134" s="153"/>
      <c r="RNZ134" s="155"/>
      <c r="ROA134" s="165"/>
      <c r="ROB134" s="153"/>
      <c r="ROC134" s="154"/>
      <c r="ROD134" s="154"/>
      <c r="ROE134" s="153"/>
      <c r="ROF134" s="153"/>
      <c r="ROG134" s="153"/>
      <c r="ROH134" s="153"/>
      <c r="ROI134" s="153"/>
      <c r="ROJ134" s="153"/>
      <c r="ROK134" s="153"/>
      <c r="ROL134" s="153"/>
      <c r="ROM134" s="155"/>
      <c r="RON134" s="165"/>
      <c r="ROO134" s="153"/>
      <c r="ROP134" s="154"/>
      <c r="ROQ134" s="154"/>
      <c r="ROR134" s="153"/>
      <c r="ROS134" s="153"/>
      <c r="ROT134" s="153"/>
      <c r="ROU134" s="153"/>
      <c r="ROV134" s="153"/>
      <c r="ROW134" s="153"/>
      <c r="ROX134" s="153"/>
      <c r="ROY134" s="153"/>
      <c r="ROZ134" s="155"/>
      <c r="RPA134" s="165"/>
      <c r="RPB134" s="153"/>
      <c r="RPC134" s="154"/>
      <c r="RPD134" s="154"/>
      <c r="RPE134" s="153"/>
      <c r="RPF134" s="153"/>
      <c r="RPG134" s="153"/>
      <c r="RPH134" s="153"/>
      <c r="RPI134" s="153"/>
      <c r="RPJ134" s="153"/>
      <c r="RPK134" s="153"/>
      <c r="RPL134" s="153"/>
      <c r="RPM134" s="155"/>
      <c r="RPN134" s="165"/>
      <c r="RPO134" s="153"/>
      <c r="RPP134" s="154"/>
      <c r="RPQ134" s="154"/>
      <c r="RPR134" s="153"/>
      <c r="RPS134" s="153"/>
      <c r="RPT134" s="153"/>
      <c r="RPU134" s="153"/>
      <c r="RPV134" s="153"/>
      <c r="RPW134" s="153"/>
      <c r="RPX134" s="153"/>
      <c r="RPY134" s="153"/>
      <c r="RPZ134" s="155"/>
      <c r="RQA134" s="165"/>
      <c r="RQB134" s="153"/>
      <c r="RQC134" s="154"/>
      <c r="RQD134" s="154"/>
      <c r="RQE134" s="153"/>
      <c r="RQF134" s="153"/>
      <c r="RQG134" s="153"/>
      <c r="RQH134" s="153"/>
      <c r="RQI134" s="153"/>
      <c r="RQJ134" s="153"/>
      <c r="RQK134" s="153"/>
      <c r="RQL134" s="153"/>
      <c r="RQM134" s="155"/>
      <c r="RQN134" s="165"/>
      <c r="RQO134" s="153"/>
      <c r="RQP134" s="154"/>
      <c r="RQQ134" s="154"/>
      <c r="RQR134" s="153"/>
      <c r="RQS134" s="153"/>
      <c r="RQT134" s="153"/>
      <c r="RQU134" s="153"/>
      <c r="RQV134" s="153"/>
      <c r="RQW134" s="153"/>
      <c r="RQX134" s="153"/>
      <c r="RQY134" s="153"/>
      <c r="RQZ134" s="155"/>
      <c r="RRA134" s="165"/>
      <c r="RRB134" s="153"/>
      <c r="RRC134" s="154"/>
      <c r="RRD134" s="154"/>
      <c r="RRE134" s="153"/>
      <c r="RRF134" s="153"/>
      <c r="RRG134" s="153"/>
      <c r="RRH134" s="153"/>
      <c r="RRI134" s="153"/>
      <c r="RRJ134" s="153"/>
      <c r="RRK134" s="153"/>
      <c r="RRL134" s="153"/>
      <c r="RRM134" s="155"/>
      <c r="RRN134" s="165"/>
      <c r="RRO134" s="153"/>
      <c r="RRP134" s="154"/>
      <c r="RRQ134" s="154"/>
      <c r="RRR134" s="153"/>
      <c r="RRS134" s="153"/>
      <c r="RRT134" s="153"/>
      <c r="RRU134" s="153"/>
      <c r="RRV134" s="153"/>
      <c r="RRW134" s="153"/>
      <c r="RRX134" s="153"/>
      <c r="RRY134" s="153"/>
      <c r="RRZ134" s="155"/>
      <c r="RSA134" s="165"/>
      <c r="RSB134" s="153"/>
      <c r="RSC134" s="154"/>
      <c r="RSD134" s="154"/>
      <c r="RSE134" s="153"/>
      <c r="RSF134" s="153"/>
      <c r="RSG134" s="153"/>
      <c r="RSH134" s="153"/>
      <c r="RSI134" s="153"/>
      <c r="RSJ134" s="153"/>
      <c r="RSK134" s="153"/>
      <c r="RSL134" s="153"/>
      <c r="RSM134" s="155"/>
      <c r="RSN134" s="165"/>
      <c r="RSO134" s="153"/>
      <c r="RSP134" s="154"/>
      <c r="RSQ134" s="154"/>
      <c r="RSR134" s="153"/>
      <c r="RSS134" s="153"/>
      <c r="RST134" s="153"/>
      <c r="RSU134" s="153"/>
      <c r="RSV134" s="153"/>
      <c r="RSW134" s="153"/>
      <c r="RSX134" s="153"/>
      <c r="RSY134" s="153"/>
      <c r="RSZ134" s="155"/>
      <c r="RTA134" s="165"/>
      <c r="RTB134" s="153"/>
      <c r="RTC134" s="154"/>
      <c r="RTD134" s="154"/>
      <c r="RTE134" s="153"/>
      <c r="RTF134" s="153"/>
      <c r="RTG134" s="153"/>
      <c r="RTH134" s="153"/>
      <c r="RTI134" s="153"/>
      <c r="RTJ134" s="153"/>
      <c r="RTK134" s="153"/>
      <c r="RTL134" s="153"/>
      <c r="RTM134" s="155"/>
      <c r="RTN134" s="165"/>
      <c r="RTO134" s="153"/>
      <c r="RTP134" s="154"/>
      <c r="RTQ134" s="154"/>
      <c r="RTR134" s="153"/>
      <c r="RTS134" s="153"/>
      <c r="RTT134" s="153"/>
      <c r="RTU134" s="153"/>
      <c r="RTV134" s="153"/>
      <c r="RTW134" s="153"/>
      <c r="RTX134" s="153"/>
      <c r="RTY134" s="153"/>
      <c r="RTZ134" s="155"/>
      <c r="RUA134" s="165"/>
      <c r="RUB134" s="153"/>
      <c r="RUC134" s="154"/>
      <c r="RUD134" s="154"/>
      <c r="RUE134" s="153"/>
      <c r="RUF134" s="153"/>
      <c r="RUG134" s="153"/>
      <c r="RUH134" s="153"/>
      <c r="RUI134" s="153"/>
      <c r="RUJ134" s="153"/>
      <c r="RUK134" s="153"/>
      <c r="RUL134" s="153"/>
      <c r="RUM134" s="155"/>
      <c r="RUN134" s="165"/>
      <c r="RUO134" s="153"/>
      <c r="RUP134" s="154"/>
      <c r="RUQ134" s="154"/>
      <c r="RUR134" s="153"/>
      <c r="RUS134" s="153"/>
      <c r="RUT134" s="153"/>
      <c r="RUU134" s="153"/>
      <c r="RUV134" s="153"/>
      <c r="RUW134" s="153"/>
      <c r="RUX134" s="153"/>
      <c r="RUY134" s="153"/>
      <c r="RUZ134" s="155"/>
      <c r="RVA134" s="165"/>
      <c r="RVB134" s="153"/>
      <c r="RVC134" s="154"/>
      <c r="RVD134" s="154"/>
      <c r="RVE134" s="153"/>
      <c r="RVF134" s="153"/>
      <c r="RVG134" s="153"/>
      <c r="RVH134" s="153"/>
      <c r="RVI134" s="153"/>
      <c r="RVJ134" s="153"/>
      <c r="RVK134" s="153"/>
      <c r="RVL134" s="153"/>
      <c r="RVM134" s="155"/>
      <c r="RVN134" s="165"/>
      <c r="RVO134" s="153"/>
      <c r="RVP134" s="154"/>
      <c r="RVQ134" s="154"/>
      <c r="RVR134" s="153"/>
      <c r="RVS134" s="153"/>
      <c r="RVT134" s="153"/>
      <c r="RVU134" s="153"/>
      <c r="RVV134" s="153"/>
      <c r="RVW134" s="153"/>
      <c r="RVX134" s="153"/>
      <c r="RVY134" s="153"/>
      <c r="RVZ134" s="155"/>
      <c r="RWA134" s="165"/>
      <c r="RWB134" s="153"/>
      <c r="RWC134" s="154"/>
      <c r="RWD134" s="154"/>
      <c r="RWE134" s="153"/>
      <c r="RWF134" s="153"/>
      <c r="RWG134" s="153"/>
      <c r="RWH134" s="153"/>
      <c r="RWI134" s="153"/>
      <c r="RWJ134" s="153"/>
      <c r="RWK134" s="153"/>
      <c r="RWL134" s="153"/>
      <c r="RWM134" s="155"/>
      <c r="RWN134" s="165"/>
      <c r="RWO134" s="153"/>
      <c r="RWP134" s="154"/>
      <c r="RWQ134" s="154"/>
      <c r="RWR134" s="153"/>
      <c r="RWS134" s="153"/>
      <c r="RWT134" s="153"/>
      <c r="RWU134" s="153"/>
      <c r="RWV134" s="153"/>
      <c r="RWW134" s="153"/>
      <c r="RWX134" s="153"/>
      <c r="RWY134" s="153"/>
      <c r="RWZ134" s="155"/>
      <c r="RXA134" s="165"/>
      <c r="RXB134" s="153"/>
      <c r="RXC134" s="154"/>
      <c r="RXD134" s="154"/>
      <c r="RXE134" s="153"/>
      <c r="RXF134" s="153"/>
      <c r="RXG134" s="153"/>
      <c r="RXH134" s="153"/>
      <c r="RXI134" s="153"/>
      <c r="RXJ134" s="153"/>
      <c r="RXK134" s="153"/>
      <c r="RXL134" s="153"/>
      <c r="RXM134" s="155"/>
      <c r="RXN134" s="165"/>
      <c r="RXO134" s="153"/>
      <c r="RXP134" s="154"/>
      <c r="RXQ134" s="154"/>
      <c r="RXR134" s="153"/>
      <c r="RXS134" s="153"/>
      <c r="RXT134" s="153"/>
      <c r="RXU134" s="153"/>
      <c r="RXV134" s="153"/>
      <c r="RXW134" s="153"/>
      <c r="RXX134" s="153"/>
      <c r="RXY134" s="153"/>
      <c r="RXZ134" s="155"/>
      <c r="RYA134" s="165"/>
      <c r="RYB134" s="153"/>
      <c r="RYC134" s="154"/>
      <c r="RYD134" s="154"/>
      <c r="RYE134" s="153"/>
      <c r="RYF134" s="153"/>
      <c r="RYG134" s="153"/>
      <c r="RYH134" s="153"/>
      <c r="RYI134" s="153"/>
      <c r="RYJ134" s="153"/>
      <c r="RYK134" s="153"/>
      <c r="RYL134" s="153"/>
      <c r="RYM134" s="155"/>
      <c r="RYN134" s="165"/>
      <c r="RYO134" s="153"/>
      <c r="RYP134" s="154"/>
      <c r="RYQ134" s="154"/>
      <c r="RYR134" s="153"/>
      <c r="RYS134" s="153"/>
      <c r="RYT134" s="153"/>
      <c r="RYU134" s="153"/>
      <c r="RYV134" s="153"/>
      <c r="RYW134" s="153"/>
      <c r="RYX134" s="153"/>
      <c r="RYY134" s="153"/>
      <c r="RYZ134" s="155"/>
      <c r="RZA134" s="165"/>
      <c r="RZB134" s="153"/>
      <c r="RZC134" s="154"/>
      <c r="RZD134" s="154"/>
      <c r="RZE134" s="153"/>
      <c r="RZF134" s="153"/>
      <c r="RZG134" s="153"/>
      <c r="RZH134" s="153"/>
      <c r="RZI134" s="153"/>
      <c r="RZJ134" s="153"/>
      <c r="RZK134" s="153"/>
      <c r="RZL134" s="153"/>
      <c r="RZM134" s="155"/>
      <c r="RZN134" s="165"/>
      <c r="RZO134" s="153"/>
      <c r="RZP134" s="154"/>
      <c r="RZQ134" s="154"/>
      <c r="RZR134" s="153"/>
      <c r="RZS134" s="153"/>
      <c r="RZT134" s="153"/>
      <c r="RZU134" s="153"/>
      <c r="RZV134" s="153"/>
      <c r="RZW134" s="153"/>
      <c r="RZX134" s="153"/>
      <c r="RZY134" s="153"/>
      <c r="RZZ134" s="155"/>
      <c r="SAA134" s="165"/>
      <c r="SAB134" s="153"/>
      <c r="SAC134" s="154"/>
      <c r="SAD134" s="154"/>
      <c r="SAE134" s="153"/>
      <c r="SAF134" s="153"/>
      <c r="SAG134" s="153"/>
      <c r="SAH134" s="153"/>
      <c r="SAI134" s="153"/>
      <c r="SAJ134" s="153"/>
      <c r="SAK134" s="153"/>
      <c r="SAL134" s="153"/>
      <c r="SAM134" s="155"/>
      <c r="SAN134" s="165"/>
      <c r="SAO134" s="153"/>
      <c r="SAP134" s="154"/>
      <c r="SAQ134" s="154"/>
      <c r="SAR134" s="153"/>
      <c r="SAS134" s="153"/>
      <c r="SAT134" s="153"/>
      <c r="SAU134" s="153"/>
      <c r="SAV134" s="153"/>
      <c r="SAW134" s="153"/>
      <c r="SAX134" s="153"/>
      <c r="SAY134" s="153"/>
      <c r="SAZ134" s="155"/>
      <c r="SBA134" s="165"/>
      <c r="SBB134" s="153"/>
      <c r="SBC134" s="154"/>
      <c r="SBD134" s="154"/>
      <c r="SBE134" s="153"/>
      <c r="SBF134" s="153"/>
      <c r="SBG134" s="153"/>
      <c r="SBH134" s="153"/>
      <c r="SBI134" s="153"/>
      <c r="SBJ134" s="153"/>
      <c r="SBK134" s="153"/>
      <c r="SBL134" s="153"/>
      <c r="SBM134" s="155"/>
      <c r="SBN134" s="165"/>
      <c r="SBO134" s="153"/>
      <c r="SBP134" s="154"/>
      <c r="SBQ134" s="154"/>
      <c r="SBR134" s="153"/>
      <c r="SBS134" s="153"/>
      <c r="SBT134" s="153"/>
      <c r="SBU134" s="153"/>
      <c r="SBV134" s="153"/>
      <c r="SBW134" s="153"/>
      <c r="SBX134" s="153"/>
      <c r="SBY134" s="153"/>
      <c r="SBZ134" s="155"/>
      <c r="SCA134" s="165"/>
      <c r="SCB134" s="153"/>
      <c r="SCC134" s="154"/>
      <c r="SCD134" s="154"/>
      <c r="SCE134" s="153"/>
      <c r="SCF134" s="153"/>
      <c r="SCG134" s="153"/>
      <c r="SCH134" s="153"/>
      <c r="SCI134" s="153"/>
      <c r="SCJ134" s="153"/>
      <c r="SCK134" s="153"/>
      <c r="SCL134" s="153"/>
      <c r="SCM134" s="155"/>
      <c r="SCN134" s="165"/>
      <c r="SCO134" s="153"/>
      <c r="SCP134" s="154"/>
      <c r="SCQ134" s="154"/>
      <c r="SCR134" s="153"/>
      <c r="SCS134" s="153"/>
      <c r="SCT134" s="153"/>
      <c r="SCU134" s="153"/>
      <c r="SCV134" s="153"/>
      <c r="SCW134" s="153"/>
      <c r="SCX134" s="153"/>
      <c r="SCY134" s="153"/>
      <c r="SCZ134" s="155"/>
      <c r="SDA134" s="165"/>
      <c r="SDB134" s="153"/>
      <c r="SDC134" s="154"/>
      <c r="SDD134" s="154"/>
      <c r="SDE134" s="153"/>
      <c r="SDF134" s="153"/>
      <c r="SDG134" s="153"/>
      <c r="SDH134" s="153"/>
      <c r="SDI134" s="153"/>
      <c r="SDJ134" s="153"/>
      <c r="SDK134" s="153"/>
      <c r="SDL134" s="153"/>
      <c r="SDM134" s="155"/>
      <c r="SDN134" s="165"/>
      <c r="SDO134" s="153"/>
      <c r="SDP134" s="154"/>
      <c r="SDQ134" s="154"/>
      <c r="SDR134" s="153"/>
      <c r="SDS134" s="153"/>
      <c r="SDT134" s="153"/>
      <c r="SDU134" s="153"/>
      <c r="SDV134" s="153"/>
      <c r="SDW134" s="153"/>
      <c r="SDX134" s="153"/>
      <c r="SDY134" s="153"/>
      <c r="SDZ134" s="155"/>
      <c r="SEA134" s="165"/>
      <c r="SEB134" s="153"/>
      <c r="SEC134" s="154"/>
      <c r="SED134" s="154"/>
      <c r="SEE134" s="153"/>
      <c r="SEF134" s="153"/>
      <c r="SEG134" s="153"/>
      <c r="SEH134" s="153"/>
      <c r="SEI134" s="153"/>
      <c r="SEJ134" s="153"/>
      <c r="SEK134" s="153"/>
      <c r="SEL134" s="153"/>
      <c r="SEM134" s="155"/>
      <c r="SEN134" s="165"/>
      <c r="SEO134" s="153"/>
      <c r="SEP134" s="154"/>
      <c r="SEQ134" s="154"/>
      <c r="SER134" s="153"/>
      <c r="SES134" s="153"/>
      <c r="SET134" s="153"/>
      <c r="SEU134" s="153"/>
      <c r="SEV134" s="153"/>
      <c r="SEW134" s="153"/>
      <c r="SEX134" s="153"/>
      <c r="SEY134" s="153"/>
      <c r="SEZ134" s="155"/>
      <c r="SFA134" s="165"/>
      <c r="SFB134" s="153"/>
      <c r="SFC134" s="154"/>
      <c r="SFD134" s="154"/>
      <c r="SFE134" s="153"/>
      <c r="SFF134" s="153"/>
      <c r="SFG134" s="153"/>
      <c r="SFH134" s="153"/>
      <c r="SFI134" s="153"/>
      <c r="SFJ134" s="153"/>
      <c r="SFK134" s="153"/>
      <c r="SFL134" s="153"/>
      <c r="SFM134" s="155"/>
      <c r="SFN134" s="165"/>
      <c r="SFO134" s="153"/>
      <c r="SFP134" s="154"/>
      <c r="SFQ134" s="154"/>
      <c r="SFR134" s="153"/>
      <c r="SFS134" s="153"/>
      <c r="SFT134" s="153"/>
      <c r="SFU134" s="153"/>
      <c r="SFV134" s="153"/>
      <c r="SFW134" s="153"/>
      <c r="SFX134" s="153"/>
      <c r="SFY134" s="153"/>
      <c r="SFZ134" s="155"/>
      <c r="SGA134" s="165"/>
      <c r="SGB134" s="153"/>
      <c r="SGC134" s="154"/>
      <c r="SGD134" s="154"/>
      <c r="SGE134" s="153"/>
      <c r="SGF134" s="153"/>
      <c r="SGG134" s="153"/>
      <c r="SGH134" s="153"/>
      <c r="SGI134" s="153"/>
      <c r="SGJ134" s="153"/>
      <c r="SGK134" s="153"/>
      <c r="SGL134" s="153"/>
      <c r="SGM134" s="155"/>
      <c r="SGN134" s="165"/>
      <c r="SGO134" s="153"/>
      <c r="SGP134" s="154"/>
      <c r="SGQ134" s="154"/>
      <c r="SGR134" s="153"/>
      <c r="SGS134" s="153"/>
      <c r="SGT134" s="153"/>
      <c r="SGU134" s="153"/>
      <c r="SGV134" s="153"/>
      <c r="SGW134" s="153"/>
      <c r="SGX134" s="153"/>
      <c r="SGY134" s="153"/>
      <c r="SGZ134" s="155"/>
      <c r="SHA134" s="165"/>
      <c r="SHB134" s="153"/>
      <c r="SHC134" s="154"/>
      <c r="SHD134" s="154"/>
      <c r="SHE134" s="153"/>
      <c r="SHF134" s="153"/>
      <c r="SHG134" s="153"/>
      <c r="SHH134" s="153"/>
      <c r="SHI134" s="153"/>
      <c r="SHJ134" s="153"/>
      <c r="SHK134" s="153"/>
      <c r="SHL134" s="153"/>
      <c r="SHM134" s="155"/>
      <c r="SHN134" s="165"/>
      <c r="SHO134" s="153"/>
      <c r="SHP134" s="154"/>
      <c r="SHQ134" s="154"/>
      <c r="SHR134" s="153"/>
      <c r="SHS134" s="153"/>
      <c r="SHT134" s="153"/>
      <c r="SHU134" s="153"/>
      <c r="SHV134" s="153"/>
      <c r="SHW134" s="153"/>
      <c r="SHX134" s="153"/>
      <c r="SHY134" s="153"/>
      <c r="SHZ134" s="155"/>
      <c r="SIA134" s="165"/>
      <c r="SIB134" s="153"/>
      <c r="SIC134" s="154"/>
      <c r="SID134" s="154"/>
      <c r="SIE134" s="153"/>
      <c r="SIF134" s="153"/>
      <c r="SIG134" s="153"/>
      <c r="SIH134" s="153"/>
      <c r="SII134" s="153"/>
      <c r="SIJ134" s="153"/>
      <c r="SIK134" s="153"/>
      <c r="SIL134" s="153"/>
      <c r="SIM134" s="155"/>
      <c r="SIN134" s="165"/>
      <c r="SIO134" s="153"/>
      <c r="SIP134" s="154"/>
      <c r="SIQ134" s="154"/>
      <c r="SIR134" s="153"/>
      <c r="SIS134" s="153"/>
      <c r="SIT134" s="153"/>
      <c r="SIU134" s="153"/>
      <c r="SIV134" s="153"/>
      <c r="SIW134" s="153"/>
      <c r="SIX134" s="153"/>
      <c r="SIY134" s="153"/>
      <c r="SIZ134" s="155"/>
      <c r="SJA134" s="165"/>
      <c r="SJB134" s="153"/>
      <c r="SJC134" s="154"/>
      <c r="SJD134" s="154"/>
      <c r="SJE134" s="153"/>
      <c r="SJF134" s="153"/>
      <c r="SJG134" s="153"/>
      <c r="SJH134" s="153"/>
      <c r="SJI134" s="153"/>
      <c r="SJJ134" s="153"/>
      <c r="SJK134" s="153"/>
      <c r="SJL134" s="153"/>
      <c r="SJM134" s="155"/>
      <c r="SJN134" s="165"/>
      <c r="SJO134" s="153"/>
      <c r="SJP134" s="154"/>
      <c r="SJQ134" s="154"/>
      <c r="SJR134" s="153"/>
      <c r="SJS134" s="153"/>
      <c r="SJT134" s="153"/>
      <c r="SJU134" s="153"/>
      <c r="SJV134" s="153"/>
      <c r="SJW134" s="153"/>
      <c r="SJX134" s="153"/>
      <c r="SJY134" s="153"/>
      <c r="SJZ134" s="155"/>
      <c r="SKA134" s="165"/>
      <c r="SKB134" s="153"/>
      <c r="SKC134" s="154"/>
      <c r="SKD134" s="154"/>
      <c r="SKE134" s="153"/>
      <c r="SKF134" s="153"/>
      <c r="SKG134" s="153"/>
      <c r="SKH134" s="153"/>
      <c r="SKI134" s="153"/>
      <c r="SKJ134" s="153"/>
      <c r="SKK134" s="153"/>
      <c r="SKL134" s="153"/>
      <c r="SKM134" s="155"/>
      <c r="SKN134" s="165"/>
      <c r="SKO134" s="153"/>
      <c r="SKP134" s="154"/>
      <c r="SKQ134" s="154"/>
      <c r="SKR134" s="153"/>
      <c r="SKS134" s="153"/>
      <c r="SKT134" s="153"/>
      <c r="SKU134" s="153"/>
      <c r="SKV134" s="153"/>
      <c r="SKW134" s="153"/>
      <c r="SKX134" s="153"/>
      <c r="SKY134" s="153"/>
      <c r="SKZ134" s="155"/>
      <c r="SLA134" s="165"/>
      <c r="SLB134" s="153"/>
      <c r="SLC134" s="154"/>
      <c r="SLD134" s="154"/>
      <c r="SLE134" s="153"/>
      <c r="SLF134" s="153"/>
      <c r="SLG134" s="153"/>
      <c r="SLH134" s="153"/>
      <c r="SLI134" s="153"/>
      <c r="SLJ134" s="153"/>
      <c r="SLK134" s="153"/>
      <c r="SLL134" s="153"/>
      <c r="SLM134" s="155"/>
      <c r="SLN134" s="165"/>
      <c r="SLO134" s="153"/>
      <c r="SLP134" s="154"/>
      <c r="SLQ134" s="154"/>
      <c r="SLR134" s="153"/>
      <c r="SLS134" s="153"/>
      <c r="SLT134" s="153"/>
      <c r="SLU134" s="153"/>
      <c r="SLV134" s="153"/>
      <c r="SLW134" s="153"/>
      <c r="SLX134" s="153"/>
      <c r="SLY134" s="153"/>
      <c r="SLZ134" s="155"/>
      <c r="SMA134" s="165"/>
      <c r="SMB134" s="153"/>
      <c r="SMC134" s="154"/>
      <c r="SMD134" s="154"/>
      <c r="SME134" s="153"/>
      <c r="SMF134" s="153"/>
      <c r="SMG134" s="153"/>
      <c r="SMH134" s="153"/>
      <c r="SMI134" s="153"/>
      <c r="SMJ134" s="153"/>
      <c r="SMK134" s="153"/>
      <c r="SML134" s="153"/>
      <c r="SMM134" s="155"/>
      <c r="SMN134" s="165"/>
      <c r="SMO134" s="153"/>
      <c r="SMP134" s="154"/>
      <c r="SMQ134" s="154"/>
      <c r="SMR134" s="153"/>
      <c r="SMS134" s="153"/>
      <c r="SMT134" s="153"/>
      <c r="SMU134" s="153"/>
      <c r="SMV134" s="153"/>
      <c r="SMW134" s="153"/>
      <c r="SMX134" s="153"/>
      <c r="SMY134" s="153"/>
      <c r="SMZ134" s="155"/>
      <c r="SNA134" s="165"/>
      <c r="SNB134" s="153"/>
      <c r="SNC134" s="154"/>
      <c r="SND134" s="154"/>
      <c r="SNE134" s="153"/>
      <c r="SNF134" s="153"/>
      <c r="SNG134" s="153"/>
      <c r="SNH134" s="153"/>
      <c r="SNI134" s="153"/>
      <c r="SNJ134" s="153"/>
      <c r="SNK134" s="153"/>
      <c r="SNL134" s="153"/>
      <c r="SNM134" s="155"/>
      <c r="SNN134" s="165"/>
      <c r="SNO134" s="153"/>
      <c r="SNP134" s="154"/>
      <c r="SNQ134" s="154"/>
      <c r="SNR134" s="153"/>
      <c r="SNS134" s="153"/>
      <c r="SNT134" s="153"/>
      <c r="SNU134" s="153"/>
      <c r="SNV134" s="153"/>
      <c r="SNW134" s="153"/>
      <c r="SNX134" s="153"/>
      <c r="SNY134" s="153"/>
      <c r="SNZ134" s="155"/>
      <c r="SOA134" s="165"/>
      <c r="SOB134" s="153"/>
      <c r="SOC134" s="154"/>
      <c r="SOD134" s="154"/>
      <c r="SOE134" s="153"/>
      <c r="SOF134" s="153"/>
      <c r="SOG134" s="153"/>
      <c r="SOH134" s="153"/>
      <c r="SOI134" s="153"/>
      <c r="SOJ134" s="153"/>
      <c r="SOK134" s="153"/>
      <c r="SOL134" s="153"/>
      <c r="SOM134" s="155"/>
      <c r="SON134" s="165"/>
      <c r="SOO134" s="153"/>
      <c r="SOP134" s="154"/>
      <c r="SOQ134" s="154"/>
      <c r="SOR134" s="153"/>
      <c r="SOS134" s="153"/>
      <c r="SOT134" s="153"/>
      <c r="SOU134" s="153"/>
      <c r="SOV134" s="153"/>
      <c r="SOW134" s="153"/>
      <c r="SOX134" s="153"/>
      <c r="SOY134" s="153"/>
      <c r="SOZ134" s="155"/>
      <c r="SPA134" s="165"/>
      <c r="SPB134" s="153"/>
      <c r="SPC134" s="154"/>
      <c r="SPD134" s="154"/>
      <c r="SPE134" s="153"/>
      <c r="SPF134" s="153"/>
      <c r="SPG134" s="153"/>
      <c r="SPH134" s="153"/>
      <c r="SPI134" s="153"/>
      <c r="SPJ134" s="153"/>
      <c r="SPK134" s="153"/>
      <c r="SPL134" s="153"/>
      <c r="SPM134" s="155"/>
      <c r="SPN134" s="165"/>
      <c r="SPO134" s="153"/>
      <c r="SPP134" s="154"/>
      <c r="SPQ134" s="154"/>
      <c r="SPR134" s="153"/>
      <c r="SPS134" s="153"/>
      <c r="SPT134" s="153"/>
      <c r="SPU134" s="153"/>
      <c r="SPV134" s="153"/>
      <c r="SPW134" s="153"/>
      <c r="SPX134" s="153"/>
      <c r="SPY134" s="153"/>
      <c r="SPZ134" s="155"/>
      <c r="SQA134" s="165"/>
      <c r="SQB134" s="153"/>
      <c r="SQC134" s="154"/>
      <c r="SQD134" s="154"/>
      <c r="SQE134" s="153"/>
      <c r="SQF134" s="153"/>
      <c r="SQG134" s="153"/>
      <c r="SQH134" s="153"/>
      <c r="SQI134" s="153"/>
      <c r="SQJ134" s="153"/>
      <c r="SQK134" s="153"/>
      <c r="SQL134" s="153"/>
      <c r="SQM134" s="155"/>
      <c r="SQN134" s="165"/>
      <c r="SQO134" s="153"/>
      <c r="SQP134" s="154"/>
      <c r="SQQ134" s="154"/>
      <c r="SQR134" s="153"/>
      <c r="SQS134" s="153"/>
      <c r="SQT134" s="153"/>
      <c r="SQU134" s="153"/>
      <c r="SQV134" s="153"/>
      <c r="SQW134" s="153"/>
      <c r="SQX134" s="153"/>
      <c r="SQY134" s="153"/>
      <c r="SQZ134" s="155"/>
      <c r="SRA134" s="165"/>
      <c r="SRB134" s="153"/>
      <c r="SRC134" s="154"/>
      <c r="SRD134" s="154"/>
      <c r="SRE134" s="153"/>
      <c r="SRF134" s="153"/>
      <c r="SRG134" s="153"/>
      <c r="SRH134" s="153"/>
      <c r="SRI134" s="153"/>
      <c r="SRJ134" s="153"/>
      <c r="SRK134" s="153"/>
      <c r="SRL134" s="153"/>
      <c r="SRM134" s="155"/>
      <c r="SRN134" s="165"/>
      <c r="SRO134" s="153"/>
      <c r="SRP134" s="154"/>
      <c r="SRQ134" s="154"/>
      <c r="SRR134" s="153"/>
      <c r="SRS134" s="153"/>
      <c r="SRT134" s="153"/>
      <c r="SRU134" s="153"/>
      <c r="SRV134" s="153"/>
      <c r="SRW134" s="153"/>
      <c r="SRX134" s="153"/>
      <c r="SRY134" s="153"/>
      <c r="SRZ134" s="155"/>
      <c r="SSA134" s="165"/>
      <c r="SSB134" s="153"/>
      <c r="SSC134" s="154"/>
      <c r="SSD134" s="154"/>
      <c r="SSE134" s="153"/>
      <c r="SSF134" s="153"/>
      <c r="SSG134" s="153"/>
      <c r="SSH134" s="153"/>
      <c r="SSI134" s="153"/>
      <c r="SSJ134" s="153"/>
      <c r="SSK134" s="153"/>
      <c r="SSL134" s="153"/>
      <c r="SSM134" s="155"/>
      <c r="SSN134" s="165"/>
      <c r="SSO134" s="153"/>
      <c r="SSP134" s="154"/>
      <c r="SSQ134" s="154"/>
      <c r="SSR134" s="153"/>
      <c r="SSS134" s="153"/>
      <c r="SST134" s="153"/>
      <c r="SSU134" s="153"/>
      <c r="SSV134" s="153"/>
      <c r="SSW134" s="153"/>
      <c r="SSX134" s="153"/>
      <c r="SSY134" s="153"/>
      <c r="SSZ134" s="155"/>
      <c r="STA134" s="165"/>
      <c r="STB134" s="153"/>
      <c r="STC134" s="154"/>
      <c r="STD134" s="154"/>
      <c r="STE134" s="153"/>
      <c r="STF134" s="153"/>
      <c r="STG134" s="153"/>
      <c r="STH134" s="153"/>
      <c r="STI134" s="153"/>
      <c r="STJ134" s="153"/>
      <c r="STK134" s="153"/>
      <c r="STL134" s="153"/>
      <c r="STM134" s="155"/>
      <c r="STN134" s="165"/>
      <c r="STO134" s="153"/>
      <c r="STP134" s="154"/>
      <c r="STQ134" s="154"/>
      <c r="STR134" s="153"/>
      <c r="STS134" s="153"/>
      <c r="STT134" s="153"/>
      <c r="STU134" s="153"/>
      <c r="STV134" s="153"/>
      <c r="STW134" s="153"/>
      <c r="STX134" s="153"/>
      <c r="STY134" s="153"/>
      <c r="STZ134" s="155"/>
      <c r="SUA134" s="165"/>
      <c r="SUB134" s="153"/>
      <c r="SUC134" s="154"/>
      <c r="SUD134" s="154"/>
      <c r="SUE134" s="153"/>
      <c r="SUF134" s="153"/>
      <c r="SUG134" s="153"/>
      <c r="SUH134" s="153"/>
      <c r="SUI134" s="153"/>
      <c r="SUJ134" s="153"/>
      <c r="SUK134" s="153"/>
      <c r="SUL134" s="153"/>
      <c r="SUM134" s="155"/>
      <c r="SUN134" s="165"/>
      <c r="SUO134" s="153"/>
      <c r="SUP134" s="154"/>
      <c r="SUQ134" s="154"/>
      <c r="SUR134" s="153"/>
      <c r="SUS134" s="153"/>
      <c r="SUT134" s="153"/>
      <c r="SUU134" s="153"/>
      <c r="SUV134" s="153"/>
      <c r="SUW134" s="153"/>
      <c r="SUX134" s="153"/>
      <c r="SUY134" s="153"/>
      <c r="SUZ134" s="155"/>
      <c r="SVA134" s="165"/>
      <c r="SVB134" s="153"/>
      <c r="SVC134" s="154"/>
      <c r="SVD134" s="154"/>
      <c r="SVE134" s="153"/>
      <c r="SVF134" s="153"/>
      <c r="SVG134" s="153"/>
      <c r="SVH134" s="153"/>
      <c r="SVI134" s="153"/>
      <c r="SVJ134" s="153"/>
      <c r="SVK134" s="153"/>
      <c r="SVL134" s="153"/>
      <c r="SVM134" s="155"/>
      <c r="SVN134" s="165"/>
      <c r="SVO134" s="153"/>
      <c r="SVP134" s="154"/>
      <c r="SVQ134" s="154"/>
      <c r="SVR134" s="153"/>
      <c r="SVS134" s="153"/>
      <c r="SVT134" s="153"/>
      <c r="SVU134" s="153"/>
      <c r="SVV134" s="153"/>
      <c r="SVW134" s="153"/>
      <c r="SVX134" s="153"/>
      <c r="SVY134" s="153"/>
      <c r="SVZ134" s="155"/>
      <c r="SWA134" s="165"/>
      <c r="SWB134" s="153"/>
      <c r="SWC134" s="154"/>
      <c r="SWD134" s="154"/>
      <c r="SWE134" s="153"/>
      <c r="SWF134" s="153"/>
      <c r="SWG134" s="153"/>
      <c r="SWH134" s="153"/>
      <c r="SWI134" s="153"/>
      <c r="SWJ134" s="153"/>
      <c r="SWK134" s="153"/>
      <c r="SWL134" s="153"/>
      <c r="SWM134" s="155"/>
      <c r="SWN134" s="165"/>
      <c r="SWO134" s="153"/>
      <c r="SWP134" s="154"/>
      <c r="SWQ134" s="154"/>
      <c r="SWR134" s="153"/>
      <c r="SWS134" s="153"/>
      <c r="SWT134" s="153"/>
      <c r="SWU134" s="153"/>
      <c r="SWV134" s="153"/>
      <c r="SWW134" s="153"/>
      <c r="SWX134" s="153"/>
      <c r="SWY134" s="153"/>
      <c r="SWZ134" s="155"/>
      <c r="SXA134" s="165"/>
      <c r="SXB134" s="153"/>
      <c r="SXC134" s="154"/>
      <c r="SXD134" s="154"/>
      <c r="SXE134" s="153"/>
      <c r="SXF134" s="153"/>
      <c r="SXG134" s="153"/>
      <c r="SXH134" s="153"/>
      <c r="SXI134" s="153"/>
      <c r="SXJ134" s="153"/>
      <c r="SXK134" s="153"/>
      <c r="SXL134" s="153"/>
      <c r="SXM134" s="155"/>
      <c r="SXN134" s="165"/>
      <c r="SXO134" s="153"/>
      <c r="SXP134" s="154"/>
      <c r="SXQ134" s="154"/>
      <c r="SXR134" s="153"/>
      <c r="SXS134" s="153"/>
      <c r="SXT134" s="153"/>
      <c r="SXU134" s="153"/>
      <c r="SXV134" s="153"/>
      <c r="SXW134" s="153"/>
      <c r="SXX134" s="153"/>
      <c r="SXY134" s="153"/>
      <c r="SXZ134" s="155"/>
      <c r="SYA134" s="165"/>
      <c r="SYB134" s="153"/>
      <c r="SYC134" s="154"/>
      <c r="SYD134" s="154"/>
      <c r="SYE134" s="153"/>
      <c r="SYF134" s="153"/>
      <c r="SYG134" s="153"/>
      <c r="SYH134" s="153"/>
      <c r="SYI134" s="153"/>
      <c r="SYJ134" s="153"/>
      <c r="SYK134" s="153"/>
      <c r="SYL134" s="153"/>
      <c r="SYM134" s="155"/>
      <c r="SYN134" s="165"/>
      <c r="SYO134" s="153"/>
      <c r="SYP134" s="154"/>
      <c r="SYQ134" s="154"/>
      <c r="SYR134" s="153"/>
      <c r="SYS134" s="153"/>
      <c r="SYT134" s="153"/>
      <c r="SYU134" s="153"/>
      <c r="SYV134" s="153"/>
      <c r="SYW134" s="153"/>
      <c r="SYX134" s="153"/>
      <c r="SYY134" s="153"/>
      <c r="SYZ134" s="155"/>
      <c r="SZA134" s="165"/>
      <c r="SZB134" s="153"/>
      <c r="SZC134" s="154"/>
      <c r="SZD134" s="154"/>
      <c r="SZE134" s="153"/>
      <c r="SZF134" s="153"/>
      <c r="SZG134" s="153"/>
      <c r="SZH134" s="153"/>
      <c r="SZI134" s="153"/>
      <c r="SZJ134" s="153"/>
      <c r="SZK134" s="153"/>
      <c r="SZL134" s="153"/>
      <c r="SZM134" s="155"/>
      <c r="SZN134" s="165"/>
      <c r="SZO134" s="153"/>
      <c r="SZP134" s="154"/>
      <c r="SZQ134" s="154"/>
      <c r="SZR134" s="153"/>
      <c r="SZS134" s="153"/>
      <c r="SZT134" s="153"/>
      <c r="SZU134" s="153"/>
      <c r="SZV134" s="153"/>
      <c r="SZW134" s="153"/>
      <c r="SZX134" s="153"/>
      <c r="SZY134" s="153"/>
      <c r="SZZ134" s="155"/>
      <c r="TAA134" s="165"/>
      <c r="TAB134" s="153"/>
      <c r="TAC134" s="154"/>
      <c r="TAD134" s="154"/>
      <c r="TAE134" s="153"/>
      <c r="TAF134" s="153"/>
      <c r="TAG134" s="153"/>
      <c r="TAH134" s="153"/>
      <c r="TAI134" s="153"/>
      <c r="TAJ134" s="153"/>
      <c r="TAK134" s="153"/>
      <c r="TAL134" s="153"/>
      <c r="TAM134" s="155"/>
      <c r="TAN134" s="165"/>
      <c r="TAO134" s="153"/>
      <c r="TAP134" s="154"/>
      <c r="TAQ134" s="154"/>
      <c r="TAR134" s="153"/>
      <c r="TAS134" s="153"/>
      <c r="TAT134" s="153"/>
      <c r="TAU134" s="153"/>
      <c r="TAV134" s="153"/>
      <c r="TAW134" s="153"/>
      <c r="TAX134" s="153"/>
      <c r="TAY134" s="153"/>
      <c r="TAZ134" s="155"/>
      <c r="TBA134" s="165"/>
      <c r="TBB134" s="153"/>
      <c r="TBC134" s="154"/>
      <c r="TBD134" s="154"/>
      <c r="TBE134" s="153"/>
      <c r="TBF134" s="153"/>
      <c r="TBG134" s="153"/>
      <c r="TBH134" s="153"/>
      <c r="TBI134" s="153"/>
      <c r="TBJ134" s="153"/>
      <c r="TBK134" s="153"/>
      <c r="TBL134" s="153"/>
      <c r="TBM134" s="155"/>
      <c r="TBN134" s="165"/>
      <c r="TBO134" s="153"/>
      <c r="TBP134" s="154"/>
      <c r="TBQ134" s="154"/>
      <c r="TBR134" s="153"/>
      <c r="TBS134" s="153"/>
      <c r="TBT134" s="153"/>
      <c r="TBU134" s="153"/>
      <c r="TBV134" s="153"/>
      <c r="TBW134" s="153"/>
      <c r="TBX134" s="153"/>
      <c r="TBY134" s="153"/>
      <c r="TBZ134" s="155"/>
      <c r="TCA134" s="165"/>
      <c r="TCB134" s="153"/>
      <c r="TCC134" s="154"/>
      <c r="TCD134" s="154"/>
      <c r="TCE134" s="153"/>
      <c r="TCF134" s="153"/>
      <c r="TCG134" s="153"/>
      <c r="TCH134" s="153"/>
      <c r="TCI134" s="153"/>
      <c r="TCJ134" s="153"/>
      <c r="TCK134" s="153"/>
      <c r="TCL134" s="153"/>
      <c r="TCM134" s="155"/>
      <c r="TCN134" s="165"/>
      <c r="TCO134" s="153"/>
      <c r="TCP134" s="154"/>
      <c r="TCQ134" s="154"/>
      <c r="TCR134" s="153"/>
      <c r="TCS134" s="153"/>
      <c r="TCT134" s="153"/>
      <c r="TCU134" s="153"/>
      <c r="TCV134" s="153"/>
      <c r="TCW134" s="153"/>
      <c r="TCX134" s="153"/>
      <c r="TCY134" s="153"/>
      <c r="TCZ134" s="155"/>
      <c r="TDA134" s="165"/>
      <c r="TDB134" s="153"/>
      <c r="TDC134" s="154"/>
      <c r="TDD134" s="154"/>
      <c r="TDE134" s="153"/>
      <c r="TDF134" s="153"/>
      <c r="TDG134" s="153"/>
      <c r="TDH134" s="153"/>
      <c r="TDI134" s="153"/>
      <c r="TDJ134" s="153"/>
      <c r="TDK134" s="153"/>
      <c r="TDL134" s="153"/>
      <c r="TDM134" s="155"/>
      <c r="TDN134" s="165"/>
      <c r="TDO134" s="153"/>
      <c r="TDP134" s="154"/>
      <c r="TDQ134" s="154"/>
      <c r="TDR134" s="153"/>
      <c r="TDS134" s="153"/>
      <c r="TDT134" s="153"/>
      <c r="TDU134" s="153"/>
      <c r="TDV134" s="153"/>
      <c r="TDW134" s="153"/>
      <c r="TDX134" s="153"/>
      <c r="TDY134" s="153"/>
      <c r="TDZ134" s="155"/>
      <c r="TEA134" s="165"/>
      <c r="TEB134" s="153"/>
      <c r="TEC134" s="154"/>
      <c r="TED134" s="154"/>
      <c r="TEE134" s="153"/>
      <c r="TEF134" s="153"/>
      <c r="TEG134" s="153"/>
      <c r="TEH134" s="153"/>
      <c r="TEI134" s="153"/>
      <c r="TEJ134" s="153"/>
      <c r="TEK134" s="153"/>
      <c r="TEL134" s="153"/>
      <c r="TEM134" s="155"/>
      <c r="TEN134" s="165"/>
      <c r="TEO134" s="153"/>
      <c r="TEP134" s="154"/>
      <c r="TEQ134" s="154"/>
      <c r="TER134" s="153"/>
      <c r="TES134" s="153"/>
      <c r="TET134" s="153"/>
      <c r="TEU134" s="153"/>
      <c r="TEV134" s="153"/>
      <c r="TEW134" s="153"/>
      <c r="TEX134" s="153"/>
      <c r="TEY134" s="153"/>
      <c r="TEZ134" s="155"/>
      <c r="TFA134" s="165"/>
      <c r="TFB134" s="153"/>
      <c r="TFC134" s="154"/>
      <c r="TFD134" s="154"/>
      <c r="TFE134" s="153"/>
      <c r="TFF134" s="153"/>
      <c r="TFG134" s="153"/>
      <c r="TFH134" s="153"/>
      <c r="TFI134" s="153"/>
      <c r="TFJ134" s="153"/>
      <c r="TFK134" s="153"/>
      <c r="TFL134" s="153"/>
      <c r="TFM134" s="155"/>
      <c r="TFN134" s="165"/>
      <c r="TFO134" s="153"/>
      <c r="TFP134" s="154"/>
      <c r="TFQ134" s="154"/>
      <c r="TFR134" s="153"/>
      <c r="TFS134" s="153"/>
      <c r="TFT134" s="153"/>
      <c r="TFU134" s="153"/>
      <c r="TFV134" s="153"/>
      <c r="TFW134" s="153"/>
      <c r="TFX134" s="153"/>
      <c r="TFY134" s="153"/>
      <c r="TFZ134" s="155"/>
      <c r="TGA134" s="165"/>
      <c r="TGB134" s="153"/>
      <c r="TGC134" s="154"/>
      <c r="TGD134" s="154"/>
      <c r="TGE134" s="153"/>
      <c r="TGF134" s="153"/>
      <c r="TGG134" s="153"/>
      <c r="TGH134" s="153"/>
      <c r="TGI134" s="153"/>
      <c r="TGJ134" s="153"/>
      <c r="TGK134" s="153"/>
      <c r="TGL134" s="153"/>
      <c r="TGM134" s="155"/>
      <c r="TGN134" s="165"/>
      <c r="TGO134" s="153"/>
      <c r="TGP134" s="154"/>
      <c r="TGQ134" s="154"/>
      <c r="TGR134" s="153"/>
      <c r="TGS134" s="153"/>
      <c r="TGT134" s="153"/>
      <c r="TGU134" s="153"/>
      <c r="TGV134" s="153"/>
      <c r="TGW134" s="153"/>
      <c r="TGX134" s="153"/>
      <c r="TGY134" s="153"/>
      <c r="TGZ134" s="155"/>
      <c r="THA134" s="165"/>
      <c r="THB134" s="153"/>
      <c r="THC134" s="154"/>
      <c r="THD134" s="154"/>
      <c r="THE134" s="153"/>
      <c r="THF134" s="153"/>
      <c r="THG134" s="153"/>
      <c r="THH134" s="153"/>
      <c r="THI134" s="153"/>
      <c r="THJ134" s="153"/>
      <c r="THK134" s="153"/>
      <c r="THL134" s="153"/>
      <c r="THM134" s="155"/>
      <c r="THN134" s="165"/>
      <c r="THO134" s="153"/>
      <c r="THP134" s="154"/>
      <c r="THQ134" s="154"/>
      <c r="THR134" s="153"/>
      <c r="THS134" s="153"/>
      <c r="THT134" s="153"/>
      <c r="THU134" s="153"/>
      <c r="THV134" s="153"/>
      <c r="THW134" s="153"/>
      <c r="THX134" s="153"/>
      <c r="THY134" s="153"/>
      <c r="THZ134" s="155"/>
      <c r="TIA134" s="165"/>
      <c r="TIB134" s="153"/>
      <c r="TIC134" s="154"/>
      <c r="TID134" s="154"/>
      <c r="TIE134" s="153"/>
      <c r="TIF134" s="153"/>
      <c r="TIG134" s="153"/>
      <c r="TIH134" s="153"/>
      <c r="TII134" s="153"/>
      <c r="TIJ134" s="153"/>
      <c r="TIK134" s="153"/>
      <c r="TIL134" s="153"/>
      <c r="TIM134" s="155"/>
      <c r="TIN134" s="165"/>
      <c r="TIO134" s="153"/>
      <c r="TIP134" s="154"/>
      <c r="TIQ134" s="154"/>
      <c r="TIR134" s="153"/>
      <c r="TIS134" s="153"/>
      <c r="TIT134" s="153"/>
      <c r="TIU134" s="153"/>
      <c r="TIV134" s="153"/>
      <c r="TIW134" s="153"/>
      <c r="TIX134" s="153"/>
      <c r="TIY134" s="153"/>
      <c r="TIZ134" s="155"/>
      <c r="TJA134" s="165"/>
      <c r="TJB134" s="153"/>
      <c r="TJC134" s="154"/>
      <c r="TJD134" s="154"/>
      <c r="TJE134" s="153"/>
      <c r="TJF134" s="153"/>
      <c r="TJG134" s="153"/>
      <c r="TJH134" s="153"/>
      <c r="TJI134" s="153"/>
      <c r="TJJ134" s="153"/>
      <c r="TJK134" s="153"/>
      <c r="TJL134" s="153"/>
      <c r="TJM134" s="155"/>
      <c r="TJN134" s="165"/>
      <c r="TJO134" s="153"/>
      <c r="TJP134" s="154"/>
      <c r="TJQ134" s="154"/>
      <c r="TJR134" s="153"/>
      <c r="TJS134" s="153"/>
      <c r="TJT134" s="153"/>
      <c r="TJU134" s="153"/>
      <c r="TJV134" s="153"/>
      <c r="TJW134" s="153"/>
      <c r="TJX134" s="153"/>
      <c r="TJY134" s="153"/>
      <c r="TJZ134" s="155"/>
      <c r="TKA134" s="165"/>
      <c r="TKB134" s="153"/>
      <c r="TKC134" s="154"/>
      <c r="TKD134" s="154"/>
      <c r="TKE134" s="153"/>
      <c r="TKF134" s="153"/>
      <c r="TKG134" s="153"/>
      <c r="TKH134" s="153"/>
      <c r="TKI134" s="153"/>
      <c r="TKJ134" s="153"/>
      <c r="TKK134" s="153"/>
      <c r="TKL134" s="153"/>
      <c r="TKM134" s="155"/>
      <c r="TKN134" s="165"/>
      <c r="TKO134" s="153"/>
      <c r="TKP134" s="154"/>
      <c r="TKQ134" s="154"/>
      <c r="TKR134" s="153"/>
      <c r="TKS134" s="153"/>
      <c r="TKT134" s="153"/>
      <c r="TKU134" s="153"/>
      <c r="TKV134" s="153"/>
      <c r="TKW134" s="153"/>
      <c r="TKX134" s="153"/>
      <c r="TKY134" s="153"/>
      <c r="TKZ134" s="155"/>
      <c r="TLA134" s="165"/>
      <c r="TLB134" s="153"/>
      <c r="TLC134" s="154"/>
      <c r="TLD134" s="154"/>
      <c r="TLE134" s="153"/>
      <c r="TLF134" s="153"/>
      <c r="TLG134" s="153"/>
      <c r="TLH134" s="153"/>
      <c r="TLI134" s="153"/>
      <c r="TLJ134" s="153"/>
      <c r="TLK134" s="153"/>
      <c r="TLL134" s="153"/>
      <c r="TLM134" s="155"/>
      <c r="TLN134" s="165"/>
      <c r="TLO134" s="153"/>
      <c r="TLP134" s="154"/>
      <c r="TLQ134" s="154"/>
      <c r="TLR134" s="153"/>
      <c r="TLS134" s="153"/>
      <c r="TLT134" s="153"/>
      <c r="TLU134" s="153"/>
      <c r="TLV134" s="153"/>
      <c r="TLW134" s="153"/>
      <c r="TLX134" s="153"/>
      <c r="TLY134" s="153"/>
      <c r="TLZ134" s="155"/>
      <c r="TMA134" s="165"/>
      <c r="TMB134" s="153"/>
      <c r="TMC134" s="154"/>
      <c r="TMD134" s="154"/>
      <c r="TME134" s="153"/>
      <c r="TMF134" s="153"/>
      <c r="TMG134" s="153"/>
      <c r="TMH134" s="153"/>
      <c r="TMI134" s="153"/>
      <c r="TMJ134" s="153"/>
      <c r="TMK134" s="153"/>
      <c r="TML134" s="153"/>
      <c r="TMM134" s="155"/>
      <c r="TMN134" s="165"/>
      <c r="TMO134" s="153"/>
      <c r="TMP134" s="154"/>
      <c r="TMQ134" s="154"/>
      <c r="TMR134" s="153"/>
      <c r="TMS134" s="153"/>
      <c r="TMT134" s="153"/>
      <c r="TMU134" s="153"/>
      <c r="TMV134" s="153"/>
      <c r="TMW134" s="153"/>
      <c r="TMX134" s="153"/>
      <c r="TMY134" s="153"/>
      <c r="TMZ134" s="155"/>
      <c r="TNA134" s="165"/>
      <c r="TNB134" s="153"/>
      <c r="TNC134" s="154"/>
      <c r="TND134" s="154"/>
      <c r="TNE134" s="153"/>
      <c r="TNF134" s="153"/>
      <c r="TNG134" s="153"/>
      <c r="TNH134" s="153"/>
      <c r="TNI134" s="153"/>
      <c r="TNJ134" s="153"/>
      <c r="TNK134" s="153"/>
      <c r="TNL134" s="153"/>
      <c r="TNM134" s="155"/>
      <c r="TNN134" s="165"/>
      <c r="TNO134" s="153"/>
      <c r="TNP134" s="154"/>
      <c r="TNQ134" s="154"/>
      <c r="TNR134" s="153"/>
      <c r="TNS134" s="153"/>
      <c r="TNT134" s="153"/>
      <c r="TNU134" s="153"/>
      <c r="TNV134" s="153"/>
      <c r="TNW134" s="153"/>
      <c r="TNX134" s="153"/>
      <c r="TNY134" s="153"/>
      <c r="TNZ134" s="155"/>
      <c r="TOA134" s="165"/>
      <c r="TOB134" s="153"/>
      <c r="TOC134" s="154"/>
      <c r="TOD134" s="154"/>
      <c r="TOE134" s="153"/>
      <c r="TOF134" s="153"/>
      <c r="TOG134" s="153"/>
      <c r="TOH134" s="153"/>
      <c r="TOI134" s="153"/>
      <c r="TOJ134" s="153"/>
      <c r="TOK134" s="153"/>
      <c r="TOL134" s="153"/>
      <c r="TOM134" s="155"/>
      <c r="TON134" s="165"/>
      <c r="TOO134" s="153"/>
      <c r="TOP134" s="154"/>
      <c r="TOQ134" s="154"/>
      <c r="TOR134" s="153"/>
      <c r="TOS134" s="153"/>
      <c r="TOT134" s="153"/>
      <c r="TOU134" s="153"/>
      <c r="TOV134" s="153"/>
      <c r="TOW134" s="153"/>
      <c r="TOX134" s="153"/>
      <c r="TOY134" s="153"/>
      <c r="TOZ134" s="155"/>
      <c r="TPA134" s="165"/>
      <c r="TPB134" s="153"/>
      <c r="TPC134" s="154"/>
      <c r="TPD134" s="154"/>
      <c r="TPE134" s="153"/>
      <c r="TPF134" s="153"/>
      <c r="TPG134" s="153"/>
      <c r="TPH134" s="153"/>
      <c r="TPI134" s="153"/>
      <c r="TPJ134" s="153"/>
      <c r="TPK134" s="153"/>
      <c r="TPL134" s="153"/>
      <c r="TPM134" s="155"/>
      <c r="TPN134" s="165"/>
      <c r="TPO134" s="153"/>
      <c r="TPP134" s="154"/>
      <c r="TPQ134" s="154"/>
      <c r="TPR134" s="153"/>
      <c r="TPS134" s="153"/>
      <c r="TPT134" s="153"/>
      <c r="TPU134" s="153"/>
      <c r="TPV134" s="153"/>
      <c r="TPW134" s="153"/>
      <c r="TPX134" s="153"/>
      <c r="TPY134" s="153"/>
      <c r="TPZ134" s="155"/>
      <c r="TQA134" s="165"/>
      <c r="TQB134" s="153"/>
      <c r="TQC134" s="154"/>
      <c r="TQD134" s="154"/>
      <c r="TQE134" s="153"/>
      <c r="TQF134" s="153"/>
      <c r="TQG134" s="153"/>
      <c r="TQH134" s="153"/>
      <c r="TQI134" s="153"/>
      <c r="TQJ134" s="153"/>
      <c r="TQK134" s="153"/>
      <c r="TQL134" s="153"/>
      <c r="TQM134" s="155"/>
      <c r="TQN134" s="165"/>
      <c r="TQO134" s="153"/>
      <c r="TQP134" s="154"/>
      <c r="TQQ134" s="154"/>
      <c r="TQR134" s="153"/>
      <c r="TQS134" s="153"/>
      <c r="TQT134" s="153"/>
      <c r="TQU134" s="153"/>
      <c r="TQV134" s="153"/>
      <c r="TQW134" s="153"/>
      <c r="TQX134" s="153"/>
      <c r="TQY134" s="153"/>
      <c r="TQZ134" s="155"/>
      <c r="TRA134" s="165"/>
      <c r="TRB134" s="153"/>
      <c r="TRC134" s="154"/>
      <c r="TRD134" s="154"/>
      <c r="TRE134" s="153"/>
      <c r="TRF134" s="153"/>
      <c r="TRG134" s="153"/>
      <c r="TRH134" s="153"/>
      <c r="TRI134" s="153"/>
      <c r="TRJ134" s="153"/>
      <c r="TRK134" s="153"/>
      <c r="TRL134" s="153"/>
      <c r="TRM134" s="155"/>
      <c r="TRN134" s="165"/>
      <c r="TRO134" s="153"/>
      <c r="TRP134" s="154"/>
      <c r="TRQ134" s="154"/>
      <c r="TRR134" s="153"/>
      <c r="TRS134" s="153"/>
      <c r="TRT134" s="153"/>
      <c r="TRU134" s="153"/>
      <c r="TRV134" s="153"/>
      <c r="TRW134" s="153"/>
      <c r="TRX134" s="153"/>
      <c r="TRY134" s="153"/>
      <c r="TRZ134" s="155"/>
      <c r="TSA134" s="165"/>
      <c r="TSB134" s="153"/>
      <c r="TSC134" s="154"/>
      <c r="TSD134" s="154"/>
      <c r="TSE134" s="153"/>
      <c r="TSF134" s="153"/>
      <c r="TSG134" s="153"/>
      <c r="TSH134" s="153"/>
      <c r="TSI134" s="153"/>
      <c r="TSJ134" s="153"/>
      <c r="TSK134" s="153"/>
      <c r="TSL134" s="153"/>
      <c r="TSM134" s="155"/>
      <c r="TSN134" s="165"/>
      <c r="TSO134" s="153"/>
      <c r="TSP134" s="154"/>
      <c r="TSQ134" s="154"/>
      <c r="TSR134" s="153"/>
      <c r="TSS134" s="153"/>
      <c r="TST134" s="153"/>
      <c r="TSU134" s="153"/>
      <c r="TSV134" s="153"/>
      <c r="TSW134" s="153"/>
      <c r="TSX134" s="153"/>
      <c r="TSY134" s="153"/>
      <c r="TSZ134" s="155"/>
      <c r="TTA134" s="165"/>
      <c r="TTB134" s="153"/>
      <c r="TTC134" s="154"/>
      <c r="TTD134" s="154"/>
      <c r="TTE134" s="153"/>
      <c r="TTF134" s="153"/>
      <c r="TTG134" s="153"/>
      <c r="TTH134" s="153"/>
      <c r="TTI134" s="153"/>
      <c r="TTJ134" s="153"/>
      <c r="TTK134" s="153"/>
      <c r="TTL134" s="153"/>
      <c r="TTM134" s="155"/>
      <c r="TTN134" s="165"/>
      <c r="TTO134" s="153"/>
      <c r="TTP134" s="154"/>
      <c r="TTQ134" s="154"/>
      <c r="TTR134" s="153"/>
      <c r="TTS134" s="153"/>
      <c r="TTT134" s="153"/>
      <c r="TTU134" s="153"/>
      <c r="TTV134" s="153"/>
      <c r="TTW134" s="153"/>
      <c r="TTX134" s="153"/>
      <c r="TTY134" s="153"/>
      <c r="TTZ134" s="155"/>
      <c r="TUA134" s="165"/>
      <c r="TUB134" s="153"/>
      <c r="TUC134" s="154"/>
      <c r="TUD134" s="154"/>
      <c r="TUE134" s="153"/>
      <c r="TUF134" s="153"/>
      <c r="TUG134" s="153"/>
      <c r="TUH134" s="153"/>
      <c r="TUI134" s="153"/>
      <c r="TUJ134" s="153"/>
      <c r="TUK134" s="153"/>
      <c r="TUL134" s="153"/>
      <c r="TUM134" s="155"/>
      <c r="TUN134" s="165"/>
      <c r="TUO134" s="153"/>
      <c r="TUP134" s="154"/>
      <c r="TUQ134" s="154"/>
      <c r="TUR134" s="153"/>
      <c r="TUS134" s="153"/>
      <c r="TUT134" s="153"/>
      <c r="TUU134" s="153"/>
      <c r="TUV134" s="153"/>
      <c r="TUW134" s="153"/>
      <c r="TUX134" s="153"/>
      <c r="TUY134" s="153"/>
      <c r="TUZ134" s="155"/>
      <c r="TVA134" s="165"/>
      <c r="TVB134" s="153"/>
      <c r="TVC134" s="154"/>
      <c r="TVD134" s="154"/>
      <c r="TVE134" s="153"/>
      <c r="TVF134" s="153"/>
      <c r="TVG134" s="153"/>
      <c r="TVH134" s="153"/>
      <c r="TVI134" s="153"/>
      <c r="TVJ134" s="153"/>
      <c r="TVK134" s="153"/>
      <c r="TVL134" s="153"/>
      <c r="TVM134" s="155"/>
      <c r="TVN134" s="165"/>
      <c r="TVO134" s="153"/>
      <c r="TVP134" s="154"/>
      <c r="TVQ134" s="154"/>
      <c r="TVR134" s="153"/>
      <c r="TVS134" s="153"/>
      <c r="TVT134" s="153"/>
      <c r="TVU134" s="153"/>
      <c r="TVV134" s="153"/>
      <c r="TVW134" s="153"/>
      <c r="TVX134" s="153"/>
      <c r="TVY134" s="153"/>
      <c r="TVZ134" s="155"/>
      <c r="TWA134" s="165"/>
      <c r="TWB134" s="153"/>
      <c r="TWC134" s="154"/>
      <c r="TWD134" s="154"/>
      <c r="TWE134" s="153"/>
      <c r="TWF134" s="153"/>
      <c r="TWG134" s="153"/>
      <c r="TWH134" s="153"/>
      <c r="TWI134" s="153"/>
      <c r="TWJ134" s="153"/>
      <c r="TWK134" s="153"/>
      <c r="TWL134" s="153"/>
      <c r="TWM134" s="155"/>
      <c r="TWN134" s="165"/>
      <c r="TWO134" s="153"/>
      <c r="TWP134" s="154"/>
      <c r="TWQ134" s="154"/>
      <c r="TWR134" s="153"/>
      <c r="TWS134" s="153"/>
      <c r="TWT134" s="153"/>
      <c r="TWU134" s="153"/>
      <c r="TWV134" s="153"/>
      <c r="TWW134" s="153"/>
      <c r="TWX134" s="153"/>
      <c r="TWY134" s="153"/>
      <c r="TWZ134" s="155"/>
      <c r="TXA134" s="165"/>
      <c r="TXB134" s="153"/>
      <c r="TXC134" s="154"/>
      <c r="TXD134" s="154"/>
      <c r="TXE134" s="153"/>
      <c r="TXF134" s="153"/>
      <c r="TXG134" s="153"/>
      <c r="TXH134" s="153"/>
      <c r="TXI134" s="153"/>
      <c r="TXJ134" s="153"/>
      <c r="TXK134" s="153"/>
      <c r="TXL134" s="153"/>
      <c r="TXM134" s="155"/>
      <c r="TXN134" s="165"/>
      <c r="TXO134" s="153"/>
      <c r="TXP134" s="154"/>
      <c r="TXQ134" s="154"/>
      <c r="TXR134" s="153"/>
      <c r="TXS134" s="153"/>
      <c r="TXT134" s="153"/>
      <c r="TXU134" s="153"/>
      <c r="TXV134" s="153"/>
      <c r="TXW134" s="153"/>
      <c r="TXX134" s="153"/>
      <c r="TXY134" s="153"/>
      <c r="TXZ134" s="155"/>
      <c r="TYA134" s="165"/>
      <c r="TYB134" s="153"/>
      <c r="TYC134" s="154"/>
      <c r="TYD134" s="154"/>
      <c r="TYE134" s="153"/>
      <c r="TYF134" s="153"/>
      <c r="TYG134" s="153"/>
      <c r="TYH134" s="153"/>
      <c r="TYI134" s="153"/>
      <c r="TYJ134" s="153"/>
      <c r="TYK134" s="153"/>
      <c r="TYL134" s="153"/>
      <c r="TYM134" s="155"/>
      <c r="TYN134" s="165"/>
      <c r="TYO134" s="153"/>
      <c r="TYP134" s="154"/>
      <c r="TYQ134" s="154"/>
      <c r="TYR134" s="153"/>
      <c r="TYS134" s="153"/>
      <c r="TYT134" s="153"/>
      <c r="TYU134" s="153"/>
      <c r="TYV134" s="153"/>
      <c r="TYW134" s="153"/>
      <c r="TYX134" s="153"/>
      <c r="TYY134" s="153"/>
      <c r="TYZ134" s="155"/>
      <c r="TZA134" s="165"/>
      <c r="TZB134" s="153"/>
      <c r="TZC134" s="154"/>
      <c r="TZD134" s="154"/>
      <c r="TZE134" s="153"/>
      <c r="TZF134" s="153"/>
      <c r="TZG134" s="153"/>
      <c r="TZH134" s="153"/>
      <c r="TZI134" s="153"/>
      <c r="TZJ134" s="153"/>
      <c r="TZK134" s="153"/>
      <c r="TZL134" s="153"/>
      <c r="TZM134" s="155"/>
      <c r="TZN134" s="165"/>
      <c r="TZO134" s="153"/>
      <c r="TZP134" s="154"/>
      <c r="TZQ134" s="154"/>
      <c r="TZR134" s="153"/>
      <c r="TZS134" s="153"/>
      <c r="TZT134" s="153"/>
      <c r="TZU134" s="153"/>
      <c r="TZV134" s="153"/>
      <c r="TZW134" s="153"/>
      <c r="TZX134" s="153"/>
      <c r="TZY134" s="153"/>
      <c r="TZZ134" s="155"/>
      <c r="UAA134" s="165"/>
      <c r="UAB134" s="153"/>
      <c r="UAC134" s="154"/>
      <c r="UAD134" s="154"/>
      <c r="UAE134" s="153"/>
      <c r="UAF134" s="153"/>
      <c r="UAG134" s="153"/>
      <c r="UAH134" s="153"/>
      <c r="UAI134" s="153"/>
      <c r="UAJ134" s="153"/>
      <c r="UAK134" s="153"/>
      <c r="UAL134" s="153"/>
      <c r="UAM134" s="155"/>
      <c r="UAN134" s="165"/>
      <c r="UAO134" s="153"/>
      <c r="UAP134" s="154"/>
      <c r="UAQ134" s="154"/>
      <c r="UAR134" s="153"/>
      <c r="UAS134" s="153"/>
      <c r="UAT134" s="153"/>
      <c r="UAU134" s="153"/>
      <c r="UAV134" s="153"/>
      <c r="UAW134" s="153"/>
      <c r="UAX134" s="153"/>
      <c r="UAY134" s="153"/>
      <c r="UAZ134" s="155"/>
      <c r="UBA134" s="165"/>
      <c r="UBB134" s="153"/>
      <c r="UBC134" s="154"/>
      <c r="UBD134" s="154"/>
      <c r="UBE134" s="153"/>
      <c r="UBF134" s="153"/>
      <c r="UBG134" s="153"/>
      <c r="UBH134" s="153"/>
      <c r="UBI134" s="153"/>
      <c r="UBJ134" s="153"/>
      <c r="UBK134" s="153"/>
      <c r="UBL134" s="153"/>
      <c r="UBM134" s="155"/>
      <c r="UBN134" s="165"/>
      <c r="UBO134" s="153"/>
      <c r="UBP134" s="154"/>
      <c r="UBQ134" s="154"/>
      <c r="UBR134" s="153"/>
      <c r="UBS134" s="153"/>
      <c r="UBT134" s="153"/>
      <c r="UBU134" s="153"/>
      <c r="UBV134" s="153"/>
      <c r="UBW134" s="153"/>
      <c r="UBX134" s="153"/>
      <c r="UBY134" s="153"/>
      <c r="UBZ134" s="155"/>
      <c r="UCA134" s="165"/>
      <c r="UCB134" s="153"/>
      <c r="UCC134" s="154"/>
      <c r="UCD134" s="154"/>
      <c r="UCE134" s="153"/>
      <c r="UCF134" s="153"/>
      <c r="UCG134" s="153"/>
      <c r="UCH134" s="153"/>
      <c r="UCI134" s="153"/>
      <c r="UCJ134" s="153"/>
      <c r="UCK134" s="153"/>
      <c r="UCL134" s="153"/>
      <c r="UCM134" s="155"/>
      <c r="UCN134" s="165"/>
      <c r="UCO134" s="153"/>
      <c r="UCP134" s="154"/>
      <c r="UCQ134" s="154"/>
      <c r="UCR134" s="153"/>
      <c r="UCS134" s="153"/>
      <c r="UCT134" s="153"/>
      <c r="UCU134" s="153"/>
      <c r="UCV134" s="153"/>
      <c r="UCW134" s="153"/>
      <c r="UCX134" s="153"/>
      <c r="UCY134" s="153"/>
      <c r="UCZ134" s="155"/>
      <c r="UDA134" s="165"/>
      <c r="UDB134" s="153"/>
      <c r="UDC134" s="154"/>
      <c r="UDD134" s="154"/>
      <c r="UDE134" s="153"/>
      <c r="UDF134" s="153"/>
      <c r="UDG134" s="153"/>
      <c r="UDH134" s="153"/>
      <c r="UDI134" s="153"/>
      <c r="UDJ134" s="153"/>
      <c r="UDK134" s="153"/>
      <c r="UDL134" s="153"/>
      <c r="UDM134" s="155"/>
      <c r="UDN134" s="165"/>
      <c r="UDO134" s="153"/>
      <c r="UDP134" s="154"/>
      <c r="UDQ134" s="154"/>
      <c r="UDR134" s="153"/>
      <c r="UDS134" s="153"/>
      <c r="UDT134" s="153"/>
      <c r="UDU134" s="153"/>
      <c r="UDV134" s="153"/>
      <c r="UDW134" s="153"/>
      <c r="UDX134" s="153"/>
      <c r="UDY134" s="153"/>
      <c r="UDZ134" s="155"/>
      <c r="UEA134" s="165"/>
      <c r="UEB134" s="153"/>
      <c r="UEC134" s="154"/>
      <c r="UED134" s="154"/>
      <c r="UEE134" s="153"/>
      <c r="UEF134" s="153"/>
      <c r="UEG134" s="153"/>
      <c r="UEH134" s="153"/>
      <c r="UEI134" s="153"/>
      <c r="UEJ134" s="153"/>
      <c r="UEK134" s="153"/>
      <c r="UEL134" s="153"/>
      <c r="UEM134" s="155"/>
      <c r="UEN134" s="165"/>
      <c r="UEO134" s="153"/>
      <c r="UEP134" s="154"/>
      <c r="UEQ134" s="154"/>
      <c r="UER134" s="153"/>
      <c r="UES134" s="153"/>
      <c r="UET134" s="153"/>
      <c r="UEU134" s="153"/>
      <c r="UEV134" s="153"/>
      <c r="UEW134" s="153"/>
      <c r="UEX134" s="153"/>
      <c r="UEY134" s="153"/>
      <c r="UEZ134" s="155"/>
      <c r="UFA134" s="165"/>
      <c r="UFB134" s="153"/>
      <c r="UFC134" s="154"/>
      <c r="UFD134" s="154"/>
      <c r="UFE134" s="153"/>
      <c r="UFF134" s="153"/>
      <c r="UFG134" s="153"/>
      <c r="UFH134" s="153"/>
      <c r="UFI134" s="153"/>
      <c r="UFJ134" s="153"/>
      <c r="UFK134" s="153"/>
      <c r="UFL134" s="153"/>
      <c r="UFM134" s="155"/>
      <c r="UFN134" s="165"/>
      <c r="UFO134" s="153"/>
      <c r="UFP134" s="154"/>
      <c r="UFQ134" s="154"/>
      <c r="UFR134" s="153"/>
      <c r="UFS134" s="153"/>
      <c r="UFT134" s="153"/>
      <c r="UFU134" s="153"/>
      <c r="UFV134" s="153"/>
      <c r="UFW134" s="153"/>
      <c r="UFX134" s="153"/>
      <c r="UFY134" s="153"/>
      <c r="UFZ134" s="155"/>
      <c r="UGA134" s="165"/>
      <c r="UGB134" s="153"/>
      <c r="UGC134" s="154"/>
      <c r="UGD134" s="154"/>
      <c r="UGE134" s="153"/>
      <c r="UGF134" s="153"/>
      <c r="UGG134" s="153"/>
      <c r="UGH134" s="153"/>
      <c r="UGI134" s="153"/>
      <c r="UGJ134" s="153"/>
      <c r="UGK134" s="153"/>
      <c r="UGL134" s="153"/>
      <c r="UGM134" s="155"/>
      <c r="UGN134" s="165"/>
      <c r="UGO134" s="153"/>
      <c r="UGP134" s="154"/>
      <c r="UGQ134" s="154"/>
      <c r="UGR134" s="153"/>
      <c r="UGS134" s="153"/>
      <c r="UGT134" s="153"/>
      <c r="UGU134" s="153"/>
      <c r="UGV134" s="153"/>
      <c r="UGW134" s="153"/>
      <c r="UGX134" s="153"/>
      <c r="UGY134" s="153"/>
      <c r="UGZ134" s="155"/>
      <c r="UHA134" s="165"/>
      <c r="UHB134" s="153"/>
      <c r="UHC134" s="154"/>
      <c r="UHD134" s="154"/>
      <c r="UHE134" s="153"/>
      <c r="UHF134" s="153"/>
      <c r="UHG134" s="153"/>
      <c r="UHH134" s="153"/>
      <c r="UHI134" s="153"/>
      <c r="UHJ134" s="153"/>
      <c r="UHK134" s="153"/>
      <c r="UHL134" s="153"/>
      <c r="UHM134" s="155"/>
      <c r="UHN134" s="165"/>
      <c r="UHO134" s="153"/>
      <c r="UHP134" s="154"/>
      <c r="UHQ134" s="154"/>
      <c r="UHR134" s="153"/>
      <c r="UHS134" s="153"/>
      <c r="UHT134" s="153"/>
      <c r="UHU134" s="153"/>
      <c r="UHV134" s="153"/>
      <c r="UHW134" s="153"/>
      <c r="UHX134" s="153"/>
      <c r="UHY134" s="153"/>
      <c r="UHZ134" s="155"/>
      <c r="UIA134" s="165"/>
      <c r="UIB134" s="153"/>
      <c r="UIC134" s="154"/>
      <c r="UID134" s="154"/>
      <c r="UIE134" s="153"/>
      <c r="UIF134" s="153"/>
      <c r="UIG134" s="153"/>
      <c r="UIH134" s="153"/>
      <c r="UII134" s="153"/>
      <c r="UIJ134" s="153"/>
      <c r="UIK134" s="153"/>
      <c r="UIL134" s="153"/>
      <c r="UIM134" s="155"/>
      <c r="UIN134" s="165"/>
      <c r="UIO134" s="153"/>
      <c r="UIP134" s="154"/>
      <c r="UIQ134" s="154"/>
      <c r="UIR134" s="153"/>
      <c r="UIS134" s="153"/>
      <c r="UIT134" s="153"/>
      <c r="UIU134" s="153"/>
      <c r="UIV134" s="153"/>
      <c r="UIW134" s="153"/>
      <c r="UIX134" s="153"/>
      <c r="UIY134" s="153"/>
      <c r="UIZ134" s="155"/>
      <c r="UJA134" s="165"/>
      <c r="UJB134" s="153"/>
      <c r="UJC134" s="154"/>
      <c r="UJD134" s="154"/>
      <c r="UJE134" s="153"/>
      <c r="UJF134" s="153"/>
      <c r="UJG134" s="153"/>
      <c r="UJH134" s="153"/>
      <c r="UJI134" s="153"/>
      <c r="UJJ134" s="153"/>
      <c r="UJK134" s="153"/>
      <c r="UJL134" s="153"/>
      <c r="UJM134" s="155"/>
      <c r="UJN134" s="165"/>
      <c r="UJO134" s="153"/>
      <c r="UJP134" s="154"/>
      <c r="UJQ134" s="154"/>
      <c r="UJR134" s="153"/>
      <c r="UJS134" s="153"/>
      <c r="UJT134" s="153"/>
      <c r="UJU134" s="153"/>
      <c r="UJV134" s="153"/>
      <c r="UJW134" s="153"/>
      <c r="UJX134" s="153"/>
      <c r="UJY134" s="153"/>
      <c r="UJZ134" s="155"/>
      <c r="UKA134" s="165"/>
      <c r="UKB134" s="153"/>
      <c r="UKC134" s="154"/>
      <c r="UKD134" s="154"/>
      <c r="UKE134" s="153"/>
      <c r="UKF134" s="153"/>
      <c r="UKG134" s="153"/>
      <c r="UKH134" s="153"/>
      <c r="UKI134" s="153"/>
      <c r="UKJ134" s="153"/>
      <c r="UKK134" s="153"/>
      <c r="UKL134" s="153"/>
      <c r="UKM134" s="155"/>
      <c r="UKN134" s="165"/>
      <c r="UKO134" s="153"/>
      <c r="UKP134" s="154"/>
      <c r="UKQ134" s="154"/>
      <c r="UKR134" s="153"/>
      <c r="UKS134" s="153"/>
      <c r="UKT134" s="153"/>
      <c r="UKU134" s="153"/>
      <c r="UKV134" s="153"/>
      <c r="UKW134" s="153"/>
      <c r="UKX134" s="153"/>
      <c r="UKY134" s="153"/>
      <c r="UKZ134" s="155"/>
      <c r="ULA134" s="165"/>
      <c r="ULB134" s="153"/>
      <c r="ULC134" s="154"/>
      <c r="ULD134" s="154"/>
      <c r="ULE134" s="153"/>
      <c r="ULF134" s="153"/>
      <c r="ULG134" s="153"/>
      <c r="ULH134" s="153"/>
      <c r="ULI134" s="153"/>
      <c r="ULJ134" s="153"/>
      <c r="ULK134" s="153"/>
      <c r="ULL134" s="153"/>
      <c r="ULM134" s="155"/>
      <c r="ULN134" s="165"/>
      <c r="ULO134" s="153"/>
      <c r="ULP134" s="154"/>
      <c r="ULQ134" s="154"/>
      <c r="ULR134" s="153"/>
      <c r="ULS134" s="153"/>
      <c r="ULT134" s="153"/>
      <c r="ULU134" s="153"/>
      <c r="ULV134" s="153"/>
      <c r="ULW134" s="153"/>
      <c r="ULX134" s="153"/>
      <c r="ULY134" s="153"/>
      <c r="ULZ134" s="155"/>
      <c r="UMA134" s="165"/>
      <c r="UMB134" s="153"/>
      <c r="UMC134" s="154"/>
      <c r="UMD134" s="154"/>
      <c r="UME134" s="153"/>
      <c r="UMF134" s="153"/>
      <c r="UMG134" s="153"/>
      <c r="UMH134" s="153"/>
      <c r="UMI134" s="153"/>
      <c r="UMJ134" s="153"/>
      <c r="UMK134" s="153"/>
      <c r="UML134" s="153"/>
      <c r="UMM134" s="155"/>
      <c r="UMN134" s="165"/>
      <c r="UMO134" s="153"/>
      <c r="UMP134" s="154"/>
      <c r="UMQ134" s="154"/>
      <c r="UMR134" s="153"/>
      <c r="UMS134" s="153"/>
      <c r="UMT134" s="153"/>
      <c r="UMU134" s="153"/>
      <c r="UMV134" s="153"/>
      <c r="UMW134" s="153"/>
      <c r="UMX134" s="153"/>
      <c r="UMY134" s="153"/>
      <c r="UMZ134" s="155"/>
      <c r="UNA134" s="165"/>
      <c r="UNB134" s="153"/>
      <c r="UNC134" s="154"/>
      <c r="UND134" s="154"/>
      <c r="UNE134" s="153"/>
      <c r="UNF134" s="153"/>
      <c r="UNG134" s="153"/>
      <c r="UNH134" s="153"/>
      <c r="UNI134" s="153"/>
      <c r="UNJ134" s="153"/>
      <c r="UNK134" s="153"/>
      <c r="UNL134" s="153"/>
      <c r="UNM134" s="155"/>
      <c r="UNN134" s="165"/>
      <c r="UNO134" s="153"/>
      <c r="UNP134" s="154"/>
      <c r="UNQ134" s="154"/>
      <c r="UNR134" s="153"/>
      <c r="UNS134" s="153"/>
      <c r="UNT134" s="153"/>
      <c r="UNU134" s="153"/>
      <c r="UNV134" s="153"/>
      <c r="UNW134" s="153"/>
      <c r="UNX134" s="153"/>
      <c r="UNY134" s="153"/>
      <c r="UNZ134" s="155"/>
      <c r="UOA134" s="165"/>
      <c r="UOB134" s="153"/>
      <c r="UOC134" s="154"/>
      <c r="UOD134" s="154"/>
      <c r="UOE134" s="153"/>
      <c r="UOF134" s="153"/>
      <c r="UOG134" s="153"/>
      <c r="UOH134" s="153"/>
      <c r="UOI134" s="153"/>
      <c r="UOJ134" s="153"/>
      <c r="UOK134" s="153"/>
      <c r="UOL134" s="153"/>
      <c r="UOM134" s="155"/>
      <c r="UON134" s="165"/>
      <c r="UOO134" s="153"/>
      <c r="UOP134" s="154"/>
      <c r="UOQ134" s="154"/>
      <c r="UOR134" s="153"/>
      <c r="UOS134" s="153"/>
      <c r="UOT134" s="153"/>
      <c r="UOU134" s="153"/>
      <c r="UOV134" s="153"/>
      <c r="UOW134" s="153"/>
      <c r="UOX134" s="153"/>
      <c r="UOY134" s="153"/>
      <c r="UOZ134" s="155"/>
      <c r="UPA134" s="165"/>
      <c r="UPB134" s="153"/>
      <c r="UPC134" s="154"/>
      <c r="UPD134" s="154"/>
      <c r="UPE134" s="153"/>
      <c r="UPF134" s="153"/>
      <c r="UPG134" s="153"/>
      <c r="UPH134" s="153"/>
      <c r="UPI134" s="153"/>
      <c r="UPJ134" s="153"/>
      <c r="UPK134" s="153"/>
      <c r="UPL134" s="153"/>
      <c r="UPM134" s="155"/>
      <c r="UPN134" s="165"/>
      <c r="UPO134" s="153"/>
      <c r="UPP134" s="154"/>
      <c r="UPQ134" s="154"/>
      <c r="UPR134" s="153"/>
      <c r="UPS134" s="153"/>
      <c r="UPT134" s="153"/>
      <c r="UPU134" s="153"/>
      <c r="UPV134" s="153"/>
      <c r="UPW134" s="153"/>
      <c r="UPX134" s="153"/>
      <c r="UPY134" s="153"/>
      <c r="UPZ134" s="155"/>
      <c r="UQA134" s="165"/>
      <c r="UQB134" s="153"/>
      <c r="UQC134" s="154"/>
      <c r="UQD134" s="154"/>
      <c r="UQE134" s="153"/>
      <c r="UQF134" s="153"/>
      <c r="UQG134" s="153"/>
      <c r="UQH134" s="153"/>
      <c r="UQI134" s="153"/>
      <c r="UQJ134" s="153"/>
      <c r="UQK134" s="153"/>
      <c r="UQL134" s="153"/>
      <c r="UQM134" s="155"/>
      <c r="UQN134" s="165"/>
      <c r="UQO134" s="153"/>
      <c r="UQP134" s="154"/>
      <c r="UQQ134" s="154"/>
      <c r="UQR134" s="153"/>
      <c r="UQS134" s="153"/>
      <c r="UQT134" s="153"/>
      <c r="UQU134" s="153"/>
      <c r="UQV134" s="153"/>
      <c r="UQW134" s="153"/>
      <c r="UQX134" s="153"/>
      <c r="UQY134" s="153"/>
      <c r="UQZ134" s="155"/>
      <c r="URA134" s="165"/>
      <c r="URB134" s="153"/>
      <c r="URC134" s="154"/>
      <c r="URD134" s="154"/>
      <c r="URE134" s="153"/>
      <c r="URF134" s="153"/>
      <c r="URG134" s="153"/>
      <c r="URH134" s="153"/>
      <c r="URI134" s="153"/>
      <c r="URJ134" s="153"/>
      <c r="URK134" s="153"/>
      <c r="URL134" s="153"/>
      <c r="URM134" s="155"/>
      <c r="URN134" s="165"/>
      <c r="URO134" s="153"/>
      <c r="URP134" s="154"/>
      <c r="URQ134" s="154"/>
      <c r="URR134" s="153"/>
      <c r="URS134" s="153"/>
      <c r="URT134" s="153"/>
      <c r="URU134" s="153"/>
      <c r="URV134" s="153"/>
      <c r="URW134" s="153"/>
      <c r="URX134" s="153"/>
      <c r="URY134" s="153"/>
      <c r="URZ134" s="155"/>
      <c r="USA134" s="165"/>
      <c r="USB134" s="153"/>
      <c r="USC134" s="154"/>
      <c r="USD134" s="154"/>
      <c r="USE134" s="153"/>
      <c r="USF134" s="153"/>
      <c r="USG134" s="153"/>
      <c r="USH134" s="153"/>
      <c r="USI134" s="153"/>
      <c r="USJ134" s="153"/>
      <c r="USK134" s="153"/>
      <c r="USL134" s="153"/>
      <c r="USM134" s="155"/>
      <c r="USN134" s="165"/>
      <c r="USO134" s="153"/>
      <c r="USP134" s="154"/>
      <c r="USQ134" s="154"/>
      <c r="USR134" s="153"/>
      <c r="USS134" s="153"/>
      <c r="UST134" s="153"/>
      <c r="USU134" s="153"/>
      <c r="USV134" s="153"/>
      <c r="USW134" s="153"/>
      <c r="USX134" s="153"/>
      <c r="USY134" s="153"/>
      <c r="USZ134" s="155"/>
      <c r="UTA134" s="165"/>
      <c r="UTB134" s="153"/>
      <c r="UTC134" s="154"/>
      <c r="UTD134" s="154"/>
      <c r="UTE134" s="153"/>
      <c r="UTF134" s="153"/>
      <c r="UTG134" s="153"/>
      <c r="UTH134" s="153"/>
      <c r="UTI134" s="153"/>
      <c r="UTJ134" s="153"/>
      <c r="UTK134" s="153"/>
      <c r="UTL134" s="153"/>
      <c r="UTM134" s="155"/>
      <c r="UTN134" s="165"/>
      <c r="UTO134" s="153"/>
      <c r="UTP134" s="154"/>
      <c r="UTQ134" s="154"/>
      <c r="UTR134" s="153"/>
      <c r="UTS134" s="153"/>
      <c r="UTT134" s="153"/>
      <c r="UTU134" s="153"/>
      <c r="UTV134" s="153"/>
      <c r="UTW134" s="153"/>
      <c r="UTX134" s="153"/>
      <c r="UTY134" s="153"/>
      <c r="UTZ134" s="155"/>
      <c r="UUA134" s="165"/>
      <c r="UUB134" s="153"/>
      <c r="UUC134" s="154"/>
      <c r="UUD134" s="154"/>
      <c r="UUE134" s="153"/>
      <c r="UUF134" s="153"/>
      <c r="UUG134" s="153"/>
      <c r="UUH134" s="153"/>
      <c r="UUI134" s="153"/>
      <c r="UUJ134" s="153"/>
      <c r="UUK134" s="153"/>
      <c r="UUL134" s="153"/>
      <c r="UUM134" s="155"/>
      <c r="UUN134" s="165"/>
      <c r="UUO134" s="153"/>
      <c r="UUP134" s="154"/>
      <c r="UUQ134" s="154"/>
      <c r="UUR134" s="153"/>
      <c r="UUS134" s="153"/>
      <c r="UUT134" s="153"/>
      <c r="UUU134" s="153"/>
      <c r="UUV134" s="153"/>
      <c r="UUW134" s="153"/>
      <c r="UUX134" s="153"/>
      <c r="UUY134" s="153"/>
      <c r="UUZ134" s="155"/>
      <c r="UVA134" s="165"/>
      <c r="UVB134" s="153"/>
      <c r="UVC134" s="154"/>
      <c r="UVD134" s="154"/>
      <c r="UVE134" s="153"/>
      <c r="UVF134" s="153"/>
      <c r="UVG134" s="153"/>
      <c r="UVH134" s="153"/>
      <c r="UVI134" s="153"/>
      <c r="UVJ134" s="153"/>
      <c r="UVK134" s="153"/>
      <c r="UVL134" s="153"/>
      <c r="UVM134" s="155"/>
      <c r="UVN134" s="165"/>
      <c r="UVO134" s="153"/>
      <c r="UVP134" s="154"/>
      <c r="UVQ134" s="154"/>
      <c r="UVR134" s="153"/>
      <c r="UVS134" s="153"/>
      <c r="UVT134" s="153"/>
      <c r="UVU134" s="153"/>
      <c r="UVV134" s="153"/>
      <c r="UVW134" s="153"/>
      <c r="UVX134" s="153"/>
      <c r="UVY134" s="153"/>
      <c r="UVZ134" s="155"/>
      <c r="UWA134" s="165"/>
      <c r="UWB134" s="153"/>
      <c r="UWC134" s="154"/>
      <c r="UWD134" s="154"/>
      <c r="UWE134" s="153"/>
      <c r="UWF134" s="153"/>
      <c r="UWG134" s="153"/>
      <c r="UWH134" s="153"/>
      <c r="UWI134" s="153"/>
      <c r="UWJ134" s="153"/>
      <c r="UWK134" s="153"/>
      <c r="UWL134" s="153"/>
      <c r="UWM134" s="155"/>
      <c r="UWN134" s="165"/>
      <c r="UWO134" s="153"/>
      <c r="UWP134" s="154"/>
      <c r="UWQ134" s="154"/>
      <c r="UWR134" s="153"/>
      <c r="UWS134" s="153"/>
      <c r="UWT134" s="153"/>
      <c r="UWU134" s="153"/>
      <c r="UWV134" s="153"/>
      <c r="UWW134" s="153"/>
      <c r="UWX134" s="153"/>
      <c r="UWY134" s="153"/>
      <c r="UWZ134" s="155"/>
      <c r="UXA134" s="165"/>
      <c r="UXB134" s="153"/>
      <c r="UXC134" s="154"/>
      <c r="UXD134" s="154"/>
      <c r="UXE134" s="153"/>
      <c r="UXF134" s="153"/>
      <c r="UXG134" s="153"/>
      <c r="UXH134" s="153"/>
      <c r="UXI134" s="153"/>
      <c r="UXJ134" s="153"/>
      <c r="UXK134" s="153"/>
      <c r="UXL134" s="153"/>
      <c r="UXM134" s="155"/>
      <c r="UXN134" s="165"/>
      <c r="UXO134" s="153"/>
      <c r="UXP134" s="154"/>
      <c r="UXQ134" s="154"/>
      <c r="UXR134" s="153"/>
      <c r="UXS134" s="153"/>
      <c r="UXT134" s="153"/>
      <c r="UXU134" s="153"/>
      <c r="UXV134" s="153"/>
      <c r="UXW134" s="153"/>
      <c r="UXX134" s="153"/>
      <c r="UXY134" s="153"/>
      <c r="UXZ134" s="155"/>
      <c r="UYA134" s="165"/>
      <c r="UYB134" s="153"/>
      <c r="UYC134" s="154"/>
      <c r="UYD134" s="154"/>
      <c r="UYE134" s="153"/>
      <c r="UYF134" s="153"/>
      <c r="UYG134" s="153"/>
      <c r="UYH134" s="153"/>
      <c r="UYI134" s="153"/>
      <c r="UYJ134" s="153"/>
      <c r="UYK134" s="153"/>
      <c r="UYL134" s="153"/>
      <c r="UYM134" s="155"/>
      <c r="UYN134" s="165"/>
      <c r="UYO134" s="153"/>
      <c r="UYP134" s="154"/>
      <c r="UYQ134" s="154"/>
      <c r="UYR134" s="153"/>
      <c r="UYS134" s="153"/>
      <c r="UYT134" s="153"/>
      <c r="UYU134" s="153"/>
      <c r="UYV134" s="153"/>
      <c r="UYW134" s="153"/>
      <c r="UYX134" s="153"/>
      <c r="UYY134" s="153"/>
      <c r="UYZ134" s="155"/>
      <c r="UZA134" s="165"/>
      <c r="UZB134" s="153"/>
      <c r="UZC134" s="154"/>
      <c r="UZD134" s="154"/>
      <c r="UZE134" s="153"/>
      <c r="UZF134" s="153"/>
      <c r="UZG134" s="153"/>
      <c r="UZH134" s="153"/>
      <c r="UZI134" s="153"/>
      <c r="UZJ134" s="153"/>
      <c r="UZK134" s="153"/>
      <c r="UZL134" s="153"/>
      <c r="UZM134" s="155"/>
      <c r="UZN134" s="165"/>
      <c r="UZO134" s="153"/>
      <c r="UZP134" s="154"/>
      <c r="UZQ134" s="154"/>
      <c r="UZR134" s="153"/>
      <c r="UZS134" s="153"/>
      <c r="UZT134" s="153"/>
      <c r="UZU134" s="153"/>
      <c r="UZV134" s="153"/>
      <c r="UZW134" s="153"/>
      <c r="UZX134" s="153"/>
      <c r="UZY134" s="153"/>
      <c r="UZZ134" s="155"/>
      <c r="VAA134" s="165"/>
      <c r="VAB134" s="153"/>
      <c r="VAC134" s="154"/>
      <c r="VAD134" s="154"/>
      <c r="VAE134" s="153"/>
      <c r="VAF134" s="153"/>
      <c r="VAG134" s="153"/>
      <c r="VAH134" s="153"/>
      <c r="VAI134" s="153"/>
      <c r="VAJ134" s="153"/>
      <c r="VAK134" s="153"/>
      <c r="VAL134" s="153"/>
      <c r="VAM134" s="155"/>
      <c r="VAN134" s="165"/>
      <c r="VAO134" s="153"/>
      <c r="VAP134" s="154"/>
      <c r="VAQ134" s="154"/>
      <c r="VAR134" s="153"/>
      <c r="VAS134" s="153"/>
      <c r="VAT134" s="153"/>
      <c r="VAU134" s="153"/>
      <c r="VAV134" s="153"/>
      <c r="VAW134" s="153"/>
      <c r="VAX134" s="153"/>
      <c r="VAY134" s="153"/>
      <c r="VAZ134" s="155"/>
      <c r="VBA134" s="165"/>
      <c r="VBB134" s="153"/>
      <c r="VBC134" s="154"/>
      <c r="VBD134" s="154"/>
      <c r="VBE134" s="153"/>
      <c r="VBF134" s="153"/>
      <c r="VBG134" s="153"/>
      <c r="VBH134" s="153"/>
      <c r="VBI134" s="153"/>
      <c r="VBJ134" s="153"/>
      <c r="VBK134" s="153"/>
      <c r="VBL134" s="153"/>
      <c r="VBM134" s="155"/>
      <c r="VBN134" s="165"/>
      <c r="VBO134" s="153"/>
      <c r="VBP134" s="154"/>
      <c r="VBQ134" s="154"/>
      <c r="VBR134" s="153"/>
      <c r="VBS134" s="153"/>
      <c r="VBT134" s="153"/>
      <c r="VBU134" s="153"/>
      <c r="VBV134" s="153"/>
      <c r="VBW134" s="153"/>
      <c r="VBX134" s="153"/>
      <c r="VBY134" s="153"/>
      <c r="VBZ134" s="155"/>
      <c r="VCA134" s="165"/>
      <c r="VCB134" s="153"/>
      <c r="VCC134" s="154"/>
      <c r="VCD134" s="154"/>
      <c r="VCE134" s="153"/>
      <c r="VCF134" s="153"/>
      <c r="VCG134" s="153"/>
      <c r="VCH134" s="153"/>
      <c r="VCI134" s="153"/>
      <c r="VCJ134" s="153"/>
      <c r="VCK134" s="153"/>
      <c r="VCL134" s="153"/>
      <c r="VCM134" s="155"/>
      <c r="VCN134" s="165"/>
      <c r="VCO134" s="153"/>
      <c r="VCP134" s="154"/>
      <c r="VCQ134" s="154"/>
      <c r="VCR134" s="153"/>
      <c r="VCS134" s="153"/>
      <c r="VCT134" s="153"/>
      <c r="VCU134" s="153"/>
      <c r="VCV134" s="153"/>
      <c r="VCW134" s="153"/>
      <c r="VCX134" s="153"/>
      <c r="VCY134" s="153"/>
      <c r="VCZ134" s="155"/>
      <c r="VDA134" s="165"/>
      <c r="VDB134" s="153"/>
      <c r="VDC134" s="154"/>
      <c r="VDD134" s="154"/>
      <c r="VDE134" s="153"/>
      <c r="VDF134" s="153"/>
      <c r="VDG134" s="153"/>
      <c r="VDH134" s="153"/>
      <c r="VDI134" s="153"/>
      <c r="VDJ134" s="153"/>
      <c r="VDK134" s="153"/>
      <c r="VDL134" s="153"/>
      <c r="VDM134" s="155"/>
      <c r="VDN134" s="165"/>
      <c r="VDO134" s="153"/>
      <c r="VDP134" s="154"/>
      <c r="VDQ134" s="154"/>
      <c r="VDR134" s="153"/>
      <c r="VDS134" s="153"/>
      <c r="VDT134" s="153"/>
      <c r="VDU134" s="153"/>
      <c r="VDV134" s="153"/>
      <c r="VDW134" s="153"/>
      <c r="VDX134" s="153"/>
      <c r="VDY134" s="153"/>
      <c r="VDZ134" s="155"/>
      <c r="VEA134" s="165"/>
      <c r="VEB134" s="153"/>
      <c r="VEC134" s="154"/>
      <c r="VED134" s="154"/>
      <c r="VEE134" s="153"/>
      <c r="VEF134" s="153"/>
      <c r="VEG134" s="153"/>
      <c r="VEH134" s="153"/>
      <c r="VEI134" s="153"/>
      <c r="VEJ134" s="153"/>
      <c r="VEK134" s="153"/>
      <c r="VEL134" s="153"/>
      <c r="VEM134" s="155"/>
      <c r="VEN134" s="165"/>
      <c r="VEO134" s="153"/>
      <c r="VEP134" s="154"/>
      <c r="VEQ134" s="154"/>
      <c r="VER134" s="153"/>
      <c r="VES134" s="153"/>
      <c r="VET134" s="153"/>
      <c r="VEU134" s="153"/>
      <c r="VEV134" s="153"/>
      <c r="VEW134" s="153"/>
      <c r="VEX134" s="153"/>
      <c r="VEY134" s="153"/>
      <c r="VEZ134" s="155"/>
      <c r="VFA134" s="165"/>
      <c r="VFB134" s="153"/>
      <c r="VFC134" s="154"/>
      <c r="VFD134" s="154"/>
      <c r="VFE134" s="153"/>
      <c r="VFF134" s="153"/>
      <c r="VFG134" s="153"/>
      <c r="VFH134" s="153"/>
      <c r="VFI134" s="153"/>
      <c r="VFJ134" s="153"/>
      <c r="VFK134" s="153"/>
      <c r="VFL134" s="153"/>
      <c r="VFM134" s="155"/>
      <c r="VFN134" s="165"/>
      <c r="VFO134" s="153"/>
      <c r="VFP134" s="154"/>
      <c r="VFQ134" s="154"/>
      <c r="VFR134" s="153"/>
      <c r="VFS134" s="153"/>
      <c r="VFT134" s="153"/>
      <c r="VFU134" s="153"/>
      <c r="VFV134" s="153"/>
      <c r="VFW134" s="153"/>
      <c r="VFX134" s="153"/>
      <c r="VFY134" s="153"/>
      <c r="VFZ134" s="155"/>
      <c r="VGA134" s="165"/>
      <c r="VGB134" s="153"/>
      <c r="VGC134" s="154"/>
      <c r="VGD134" s="154"/>
      <c r="VGE134" s="153"/>
      <c r="VGF134" s="153"/>
      <c r="VGG134" s="153"/>
      <c r="VGH134" s="153"/>
      <c r="VGI134" s="153"/>
      <c r="VGJ134" s="153"/>
      <c r="VGK134" s="153"/>
      <c r="VGL134" s="153"/>
      <c r="VGM134" s="155"/>
      <c r="VGN134" s="165"/>
      <c r="VGO134" s="153"/>
      <c r="VGP134" s="154"/>
      <c r="VGQ134" s="154"/>
      <c r="VGR134" s="153"/>
      <c r="VGS134" s="153"/>
      <c r="VGT134" s="153"/>
      <c r="VGU134" s="153"/>
      <c r="VGV134" s="153"/>
      <c r="VGW134" s="153"/>
      <c r="VGX134" s="153"/>
      <c r="VGY134" s="153"/>
      <c r="VGZ134" s="155"/>
      <c r="VHA134" s="165"/>
      <c r="VHB134" s="153"/>
      <c r="VHC134" s="154"/>
      <c r="VHD134" s="154"/>
      <c r="VHE134" s="153"/>
      <c r="VHF134" s="153"/>
      <c r="VHG134" s="153"/>
      <c r="VHH134" s="153"/>
      <c r="VHI134" s="153"/>
      <c r="VHJ134" s="153"/>
      <c r="VHK134" s="153"/>
      <c r="VHL134" s="153"/>
      <c r="VHM134" s="155"/>
      <c r="VHN134" s="165"/>
      <c r="VHO134" s="153"/>
      <c r="VHP134" s="154"/>
      <c r="VHQ134" s="154"/>
      <c r="VHR134" s="153"/>
      <c r="VHS134" s="153"/>
      <c r="VHT134" s="153"/>
      <c r="VHU134" s="153"/>
      <c r="VHV134" s="153"/>
      <c r="VHW134" s="153"/>
      <c r="VHX134" s="153"/>
      <c r="VHY134" s="153"/>
      <c r="VHZ134" s="155"/>
      <c r="VIA134" s="165"/>
      <c r="VIB134" s="153"/>
      <c r="VIC134" s="154"/>
      <c r="VID134" s="154"/>
      <c r="VIE134" s="153"/>
      <c r="VIF134" s="153"/>
      <c r="VIG134" s="153"/>
      <c r="VIH134" s="153"/>
      <c r="VII134" s="153"/>
      <c r="VIJ134" s="153"/>
      <c r="VIK134" s="153"/>
      <c r="VIL134" s="153"/>
      <c r="VIM134" s="155"/>
      <c r="VIN134" s="165"/>
      <c r="VIO134" s="153"/>
      <c r="VIP134" s="154"/>
      <c r="VIQ134" s="154"/>
      <c r="VIR134" s="153"/>
      <c r="VIS134" s="153"/>
      <c r="VIT134" s="153"/>
      <c r="VIU134" s="153"/>
      <c r="VIV134" s="153"/>
      <c r="VIW134" s="153"/>
      <c r="VIX134" s="153"/>
      <c r="VIY134" s="153"/>
      <c r="VIZ134" s="155"/>
      <c r="VJA134" s="165"/>
      <c r="VJB134" s="153"/>
      <c r="VJC134" s="154"/>
      <c r="VJD134" s="154"/>
      <c r="VJE134" s="153"/>
      <c r="VJF134" s="153"/>
      <c r="VJG134" s="153"/>
      <c r="VJH134" s="153"/>
      <c r="VJI134" s="153"/>
      <c r="VJJ134" s="153"/>
      <c r="VJK134" s="153"/>
      <c r="VJL134" s="153"/>
      <c r="VJM134" s="155"/>
      <c r="VJN134" s="165"/>
      <c r="VJO134" s="153"/>
      <c r="VJP134" s="154"/>
      <c r="VJQ134" s="154"/>
      <c r="VJR134" s="153"/>
      <c r="VJS134" s="153"/>
      <c r="VJT134" s="153"/>
      <c r="VJU134" s="153"/>
      <c r="VJV134" s="153"/>
      <c r="VJW134" s="153"/>
      <c r="VJX134" s="153"/>
      <c r="VJY134" s="153"/>
      <c r="VJZ134" s="155"/>
      <c r="VKA134" s="165"/>
      <c r="VKB134" s="153"/>
      <c r="VKC134" s="154"/>
      <c r="VKD134" s="154"/>
      <c r="VKE134" s="153"/>
      <c r="VKF134" s="153"/>
      <c r="VKG134" s="153"/>
      <c r="VKH134" s="153"/>
      <c r="VKI134" s="153"/>
      <c r="VKJ134" s="153"/>
      <c r="VKK134" s="153"/>
      <c r="VKL134" s="153"/>
      <c r="VKM134" s="155"/>
      <c r="VKN134" s="165"/>
      <c r="VKO134" s="153"/>
      <c r="VKP134" s="154"/>
      <c r="VKQ134" s="154"/>
      <c r="VKR134" s="153"/>
      <c r="VKS134" s="153"/>
      <c r="VKT134" s="153"/>
      <c r="VKU134" s="153"/>
      <c r="VKV134" s="153"/>
      <c r="VKW134" s="153"/>
      <c r="VKX134" s="153"/>
      <c r="VKY134" s="153"/>
      <c r="VKZ134" s="155"/>
      <c r="VLA134" s="165"/>
      <c r="VLB134" s="153"/>
      <c r="VLC134" s="154"/>
      <c r="VLD134" s="154"/>
      <c r="VLE134" s="153"/>
      <c r="VLF134" s="153"/>
      <c r="VLG134" s="153"/>
      <c r="VLH134" s="153"/>
      <c r="VLI134" s="153"/>
      <c r="VLJ134" s="153"/>
      <c r="VLK134" s="153"/>
      <c r="VLL134" s="153"/>
      <c r="VLM134" s="155"/>
      <c r="VLN134" s="165"/>
      <c r="VLO134" s="153"/>
      <c r="VLP134" s="154"/>
      <c r="VLQ134" s="154"/>
      <c r="VLR134" s="153"/>
      <c r="VLS134" s="153"/>
      <c r="VLT134" s="153"/>
      <c r="VLU134" s="153"/>
      <c r="VLV134" s="153"/>
      <c r="VLW134" s="153"/>
      <c r="VLX134" s="153"/>
      <c r="VLY134" s="153"/>
      <c r="VLZ134" s="155"/>
      <c r="VMA134" s="165"/>
      <c r="VMB134" s="153"/>
      <c r="VMC134" s="154"/>
      <c r="VMD134" s="154"/>
      <c r="VME134" s="153"/>
      <c r="VMF134" s="153"/>
      <c r="VMG134" s="153"/>
      <c r="VMH134" s="153"/>
      <c r="VMI134" s="153"/>
      <c r="VMJ134" s="153"/>
      <c r="VMK134" s="153"/>
      <c r="VML134" s="153"/>
      <c r="VMM134" s="155"/>
      <c r="VMN134" s="165"/>
      <c r="VMO134" s="153"/>
      <c r="VMP134" s="154"/>
      <c r="VMQ134" s="154"/>
      <c r="VMR134" s="153"/>
      <c r="VMS134" s="153"/>
      <c r="VMT134" s="153"/>
      <c r="VMU134" s="153"/>
      <c r="VMV134" s="153"/>
      <c r="VMW134" s="153"/>
      <c r="VMX134" s="153"/>
      <c r="VMY134" s="153"/>
      <c r="VMZ134" s="155"/>
      <c r="VNA134" s="165"/>
      <c r="VNB134" s="153"/>
      <c r="VNC134" s="154"/>
      <c r="VND134" s="154"/>
      <c r="VNE134" s="153"/>
      <c r="VNF134" s="153"/>
      <c r="VNG134" s="153"/>
      <c r="VNH134" s="153"/>
      <c r="VNI134" s="153"/>
      <c r="VNJ134" s="153"/>
      <c r="VNK134" s="153"/>
      <c r="VNL134" s="153"/>
      <c r="VNM134" s="155"/>
      <c r="VNN134" s="165"/>
      <c r="VNO134" s="153"/>
      <c r="VNP134" s="154"/>
      <c r="VNQ134" s="154"/>
      <c r="VNR134" s="153"/>
      <c r="VNS134" s="153"/>
      <c r="VNT134" s="153"/>
      <c r="VNU134" s="153"/>
      <c r="VNV134" s="153"/>
      <c r="VNW134" s="153"/>
      <c r="VNX134" s="153"/>
      <c r="VNY134" s="153"/>
      <c r="VNZ134" s="155"/>
      <c r="VOA134" s="165"/>
      <c r="VOB134" s="153"/>
      <c r="VOC134" s="154"/>
      <c r="VOD134" s="154"/>
      <c r="VOE134" s="153"/>
      <c r="VOF134" s="153"/>
      <c r="VOG134" s="153"/>
      <c r="VOH134" s="153"/>
      <c r="VOI134" s="153"/>
      <c r="VOJ134" s="153"/>
      <c r="VOK134" s="153"/>
      <c r="VOL134" s="153"/>
      <c r="VOM134" s="155"/>
      <c r="VON134" s="165"/>
      <c r="VOO134" s="153"/>
      <c r="VOP134" s="154"/>
      <c r="VOQ134" s="154"/>
      <c r="VOR134" s="153"/>
      <c r="VOS134" s="153"/>
      <c r="VOT134" s="153"/>
      <c r="VOU134" s="153"/>
      <c r="VOV134" s="153"/>
      <c r="VOW134" s="153"/>
      <c r="VOX134" s="153"/>
      <c r="VOY134" s="153"/>
      <c r="VOZ134" s="155"/>
      <c r="VPA134" s="165"/>
      <c r="VPB134" s="153"/>
      <c r="VPC134" s="154"/>
      <c r="VPD134" s="154"/>
      <c r="VPE134" s="153"/>
      <c r="VPF134" s="153"/>
      <c r="VPG134" s="153"/>
      <c r="VPH134" s="153"/>
      <c r="VPI134" s="153"/>
      <c r="VPJ134" s="153"/>
      <c r="VPK134" s="153"/>
      <c r="VPL134" s="153"/>
      <c r="VPM134" s="155"/>
      <c r="VPN134" s="165"/>
      <c r="VPO134" s="153"/>
      <c r="VPP134" s="154"/>
      <c r="VPQ134" s="154"/>
      <c r="VPR134" s="153"/>
      <c r="VPS134" s="153"/>
      <c r="VPT134" s="153"/>
      <c r="VPU134" s="153"/>
      <c r="VPV134" s="153"/>
      <c r="VPW134" s="153"/>
      <c r="VPX134" s="153"/>
      <c r="VPY134" s="153"/>
      <c r="VPZ134" s="155"/>
      <c r="VQA134" s="165"/>
      <c r="VQB134" s="153"/>
      <c r="VQC134" s="154"/>
      <c r="VQD134" s="154"/>
      <c r="VQE134" s="153"/>
      <c r="VQF134" s="153"/>
      <c r="VQG134" s="153"/>
      <c r="VQH134" s="153"/>
      <c r="VQI134" s="153"/>
      <c r="VQJ134" s="153"/>
      <c r="VQK134" s="153"/>
      <c r="VQL134" s="153"/>
      <c r="VQM134" s="155"/>
      <c r="VQN134" s="165"/>
      <c r="VQO134" s="153"/>
      <c r="VQP134" s="154"/>
      <c r="VQQ134" s="154"/>
      <c r="VQR134" s="153"/>
      <c r="VQS134" s="153"/>
      <c r="VQT134" s="153"/>
      <c r="VQU134" s="153"/>
      <c r="VQV134" s="153"/>
      <c r="VQW134" s="153"/>
      <c r="VQX134" s="153"/>
      <c r="VQY134" s="153"/>
      <c r="VQZ134" s="155"/>
      <c r="VRA134" s="165"/>
      <c r="VRB134" s="153"/>
      <c r="VRC134" s="154"/>
      <c r="VRD134" s="154"/>
      <c r="VRE134" s="153"/>
      <c r="VRF134" s="153"/>
      <c r="VRG134" s="153"/>
      <c r="VRH134" s="153"/>
      <c r="VRI134" s="153"/>
      <c r="VRJ134" s="153"/>
      <c r="VRK134" s="153"/>
      <c r="VRL134" s="153"/>
      <c r="VRM134" s="155"/>
      <c r="VRN134" s="165"/>
      <c r="VRO134" s="153"/>
      <c r="VRP134" s="154"/>
      <c r="VRQ134" s="154"/>
      <c r="VRR134" s="153"/>
      <c r="VRS134" s="153"/>
      <c r="VRT134" s="153"/>
      <c r="VRU134" s="153"/>
      <c r="VRV134" s="153"/>
      <c r="VRW134" s="153"/>
      <c r="VRX134" s="153"/>
      <c r="VRY134" s="153"/>
      <c r="VRZ134" s="155"/>
      <c r="VSA134" s="165"/>
      <c r="VSB134" s="153"/>
      <c r="VSC134" s="154"/>
      <c r="VSD134" s="154"/>
      <c r="VSE134" s="153"/>
      <c r="VSF134" s="153"/>
      <c r="VSG134" s="153"/>
      <c r="VSH134" s="153"/>
      <c r="VSI134" s="153"/>
      <c r="VSJ134" s="153"/>
      <c r="VSK134" s="153"/>
      <c r="VSL134" s="153"/>
      <c r="VSM134" s="155"/>
      <c r="VSN134" s="165"/>
      <c r="VSO134" s="153"/>
      <c r="VSP134" s="154"/>
      <c r="VSQ134" s="154"/>
      <c r="VSR134" s="153"/>
      <c r="VSS134" s="153"/>
      <c r="VST134" s="153"/>
      <c r="VSU134" s="153"/>
      <c r="VSV134" s="153"/>
      <c r="VSW134" s="153"/>
      <c r="VSX134" s="153"/>
      <c r="VSY134" s="153"/>
      <c r="VSZ134" s="155"/>
      <c r="VTA134" s="165"/>
      <c r="VTB134" s="153"/>
      <c r="VTC134" s="154"/>
      <c r="VTD134" s="154"/>
      <c r="VTE134" s="153"/>
      <c r="VTF134" s="153"/>
      <c r="VTG134" s="153"/>
      <c r="VTH134" s="153"/>
      <c r="VTI134" s="153"/>
      <c r="VTJ134" s="153"/>
      <c r="VTK134" s="153"/>
      <c r="VTL134" s="153"/>
      <c r="VTM134" s="155"/>
      <c r="VTN134" s="165"/>
      <c r="VTO134" s="153"/>
      <c r="VTP134" s="154"/>
      <c r="VTQ134" s="154"/>
      <c r="VTR134" s="153"/>
      <c r="VTS134" s="153"/>
      <c r="VTT134" s="153"/>
      <c r="VTU134" s="153"/>
      <c r="VTV134" s="153"/>
      <c r="VTW134" s="153"/>
      <c r="VTX134" s="153"/>
      <c r="VTY134" s="153"/>
      <c r="VTZ134" s="155"/>
      <c r="VUA134" s="165"/>
      <c r="VUB134" s="153"/>
      <c r="VUC134" s="154"/>
      <c r="VUD134" s="154"/>
      <c r="VUE134" s="153"/>
      <c r="VUF134" s="153"/>
      <c r="VUG134" s="153"/>
      <c r="VUH134" s="153"/>
      <c r="VUI134" s="153"/>
      <c r="VUJ134" s="153"/>
      <c r="VUK134" s="153"/>
      <c r="VUL134" s="153"/>
      <c r="VUM134" s="155"/>
      <c r="VUN134" s="165"/>
      <c r="VUO134" s="153"/>
      <c r="VUP134" s="154"/>
      <c r="VUQ134" s="154"/>
      <c r="VUR134" s="153"/>
      <c r="VUS134" s="153"/>
      <c r="VUT134" s="153"/>
      <c r="VUU134" s="153"/>
      <c r="VUV134" s="153"/>
      <c r="VUW134" s="153"/>
      <c r="VUX134" s="153"/>
      <c r="VUY134" s="153"/>
      <c r="VUZ134" s="155"/>
      <c r="VVA134" s="165"/>
      <c r="VVB134" s="153"/>
      <c r="VVC134" s="154"/>
      <c r="VVD134" s="154"/>
      <c r="VVE134" s="153"/>
      <c r="VVF134" s="153"/>
      <c r="VVG134" s="153"/>
      <c r="VVH134" s="153"/>
      <c r="VVI134" s="153"/>
      <c r="VVJ134" s="153"/>
      <c r="VVK134" s="153"/>
      <c r="VVL134" s="153"/>
      <c r="VVM134" s="155"/>
      <c r="VVN134" s="165"/>
      <c r="VVO134" s="153"/>
      <c r="VVP134" s="154"/>
      <c r="VVQ134" s="154"/>
      <c r="VVR134" s="153"/>
      <c r="VVS134" s="153"/>
      <c r="VVT134" s="153"/>
      <c r="VVU134" s="153"/>
      <c r="VVV134" s="153"/>
      <c r="VVW134" s="153"/>
      <c r="VVX134" s="153"/>
      <c r="VVY134" s="153"/>
      <c r="VVZ134" s="155"/>
      <c r="VWA134" s="165"/>
      <c r="VWB134" s="153"/>
      <c r="VWC134" s="154"/>
      <c r="VWD134" s="154"/>
      <c r="VWE134" s="153"/>
      <c r="VWF134" s="153"/>
      <c r="VWG134" s="153"/>
      <c r="VWH134" s="153"/>
      <c r="VWI134" s="153"/>
      <c r="VWJ134" s="153"/>
      <c r="VWK134" s="153"/>
      <c r="VWL134" s="153"/>
      <c r="VWM134" s="155"/>
      <c r="VWN134" s="165"/>
      <c r="VWO134" s="153"/>
      <c r="VWP134" s="154"/>
      <c r="VWQ134" s="154"/>
      <c r="VWR134" s="153"/>
      <c r="VWS134" s="153"/>
      <c r="VWT134" s="153"/>
      <c r="VWU134" s="153"/>
      <c r="VWV134" s="153"/>
      <c r="VWW134" s="153"/>
      <c r="VWX134" s="153"/>
      <c r="VWY134" s="153"/>
      <c r="VWZ134" s="155"/>
      <c r="VXA134" s="165"/>
      <c r="VXB134" s="153"/>
      <c r="VXC134" s="154"/>
      <c r="VXD134" s="154"/>
      <c r="VXE134" s="153"/>
      <c r="VXF134" s="153"/>
      <c r="VXG134" s="153"/>
      <c r="VXH134" s="153"/>
      <c r="VXI134" s="153"/>
      <c r="VXJ134" s="153"/>
      <c r="VXK134" s="153"/>
      <c r="VXL134" s="153"/>
      <c r="VXM134" s="155"/>
      <c r="VXN134" s="165"/>
      <c r="VXO134" s="153"/>
      <c r="VXP134" s="154"/>
      <c r="VXQ134" s="154"/>
      <c r="VXR134" s="153"/>
      <c r="VXS134" s="153"/>
      <c r="VXT134" s="153"/>
      <c r="VXU134" s="153"/>
      <c r="VXV134" s="153"/>
      <c r="VXW134" s="153"/>
      <c r="VXX134" s="153"/>
      <c r="VXY134" s="153"/>
      <c r="VXZ134" s="155"/>
      <c r="VYA134" s="165"/>
      <c r="VYB134" s="153"/>
      <c r="VYC134" s="154"/>
      <c r="VYD134" s="154"/>
      <c r="VYE134" s="153"/>
      <c r="VYF134" s="153"/>
      <c r="VYG134" s="153"/>
      <c r="VYH134" s="153"/>
      <c r="VYI134" s="153"/>
      <c r="VYJ134" s="153"/>
      <c r="VYK134" s="153"/>
      <c r="VYL134" s="153"/>
      <c r="VYM134" s="155"/>
      <c r="VYN134" s="165"/>
      <c r="VYO134" s="153"/>
      <c r="VYP134" s="154"/>
      <c r="VYQ134" s="154"/>
      <c r="VYR134" s="153"/>
      <c r="VYS134" s="153"/>
      <c r="VYT134" s="153"/>
      <c r="VYU134" s="153"/>
      <c r="VYV134" s="153"/>
      <c r="VYW134" s="153"/>
      <c r="VYX134" s="153"/>
      <c r="VYY134" s="153"/>
      <c r="VYZ134" s="155"/>
      <c r="VZA134" s="165"/>
      <c r="VZB134" s="153"/>
      <c r="VZC134" s="154"/>
      <c r="VZD134" s="154"/>
      <c r="VZE134" s="153"/>
      <c r="VZF134" s="153"/>
      <c r="VZG134" s="153"/>
      <c r="VZH134" s="153"/>
      <c r="VZI134" s="153"/>
      <c r="VZJ134" s="153"/>
      <c r="VZK134" s="153"/>
      <c r="VZL134" s="153"/>
      <c r="VZM134" s="155"/>
      <c r="VZN134" s="165"/>
      <c r="VZO134" s="153"/>
      <c r="VZP134" s="154"/>
      <c r="VZQ134" s="154"/>
      <c r="VZR134" s="153"/>
      <c r="VZS134" s="153"/>
      <c r="VZT134" s="153"/>
      <c r="VZU134" s="153"/>
      <c r="VZV134" s="153"/>
      <c r="VZW134" s="153"/>
      <c r="VZX134" s="153"/>
      <c r="VZY134" s="153"/>
      <c r="VZZ134" s="155"/>
      <c r="WAA134" s="165"/>
      <c r="WAB134" s="153"/>
      <c r="WAC134" s="154"/>
      <c r="WAD134" s="154"/>
      <c r="WAE134" s="153"/>
      <c r="WAF134" s="153"/>
      <c r="WAG134" s="153"/>
      <c r="WAH134" s="153"/>
      <c r="WAI134" s="153"/>
      <c r="WAJ134" s="153"/>
      <c r="WAK134" s="153"/>
      <c r="WAL134" s="153"/>
      <c r="WAM134" s="155"/>
      <c r="WAN134" s="165"/>
      <c r="WAO134" s="153"/>
      <c r="WAP134" s="154"/>
      <c r="WAQ134" s="154"/>
      <c r="WAR134" s="153"/>
      <c r="WAS134" s="153"/>
      <c r="WAT134" s="153"/>
      <c r="WAU134" s="153"/>
      <c r="WAV134" s="153"/>
      <c r="WAW134" s="153"/>
      <c r="WAX134" s="153"/>
      <c r="WAY134" s="153"/>
      <c r="WAZ134" s="155"/>
      <c r="WBA134" s="165"/>
      <c r="WBB134" s="153"/>
      <c r="WBC134" s="154"/>
      <c r="WBD134" s="154"/>
      <c r="WBE134" s="153"/>
      <c r="WBF134" s="153"/>
      <c r="WBG134" s="153"/>
      <c r="WBH134" s="153"/>
      <c r="WBI134" s="153"/>
      <c r="WBJ134" s="153"/>
      <c r="WBK134" s="153"/>
      <c r="WBL134" s="153"/>
      <c r="WBM134" s="155"/>
      <c r="WBN134" s="165"/>
      <c r="WBO134" s="153"/>
      <c r="WBP134" s="154"/>
      <c r="WBQ134" s="154"/>
      <c r="WBR134" s="153"/>
      <c r="WBS134" s="153"/>
      <c r="WBT134" s="153"/>
      <c r="WBU134" s="153"/>
      <c r="WBV134" s="153"/>
      <c r="WBW134" s="153"/>
      <c r="WBX134" s="153"/>
      <c r="WBY134" s="153"/>
      <c r="WBZ134" s="155"/>
      <c r="WCA134" s="165"/>
      <c r="WCB134" s="153"/>
      <c r="WCC134" s="154"/>
      <c r="WCD134" s="154"/>
      <c r="WCE134" s="153"/>
      <c r="WCF134" s="153"/>
      <c r="WCG134" s="153"/>
      <c r="WCH134" s="153"/>
      <c r="WCI134" s="153"/>
      <c r="WCJ134" s="153"/>
      <c r="WCK134" s="153"/>
      <c r="WCL134" s="153"/>
      <c r="WCM134" s="155"/>
      <c r="WCN134" s="165"/>
      <c r="WCO134" s="153"/>
      <c r="WCP134" s="154"/>
      <c r="WCQ134" s="154"/>
      <c r="WCR134" s="153"/>
      <c r="WCS134" s="153"/>
      <c r="WCT134" s="153"/>
      <c r="WCU134" s="153"/>
      <c r="WCV134" s="153"/>
      <c r="WCW134" s="153"/>
      <c r="WCX134" s="153"/>
      <c r="WCY134" s="153"/>
      <c r="WCZ134" s="155"/>
      <c r="WDA134" s="165"/>
      <c r="WDB134" s="153"/>
      <c r="WDC134" s="154"/>
      <c r="WDD134" s="154"/>
      <c r="WDE134" s="153"/>
      <c r="WDF134" s="153"/>
      <c r="WDG134" s="153"/>
      <c r="WDH134" s="153"/>
      <c r="WDI134" s="153"/>
      <c r="WDJ134" s="153"/>
      <c r="WDK134" s="153"/>
      <c r="WDL134" s="153"/>
      <c r="WDM134" s="155"/>
      <c r="WDN134" s="165"/>
      <c r="WDO134" s="153"/>
      <c r="WDP134" s="154"/>
      <c r="WDQ134" s="154"/>
      <c r="WDR134" s="153"/>
      <c r="WDS134" s="153"/>
      <c r="WDT134" s="153"/>
      <c r="WDU134" s="153"/>
      <c r="WDV134" s="153"/>
      <c r="WDW134" s="153"/>
      <c r="WDX134" s="153"/>
      <c r="WDY134" s="153"/>
      <c r="WDZ134" s="155"/>
      <c r="WEA134" s="165"/>
      <c r="WEB134" s="153"/>
      <c r="WEC134" s="154"/>
      <c r="WED134" s="154"/>
      <c r="WEE134" s="153"/>
      <c r="WEF134" s="153"/>
      <c r="WEG134" s="153"/>
      <c r="WEH134" s="153"/>
      <c r="WEI134" s="153"/>
      <c r="WEJ134" s="153"/>
      <c r="WEK134" s="153"/>
      <c r="WEL134" s="153"/>
      <c r="WEM134" s="155"/>
      <c r="WEN134" s="165"/>
      <c r="WEO134" s="153"/>
      <c r="WEP134" s="154"/>
      <c r="WEQ134" s="154"/>
      <c r="WER134" s="153"/>
      <c r="WES134" s="153"/>
      <c r="WET134" s="153"/>
      <c r="WEU134" s="153"/>
      <c r="WEV134" s="153"/>
      <c r="WEW134" s="153"/>
      <c r="WEX134" s="153"/>
      <c r="WEY134" s="153"/>
      <c r="WEZ134" s="155"/>
      <c r="WFA134" s="165"/>
      <c r="WFB134" s="153"/>
      <c r="WFC134" s="154"/>
      <c r="WFD134" s="154"/>
      <c r="WFE134" s="153"/>
      <c r="WFF134" s="153"/>
      <c r="WFG134" s="153"/>
      <c r="WFH134" s="153"/>
      <c r="WFI134" s="153"/>
      <c r="WFJ134" s="153"/>
      <c r="WFK134" s="153"/>
      <c r="WFL134" s="153"/>
      <c r="WFM134" s="155"/>
      <c r="WFN134" s="165"/>
      <c r="WFO134" s="153"/>
      <c r="WFP134" s="154"/>
      <c r="WFQ134" s="154"/>
      <c r="WFR134" s="153"/>
      <c r="WFS134" s="153"/>
      <c r="WFT134" s="153"/>
      <c r="WFU134" s="153"/>
      <c r="WFV134" s="153"/>
      <c r="WFW134" s="153"/>
      <c r="WFX134" s="153"/>
      <c r="WFY134" s="153"/>
      <c r="WFZ134" s="155"/>
      <c r="WGA134" s="165"/>
      <c r="WGB134" s="153"/>
      <c r="WGC134" s="154"/>
      <c r="WGD134" s="154"/>
      <c r="WGE134" s="153"/>
      <c r="WGF134" s="153"/>
      <c r="WGG134" s="153"/>
      <c r="WGH134" s="153"/>
      <c r="WGI134" s="153"/>
      <c r="WGJ134" s="153"/>
      <c r="WGK134" s="153"/>
      <c r="WGL134" s="153"/>
      <c r="WGM134" s="155"/>
      <c r="WGN134" s="165"/>
      <c r="WGO134" s="153"/>
      <c r="WGP134" s="154"/>
      <c r="WGQ134" s="154"/>
      <c r="WGR134" s="153"/>
      <c r="WGS134" s="153"/>
      <c r="WGT134" s="153"/>
      <c r="WGU134" s="153"/>
      <c r="WGV134" s="153"/>
      <c r="WGW134" s="153"/>
      <c r="WGX134" s="153"/>
      <c r="WGY134" s="153"/>
      <c r="WGZ134" s="155"/>
      <c r="WHA134" s="165"/>
      <c r="WHB134" s="153"/>
      <c r="WHC134" s="154"/>
      <c r="WHD134" s="154"/>
      <c r="WHE134" s="153"/>
      <c r="WHF134" s="153"/>
      <c r="WHG134" s="153"/>
      <c r="WHH134" s="153"/>
      <c r="WHI134" s="153"/>
      <c r="WHJ134" s="153"/>
      <c r="WHK134" s="153"/>
      <c r="WHL134" s="153"/>
      <c r="WHM134" s="155"/>
      <c r="WHN134" s="165"/>
      <c r="WHO134" s="153"/>
      <c r="WHP134" s="154"/>
      <c r="WHQ134" s="154"/>
      <c r="WHR134" s="153"/>
      <c r="WHS134" s="153"/>
      <c r="WHT134" s="153"/>
      <c r="WHU134" s="153"/>
      <c r="WHV134" s="153"/>
      <c r="WHW134" s="153"/>
      <c r="WHX134" s="153"/>
      <c r="WHY134" s="153"/>
      <c r="WHZ134" s="155"/>
      <c r="WIA134" s="165"/>
      <c r="WIB134" s="153"/>
      <c r="WIC134" s="154"/>
      <c r="WID134" s="154"/>
      <c r="WIE134" s="153"/>
      <c r="WIF134" s="153"/>
      <c r="WIG134" s="153"/>
      <c r="WIH134" s="153"/>
      <c r="WII134" s="153"/>
      <c r="WIJ134" s="153"/>
      <c r="WIK134" s="153"/>
      <c r="WIL134" s="153"/>
      <c r="WIM134" s="155"/>
      <c r="WIN134" s="165"/>
      <c r="WIO134" s="153"/>
      <c r="WIP134" s="154"/>
      <c r="WIQ134" s="154"/>
      <c r="WIR134" s="153"/>
      <c r="WIS134" s="153"/>
      <c r="WIT134" s="153"/>
      <c r="WIU134" s="153"/>
      <c r="WIV134" s="153"/>
      <c r="WIW134" s="153"/>
      <c r="WIX134" s="153"/>
      <c r="WIY134" s="153"/>
      <c r="WIZ134" s="155"/>
      <c r="WJA134" s="165"/>
      <c r="WJB134" s="153"/>
      <c r="WJC134" s="154"/>
      <c r="WJD134" s="154"/>
      <c r="WJE134" s="153"/>
      <c r="WJF134" s="153"/>
      <c r="WJG134" s="153"/>
      <c r="WJH134" s="153"/>
      <c r="WJI134" s="153"/>
      <c r="WJJ134" s="153"/>
      <c r="WJK134" s="153"/>
      <c r="WJL134" s="153"/>
      <c r="WJM134" s="155"/>
      <c r="WJN134" s="165"/>
      <c r="WJO134" s="153"/>
      <c r="WJP134" s="154"/>
      <c r="WJQ134" s="154"/>
      <c r="WJR134" s="153"/>
      <c r="WJS134" s="153"/>
      <c r="WJT134" s="153"/>
      <c r="WJU134" s="153"/>
      <c r="WJV134" s="153"/>
      <c r="WJW134" s="153"/>
      <c r="WJX134" s="153"/>
      <c r="WJY134" s="153"/>
      <c r="WJZ134" s="155"/>
      <c r="WKA134" s="165"/>
      <c r="WKB134" s="153"/>
      <c r="WKC134" s="154"/>
      <c r="WKD134" s="154"/>
      <c r="WKE134" s="153"/>
      <c r="WKF134" s="153"/>
      <c r="WKG134" s="153"/>
      <c r="WKH134" s="153"/>
      <c r="WKI134" s="153"/>
      <c r="WKJ134" s="153"/>
      <c r="WKK134" s="153"/>
      <c r="WKL134" s="153"/>
      <c r="WKM134" s="155"/>
      <c r="WKN134" s="165"/>
      <c r="WKO134" s="153"/>
      <c r="WKP134" s="154"/>
      <c r="WKQ134" s="154"/>
      <c r="WKR134" s="153"/>
      <c r="WKS134" s="153"/>
      <c r="WKT134" s="153"/>
      <c r="WKU134" s="153"/>
      <c r="WKV134" s="153"/>
      <c r="WKW134" s="153"/>
      <c r="WKX134" s="153"/>
      <c r="WKY134" s="153"/>
      <c r="WKZ134" s="155"/>
      <c r="WLA134" s="165"/>
      <c r="WLB134" s="153"/>
      <c r="WLC134" s="154"/>
      <c r="WLD134" s="154"/>
      <c r="WLE134" s="153"/>
      <c r="WLF134" s="153"/>
      <c r="WLG134" s="153"/>
      <c r="WLH134" s="153"/>
      <c r="WLI134" s="153"/>
      <c r="WLJ134" s="153"/>
      <c r="WLK134" s="153"/>
      <c r="WLL134" s="153"/>
      <c r="WLM134" s="155"/>
      <c r="WLN134" s="165"/>
      <c r="WLO134" s="153"/>
      <c r="WLP134" s="154"/>
      <c r="WLQ134" s="154"/>
      <c r="WLR134" s="153"/>
      <c r="WLS134" s="153"/>
      <c r="WLT134" s="153"/>
      <c r="WLU134" s="153"/>
      <c r="WLV134" s="153"/>
      <c r="WLW134" s="153"/>
      <c r="WLX134" s="153"/>
      <c r="WLY134" s="153"/>
      <c r="WLZ134" s="155"/>
      <c r="WMA134" s="165"/>
      <c r="WMB134" s="153"/>
      <c r="WMC134" s="154"/>
      <c r="WMD134" s="154"/>
      <c r="WME134" s="153"/>
      <c r="WMF134" s="153"/>
      <c r="WMG134" s="153"/>
      <c r="WMH134" s="153"/>
      <c r="WMI134" s="153"/>
      <c r="WMJ134" s="153"/>
      <c r="WMK134" s="153"/>
      <c r="WML134" s="153"/>
      <c r="WMM134" s="155"/>
      <c r="WMN134" s="165"/>
      <c r="WMO134" s="153"/>
      <c r="WMP134" s="154"/>
      <c r="WMQ134" s="154"/>
      <c r="WMR134" s="153"/>
      <c r="WMS134" s="153"/>
      <c r="WMT134" s="153"/>
      <c r="WMU134" s="153"/>
      <c r="WMV134" s="153"/>
      <c r="WMW134" s="153"/>
      <c r="WMX134" s="153"/>
      <c r="WMY134" s="153"/>
      <c r="WMZ134" s="155"/>
      <c r="WNA134" s="165"/>
      <c r="WNB134" s="153"/>
      <c r="WNC134" s="154"/>
      <c r="WND134" s="154"/>
      <c r="WNE134" s="153"/>
      <c r="WNF134" s="153"/>
      <c r="WNG134" s="153"/>
      <c r="WNH134" s="153"/>
      <c r="WNI134" s="153"/>
      <c r="WNJ134" s="153"/>
      <c r="WNK134" s="153"/>
      <c r="WNL134" s="153"/>
      <c r="WNM134" s="155"/>
      <c r="WNN134" s="165"/>
      <c r="WNO134" s="153"/>
      <c r="WNP134" s="154"/>
      <c r="WNQ134" s="154"/>
      <c r="WNR134" s="153"/>
      <c r="WNS134" s="153"/>
      <c r="WNT134" s="153"/>
      <c r="WNU134" s="153"/>
      <c r="WNV134" s="153"/>
      <c r="WNW134" s="153"/>
      <c r="WNX134" s="153"/>
      <c r="WNY134" s="153"/>
      <c r="WNZ134" s="155"/>
      <c r="WOA134" s="165"/>
      <c r="WOB134" s="153"/>
      <c r="WOC134" s="154"/>
      <c r="WOD134" s="154"/>
      <c r="WOE134" s="153"/>
      <c r="WOF134" s="153"/>
      <c r="WOG134" s="153"/>
      <c r="WOH134" s="153"/>
      <c r="WOI134" s="153"/>
      <c r="WOJ134" s="153"/>
      <c r="WOK134" s="153"/>
      <c r="WOL134" s="153"/>
      <c r="WOM134" s="155"/>
      <c r="WON134" s="165"/>
      <c r="WOO134" s="153"/>
      <c r="WOP134" s="154"/>
      <c r="WOQ134" s="154"/>
      <c r="WOR134" s="153"/>
      <c r="WOS134" s="153"/>
      <c r="WOT134" s="153"/>
      <c r="WOU134" s="153"/>
      <c r="WOV134" s="153"/>
      <c r="WOW134" s="153"/>
      <c r="WOX134" s="153"/>
      <c r="WOY134" s="153"/>
      <c r="WOZ134" s="155"/>
      <c r="WPA134" s="165"/>
      <c r="WPB134" s="153"/>
      <c r="WPC134" s="154"/>
      <c r="WPD134" s="154"/>
      <c r="WPE134" s="153"/>
      <c r="WPF134" s="153"/>
      <c r="WPG134" s="153"/>
      <c r="WPH134" s="153"/>
      <c r="WPI134" s="153"/>
      <c r="WPJ134" s="153"/>
      <c r="WPK134" s="153"/>
      <c r="WPL134" s="153"/>
      <c r="WPM134" s="155"/>
      <c r="WPN134" s="165"/>
      <c r="WPO134" s="153"/>
      <c r="WPP134" s="154"/>
      <c r="WPQ134" s="154"/>
      <c r="WPR134" s="153"/>
      <c r="WPS134" s="153"/>
      <c r="WPT134" s="153"/>
      <c r="WPU134" s="153"/>
      <c r="WPV134" s="153"/>
      <c r="WPW134" s="153"/>
      <c r="WPX134" s="153"/>
      <c r="WPY134" s="153"/>
      <c r="WPZ134" s="155"/>
      <c r="WQA134" s="165"/>
      <c r="WQB134" s="153"/>
      <c r="WQC134" s="154"/>
      <c r="WQD134" s="154"/>
      <c r="WQE134" s="153"/>
      <c r="WQF134" s="153"/>
      <c r="WQG134" s="153"/>
      <c r="WQH134" s="153"/>
      <c r="WQI134" s="153"/>
      <c r="WQJ134" s="153"/>
      <c r="WQK134" s="153"/>
      <c r="WQL134" s="153"/>
      <c r="WQM134" s="155"/>
      <c r="WQN134" s="165"/>
      <c r="WQO134" s="153"/>
      <c r="WQP134" s="154"/>
      <c r="WQQ134" s="154"/>
      <c r="WQR134" s="153"/>
      <c r="WQS134" s="153"/>
      <c r="WQT134" s="153"/>
      <c r="WQU134" s="153"/>
      <c r="WQV134" s="153"/>
      <c r="WQW134" s="153"/>
      <c r="WQX134" s="153"/>
      <c r="WQY134" s="153"/>
      <c r="WQZ134" s="155"/>
      <c r="WRA134" s="165"/>
      <c r="WRB134" s="153"/>
      <c r="WRC134" s="154"/>
      <c r="WRD134" s="154"/>
      <c r="WRE134" s="153"/>
      <c r="WRF134" s="153"/>
      <c r="WRG134" s="153"/>
      <c r="WRH134" s="153"/>
      <c r="WRI134" s="153"/>
      <c r="WRJ134" s="153"/>
      <c r="WRK134" s="153"/>
      <c r="WRL134" s="153"/>
      <c r="WRM134" s="155"/>
      <c r="WRN134" s="165"/>
      <c r="WRO134" s="153"/>
      <c r="WRP134" s="154"/>
      <c r="WRQ134" s="154"/>
      <c r="WRR134" s="153"/>
      <c r="WRS134" s="153"/>
      <c r="WRT134" s="153"/>
      <c r="WRU134" s="153"/>
      <c r="WRV134" s="153"/>
      <c r="WRW134" s="153"/>
      <c r="WRX134" s="153"/>
      <c r="WRY134" s="153"/>
      <c r="WRZ134" s="155"/>
      <c r="WSA134" s="165"/>
      <c r="WSB134" s="153"/>
      <c r="WSC134" s="154"/>
      <c r="WSD134" s="154"/>
      <c r="WSE134" s="153"/>
      <c r="WSF134" s="153"/>
      <c r="WSG134" s="153"/>
      <c r="WSH134" s="153"/>
      <c r="WSI134" s="153"/>
      <c r="WSJ134" s="153"/>
      <c r="WSK134" s="153"/>
      <c r="WSL134" s="153"/>
      <c r="WSM134" s="155"/>
      <c r="WSN134" s="165"/>
      <c r="WSO134" s="153"/>
      <c r="WSP134" s="154"/>
      <c r="WSQ134" s="154"/>
      <c r="WSR134" s="153"/>
      <c r="WSS134" s="153"/>
      <c r="WST134" s="153"/>
      <c r="WSU134" s="153"/>
      <c r="WSV134" s="153"/>
      <c r="WSW134" s="153"/>
      <c r="WSX134" s="153"/>
      <c r="WSY134" s="153"/>
      <c r="WSZ134" s="155"/>
      <c r="WTA134" s="165"/>
      <c r="WTB134" s="153"/>
      <c r="WTC134" s="154"/>
      <c r="WTD134" s="154"/>
      <c r="WTE134" s="153"/>
      <c r="WTF134" s="153"/>
      <c r="WTG134" s="153"/>
      <c r="WTH134" s="153"/>
      <c r="WTI134" s="153"/>
      <c r="WTJ134" s="153"/>
      <c r="WTK134" s="153"/>
      <c r="WTL134" s="153"/>
      <c r="WTM134" s="155"/>
      <c r="WTN134" s="165"/>
      <c r="WTO134" s="153"/>
      <c r="WTP134" s="154"/>
      <c r="WTQ134" s="154"/>
      <c r="WTR134" s="153"/>
      <c r="WTS134" s="153"/>
      <c r="WTT134" s="153"/>
      <c r="WTU134" s="153"/>
      <c r="WTV134" s="153"/>
      <c r="WTW134" s="153"/>
      <c r="WTX134" s="153"/>
      <c r="WTY134" s="153"/>
      <c r="WTZ134" s="155"/>
      <c r="WUA134" s="165"/>
      <c r="WUB134" s="153"/>
      <c r="WUC134" s="154"/>
      <c r="WUD134" s="154"/>
      <c r="WUE134" s="153"/>
      <c r="WUF134" s="153"/>
      <c r="WUG134" s="153"/>
      <c r="WUH134" s="153"/>
      <c r="WUI134" s="153"/>
      <c r="WUJ134" s="153"/>
      <c r="WUK134" s="153"/>
      <c r="WUL134" s="153"/>
      <c r="WUM134" s="155"/>
      <c r="WUN134" s="165"/>
      <c r="WUO134" s="153"/>
      <c r="WUP134" s="154"/>
      <c r="WUQ134" s="154"/>
      <c r="WUR134" s="153"/>
      <c r="WUS134" s="153"/>
      <c r="WUT134" s="153"/>
      <c r="WUU134" s="153"/>
      <c r="WUV134" s="153"/>
      <c r="WUW134" s="153"/>
      <c r="WUX134" s="153"/>
      <c r="WUY134" s="153"/>
      <c r="WUZ134" s="155"/>
      <c r="WVA134" s="165"/>
      <c r="WVB134" s="153"/>
      <c r="WVC134" s="154"/>
      <c r="WVD134" s="154"/>
      <c r="WVE134" s="153"/>
      <c r="WVF134" s="153"/>
      <c r="WVG134" s="153"/>
      <c r="WVH134" s="153"/>
      <c r="WVI134" s="153"/>
      <c r="WVJ134" s="153"/>
      <c r="WVK134" s="153"/>
      <c r="WVL134" s="153"/>
      <c r="WVM134" s="155"/>
      <c r="WVN134" s="165"/>
      <c r="WVO134" s="153"/>
      <c r="WVP134" s="154"/>
      <c r="WVQ134" s="154"/>
      <c r="WVR134" s="153"/>
      <c r="WVS134" s="153"/>
      <c r="WVT134" s="153"/>
      <c r="WVU134" s="153"/>
      <c r="WVV134" s="153"/>
      <c r="WVW134" s="153"/>
      <c r="WVX134" s="153"/>
      <c r="WVY134" s="153"/>
      <c r="WVZ134" s="155"/>
      <c r="WWA134" s="165"/>
      <c r="WWB134" s="153"/>
      <c r="WWC134" s="154"/>
      <c r="WWD134" s="154"/>
      <c r="WWE134" s="153"/>
      <c r="WWF134" s="153"/>
      <c r="WWG134" s="153"/>
      <c r="WWH134" s="153"/>
      <c r="WWI134" s="153"/>
      <c r="WWJ134" s="153"/>
      <c r="WWK134" s="153"/>
      <c r="WWL134" s="153"/>
      <c r="WWM134" s="155"/>
      <c r="WWN134" s="165"/>
      <c r="WWO134" s="153"/>
      <c r="WWP134" s="154"/>
      <c r="WWQ134" s="154"/>
      <c r="WWR134" s="153"/>
      <c r="WWS134" s="153"/>
      <c r="WWT134" s="153"/>
      <c r="WWU134" s="153"/>
      <c r="WWV134" s="153"/>
      <c r="WWW134" s="153"/>
      <c r="WWX134" s="153"/>
      <c r="WWY134" s="153"/>
      <c r="WWZ134" s="155"/>
      <c r="WXA134" s="165"/>
      <c r="WXB134" s="153"/>
      <c r="WXC134" s="154"/>
      <c r="WXD134" s="154"/>
      <c r="WXE134" s="153"/>
      <c r="WXF134" s="153"/>
      <c r="WXG134" s="153"/>
      <c r="WXH134" s="153"/>
      <c r="WXI134" s="153"/>
      <c r="WXJ134" s="153"/>
      <c r="WXK134" s="153"/>
      <c r="WXL134" s="153"/>
      <c r="WXM134" s="155"/>
      <c r="WXN134" s="165"/>
      <c r="WXO134" s="153"/>
      <c r="WXP134" s="154"/>
      <c r="WXQ134" s="154"/>
      <c r="WXR134" s="153"/>
      <c r="WXS134" s="153"/>
      <c r="WXT134" s="153"/>
      <c r="WXU134" s="153"/>
      <c r="WXV134" s="153"/>
      <c r="WXW134" s="153"/>
      <c r="WXX134" s="153"/>
      <c r="WXY134" s="153"/>
      <c r="WXZ134" s="155"/>
      <c r="WYA134" s="165"/>
      <c r="WYB134" s="153"/>
      <c r="WYC134" s="154"/>
      <c r="WYD134" s="154"/>
      <c r="WYE134" s="153"/>
      <c r="WYF134" s="153"/>
      <c r="WYG134" s="153"/>
      <c r="WYH134" s="153"/>
      <c r="WYI134" s="153"/>
      <c r="WYJ134" s="153"/>
      <c r="WYK134" s="153"/>
      <c r="WYL134" s="153"/>
      <c r="WYM134" s="155"/>
      <c r="WYN134" s="165"/>
      <c r="WYO134" s="153"/>
      <c r="WYP134" s="154"/>
      <c r="WYQ134" s="154"/>
      <c r="WYR134" s="153"/>
      <c r="WYS134" s="153"/>
      <c r="WYT134" s="153"/>
      <c r="WYU134" s="153"/>
      <c r="WYV134" s="153"/>
      <c r="WYW134" s="153"/>
      <c r="WYX134" s="153"/>
      <c r="WYY134" s="153"/>
      <c r="WYZ134" s="155"/>
      <c r="WZA134" s="165"/>
      <c r="WZB134" s="153"/>
      <c r="WZC134" s="154"/>
      <c r="WZD134" s="154"/>
      <c r="WZE134" s="153"/>
      <c r="WZF134" s="153"/>
      <c r="WZG134" s="153"/>
      <c r="WZH134" s="153"/>
      <c r="WZI134" s="153"/>
      <c r="WZJ134" s="153"/>
      <c r="WZK134" s="153"/>
      <c r="WZL134" s="153"/>
      <c r="WZM134" s="155"/>
      <c r="WZN134" s="165"/>
      <c r="WZO134" s="153"/>
      <c r="WZP134" s="154"/>
      <c r="WZQ134" s="154"/>
      <c r="WZR134" s="153"/>
      <c r="WZS134" s="153"/>
      <c r="WZT134" s="153"/>
      <c r="WZU134" s="153"/>
      <c r="WZV134" s="153"/>
      <c r="WZW134" s="153"/>
      <c r="WZX134" s="153"/>
      <c r="WZY134" s="153"/>
      <c r="WZZ134" s="155"/>
      <c r="XAA134" s="165"/>
      <c r="XAB134" s="153"/>
      <c r="XAC134" s="154"/>
      <c r="XAD134" s="154"/>
      <c r="XAE134" s="153"/>
      <c r="XAF134" s="153"/>
      <c r="XAG134" s="153"/>
      <c r="XAH134" s="153"/>
      <c r="XAI134" s="153"/>
      <c r="XAJ134" s="153"/>
      <c r="XAK134" s="153"/>
      <c r="XAL134" s="153"/>
      <c r="XAM134" s="155"/>
      <c r="XAN134" s="165"/>
      <c r="XAO134" s="153"/>
      <c r="XAP134" s="154"/>
      <c r="XAQ134" s="154"/>
      <c r="XAR134" s="153"/>
      <c r="XAS134" s="153"/>
      <c r="XAT134" s="153"/>
      <c r="XAU134" s="153"/>
      <c r="XAV134" s="153"/>
      <c r="XAW134" s="153"/>
      <c r="XAX134" s="153"/>
      <c r="XAY134" s="153"/>
      <c r="XAZ134" s="155"/>
      <c r="XBA134" s="165"/>
      <c r="XBB134" s="153"/>
      <c r="XBC134" s="154"/>
      <c r="XBD134" s="154"/>
      <c r="XBE134" s="153"/>
      <c r="XBF134" s="153"/>
      <c r="XBG134" s="153"/>
      <c r="XBH134" s="153"/>
      <c r="XBI134" s="153"/>
      <c r="XBJ134" s="153"/>
      <c r="XBK134" s="153"/>
      <c r="XBL134" s="153"/>
      <c r="XBM134" s="155"/>
      <c r="XBN134" s="165"/>
      <c r="XBO134" s="153"/>
      <c r="XBP134" s="154"/>
      <c r="XBQ134" s="154"/>
      <c r="XBR134" s="153"/>
      <c r="XBS134" s="153"/>
      <c r="XBT134" s="153"/>
      <c r="XBU134" s="153"/>
      <c r="XBV134" s="153"/>
      <c r="XBW134" s="153"/>
      <c r="XBX134" s="153"/>
      <c r="XBY134" s="153"/>
      <c r="XBZ134" s="155"/>
      <c r="XCA134" s="165"/>
      <c r="XCB134" s="153"/>
      <c r="XCC134" s="154"/>
      <c r="XCD134" s="154"/>
      <c r="XCE134" s="153"/>
      <c r="XCF134" s="153"/>
      <c r="XCG134" s="153"/>
      <c r="XCH134" s="153"/>
      <c r="XCI134" s="153"/>
      <c r="XCJ134" s="153"/>
      <c r="XCK134" s="153"/>
      <c r="XCL134" s="153"/>
      <c r="XCM134" s="155"/>
      <c r="XCN134" s="165"/>
      <c r="XCO134" s="153"/>
      <c r="XCP134" s="154"/>
      <c r="XCQ134" s="154"/>
      <c r="XCR134" s="153"/>
      <c r="XCS134" s="153"/>
      <c r="XCT134" s="153"/>
      <c r="XCU134" s="153"/>
      <c r="XCV134" s="153"/>
      <c r="XCW134" s="153"/>
      <c r="XCX134" s="153"/>
      <c r="XCY134" s="153"/>
      <c r="XCZ134" s="155"/>
      <c r="XDA134" s="165"/>
      <c r="XDB134" s="153"/>
      <c r="XDC134" s="154"/>
      <c r="XDD134" s="154"/>
      <c r="XDE134" s="153"/>
      <c r="XDF134" s="153"/>
      <c r="XDG134" s="153"/>
      <c r="XDH134" s="153"/>
      <c r="XDI134" s="153"/>
      <c r="XDJ134" s="153"/>
      <c r="XDK134" s="153"/>
      <c r="XDL134" s="153"/>
      <c r="XDM134" s="155"/>
      <c r="XDN134" s="165"/>
      <c r="XDO134" s="153"/>
      <c r="XDP134" s="154"/>
      <c r="XDQ134" s="154"/>
      <c r="XDR134" s="153"/>
      <c r="XDS134" s="153"/>
      <c r="XDT134" s="153"/>
      <c r="XDU134" s="153"/>
      <c r="XDV134" s="153"/>
      <c r="XDW134" s="153"/>
      <c r="XDX134" s="153"/>
      <c r="XDY134" s="153"/>
      <c r="XDZ134" s="155"/>
      <c r="XEA134" s="165"/>
      <c r="XEB134" s="153"/>
      <c r="XEC134" s="154"/>
      <c r="XED134" s="154"/>
      <c r="XEE134" s="153"/>
      <c r="XEF134" s="153"/>
      <c r="XEG134" s="153"/>
      <c r="XEH134" s="153"/>
      <c r="XEI134" s="153"/>
      <c r="XEJ134" s="153"/>
      <c r="XEK134" s="153"/>
      <c r="XEL134" s="153"/>
      <c r="XEM134" s="155"/>
      <c r="XEN134" s="165"/>
      <c r="XEO134" s="153"/>
      <c r="XEP134" s="154"/>
      <c r="XEQ134" s="154"/>
      <c r="XER134" s="153"/>
      <c r="XES134" s="153"/>
      <c r="XET134" s="153"/>
      <c r="XEU134" s="153"/>
      <c r="XEV134" s="153"/>
      <c r="XEW134" s="153"/>
      <c r="XEX134" s="153"/>
      <c r="XEY134" s="153"/>
      <c r="XEZ134" s="155"/>
      <c r="XFA134" s="165"/>
      <c r="XFB134" s="153"/>
      <c r="XFC134" s="154"/>
      <c r="XFD134" s="154"/>
    </row>
    <row r="135" spans="1:16384" x14ac:dyDescent="0.25">
      <c r="A135" s="231" t="s">
        <v>213</v>
      </c>
      <c r="B135" s="243">
        <v>9000000</v>
      </c>
      <c r="C135" s="187" t="s">
        <v>182</v>
      </c>
      <c r="D135" s="261" t="s">
        <v>121</v>
      </c>
      <c r="E135" s="249">
        <v>9000000</v>
      </c>
      <c r="F135" s="248">
        <v>9000000</v>
      </c>
      <c r="H135" s="189" t="s">
        <v>110</v>
      </c>
      <c r="I135" s="147"/>
      <c r="J135" s="148"/>
      <c r="K135" s="148"/>
      <c r="L135" s="171">
        <f>$B$140/3</f>
        <v>27000000</v>
      </c>
      <c r="M135" s="171">
        <f t="shared" ref="M135:N135" si="16">$B$140/3</f>
        <v>27000000</v>
      </c>
      <c r="N135" s="171">
        <f t="shared" si="16"/>
        <v>27000000</v>
      </c>
      <c r="O135" s="151">
        <f>SUM(I135:N135)</f>
        <v>81000000</v>
      </c>
      <c r="P135" s="156">
        <f>SUM(I136:N136)</f>
        <v>20250000</v>
      </c>
      <c r="Q135" s="160">
        <f>SUM(I137:N137)</f>
        <v>202500000</v>
      </c>
    </row>
    <row r="136" spans="1:16384" x14ac:dyDescent="0.25">
      <c r="A136" s="225" t="s">
        <v>254</v>
      </c>
      <c r="B136" s="243">
        <v>4500000</v>
      </c>
      <c r="C136" s="182" t="s">
        <v>142</v>
      </c>
      <c r="D136" s="259" t="s">
        <v>118</v>
      </c>
      <c r="E136" s="249">
        <v>4500000</v>
      </c>
      <c r="F136" s="248">
        <v>4500000</v>
      </c>
      <c r="H136" s="189" t="s">
        <v>3</v>
      </c>
      <c r="I136" s="157"/>
      <c r="J136" s="157"/>
      <c r="K136" s="157"/>
      <c r="L136" s="172">
        <f>$E$140/3</f>
        <v>6750000</v>
      </c>
      <c r="M136" s="172">
        <f t="shared" ref="M136:N136" si="17">$E$140/3</f>
        <v>6750000</v>
      </c>
      <c r="N136" s="172">
        <f t="shared" si="17"/>
        <v>6750000</v>
      </c>
    </row>
    <row r="137" spans="1:16384" x14ac:dyDescent="0.25">
      <c r="A137" s="225" t="s">
        <v>214</v>
      </c>
      <c r="B137" s="235">
        <v>20</v>
      </c>
      <c r="C137" s="182" t="s">
        <v>131</v>
      </c>
      <c r="D137" s="259" t="s">
        <v>118</v>
      </c>
      <c r="E137" s="251">
        <v>5</v>
      </c>
      <c r="F137" s="254">
        <v>50</v>
      </c>
      <c r="H137" s="189" t="s">
        <v>4</v>
      </c>
      <c r="I137" s="157"/>
      <c r="J137" s="157"/>
      <c r="K137" s="157"/>
      <c r="L137" s="172">
        <f>$F$140/3</f>
        <v>67500000</v>
      </c>
      <c r="M137" s="172">
        <f t="shared" ref="M137:N137" si="18">$F$140/3</f>
        <v>67500000</v>
      </c>
      <c r="N137" s="172">
        <f t="shared" si="18"/>
        <v>67500000</v>
      </c>
    </row>
    <row r="138" spans="1:16384" x14ac:dyDescent="0.25">
      <c r="A138" s="225" t="s">
        <v>255</v>
      </c>
      <c r="B138" s="243">
        <f>B137*B136</f>
        <v>90000000</v>
      </c>
      <c r="C138" s="182" t="s">
        <v>131</v>
      </c>
      <c r="D138" s="259" t="s">
        <v>118</v>
      </c>
      <c r="E138" s="249">
        <f>E137*E136</f>
        <v>22500000</v>
      </c>
      <c r="F138" s="248">
        <f>F137*F136</f>
        <v>225000000</v>
      </c>
    </row>
    <row r="139" spans="1:16384" x14ac:dyDescent="0.25">
      <c r="A139" s="225" t="s">
        <v>215</v>
      </c>
      <c r="B139" s="243">
        <f>0.1*B138</f>
        <v>9000000</v>
      </c>
      <c r="C139" s="182" t="s">
        <v>131</v>
      </c>
      <c r="D139" s="259" t="s">
        <v>118</v>
      </c>
      <c r="E139" s="249">
        <f>0.1*E138</f>
        <v>2250000</v>
      </c>
      <c r="F139" s="248">
        <f>0.1*F138</f>
        <v>22500000</v>
      </c>
    </row>
    <row r="140" spans="1:16384" x14ac:dyDescent="0.25">
      <c r="A140" s="143" t="s">
        <v>216</v>
      </c>
      <c r="B140" s="146">
        <f>B138-B139</f>
        <v>81000000</v>
      </c>
      <c r="E140" s="252">
        <f>E138-E139</f>
        <v>20250000</v>
      </c>
      <c r="F140" s="255">
        <f>F138-F139</f>
        <v>202500000</v>
      </c>
      <c r="H140" s="181"/>
      <c r="L140" s="188"/>
      <c r="M140" s="188"/>
      <c r="N140" s="188"/>
    </row>
    <row r="141" spans="1:16384" x14ac:dyDescent="0.25">
      <c r="H141" s="174"/>
      <c r="I141" s="174"/>
      <c r="J141" s="174"/>
      <c r="K141" s="174"/>
      <c r="L141" s="174"/>
      <c r="M141" s="174"/>
      <c r="N141" s="174"/>
    </row>
    <row r="143" spans="1:16384" x14ac:dyDescent="0.25">
      <c r="H143" s="181"/>
    </row>
    <row r="147" spans="1:16384" x14ac:dyDescent="0.25">
      <c r="A147" s="165" t="s">
        <v>217</v>
      </c>
      <c r="B147" s="153" t="s">
        <v>110</v>
      </c>
      <c r="C147" s="154" t="s">
        <v>106</v>
      </c>
      <c r="D147" s="153" t="s">
        <v>107</v>
      </c>
      <c r="E147" s="153" t="s">
        <v>3</v>
      </c>
      <c r="F147" s="153" t="s">
        <v>4</v>
      </c>
      <c r="H147" s="159"/>
      <c r="I147" s="257">
        <v>2021</v>
      </c>
      <c r="J147" s="257">
        <v>2022</v>
      </c>
      <c r="K147" s="257">
        <v>2023</v>
      </c>
      <c r="L147" s="257">
        <v>2024</v>
      </c>
      <c r="M147" s="257">
        <v>2025</v>
      </c>
      <c r="N147" s="257">
        <v>2026</v>
      </c>
      <c r="O147" s="159" t="s">
        <v>111</v>
      </c>
      <c r="P147" s="159" t="s">
        <v>108</v>
      </c>
      <c r="Q147" s="159" t="s">
        <v>109</v>
      </c>
      <c r="R147" s="162"/>
      <c r="S147" s="162"/>
      <c r="T147" s="162"/>
      <c r="U147" s="162"/>
      <c r="V147" s="162"/>
      <c r="W147" s="162"/>
      <c r="X147" s="162"/>
      <c r="Y147" s="162"/>
      <c r="Z147" s="162"/>
      <c r="AA147" s="162"/>
      <c r="AB147" s="162"/>
      <c r="AC147" s="161"/>
      <c r="AD147" s="161"/>
      <c r="AE147" s="162"/>
      <c r="AF147" s="162"/>
      <c r="AG147" s="162"/>
      <c r="AH147" s="162"/>
      <c r="AI147" s="162"/>
      <c r="AJ147" s="162"/>
      <c r="AK147" s="162"/>
      <c r="AL147" s="162"/>
      <c r="AM147" s="162"/>
      <c r="AN147" s="162"/>
      <c r="AO147" s="162"/>
      <c r="AP147" s="161"/>
      <c r="AQ147" s="161"/>
      <c r="AR147" s="162"/>
      <c r="AS147" s="162"/>
      <c r="AT147" s="152"/>
      <c r="AU147" s="153"/>
      <c r="AV147" s="153"/>
      <c r="AW147" s="153"/>
      <c r="AX147" s="153"/>
      <c r="AY147" s="153"/>
      <c r="AZ147" s="155"/>
      <c r="BA147" s="165"/>
      <c r="BB147" s="153"/>
      <c r="BC147" s="154"/>
      <c r="BD147" s="154"/>
      <c r="BE147" s="153"/>
      <c r="BF147" s="153"/>
      <c r="BG147" s="153"/>
      <c r="BH147" s="153"/>
      <c r="BI147" s="153"/>
      <c r="BJ147" s="153"/>
      <c r="BK147" s="153"/>
      <c r="BL147" s="153"/>
      <c r="BM147" s="155"/>
      <c r="BN147" s="165"/>
      <c r="BO147" s="153"/>
      <c r="BP147" s="154"/>
      <c r="BQ147" s="154"/>
      <c r="BR147" s="153"/>
      <c r="BS147" s="153"/>
      <c r="BT147" s="153"/>
      <c r="BU147" s="153"/>
      <c r="BV147" s="153"/>
      <c r="BW147" s="153"/>
      <c r="BX147" s="153"/>
      <c r="BY147" s="153"/>
      <c r="BZ147" s="155"/>
      <c r="CA147" s="165"/>
      <c r="CB147" s="153"/>
      <c r="CC147" s="154"/>
      <c r="CD147" s="154"/>
      <c r="CE147" s="153"/>
      <c r="CF147" s="153"/>
      <c r="CG147" s="153"/>
      <c r="CH147" s="153"/>
      <c r="CI147" s="153"/>
      <c r="CJ147" s="153"/>
      <c r="CK147" s="153"/>
      <c r="CL147" s="153"/>
      <c r="CM147" s="155"/>
      <c r="CN147" s="165"/>
      <c r="CO147" s="153"/>
      <c r="CP147" s="154"/>
      <c r="CQ147" s="154"/>
      <c r="CR147" s="153"/>
      <c r="CS147" s="153"/>
      <c r="CT147" s="153"/>
      <c r="CU147" s="153"/>
      <c r="CV147" s="153"/>
      <c r="CW147" s="153"/>
      <c r="CX147" s="153"/>
      <c r="CY147" s="153"/>
      <c r="CZ147" s="155"/>
      <c r="DA147" s="165"/>
      <c r="DB147" s="153"/>
      <c r="DC147" s="154"/>
      <c r="DD147" s="154"/>
      <c r="DE147" s="153"/>
      <c r="DF147" s="153"/>
      <c r="DG147" s="153"/>
      <c r="DH147" s="153"/>
      <c r="DI147" s="153"/>
      <c r="DJ147" s="153"/>
      <c r="DK147" s="153"/>
      <c r="DL147" s="153"/>
      <c r="DM147" s="155"/>
      <c r="DN147" s="165"/>
      <c r="DO147" s="153"/>
      <c r="DP147" s="154"/>
      <c r="DQ147" s="154"/>
      <c r="DR147" s="153"/>
      <c r="DS147" s="153"/>
      <c r="DT147" s="153"/>
      <c r="DU147" s="153"/>
      <c r="DV147" s="153"/>
      <c r="DW147" s="153"/>
      <c r="DX147" s="153"/>
      <c r="DY147" s="153"/>
      <c r="DZ147" s="155"/>
      <c r="EA147" s="165"/>
      <c r="EB147" s="153"/>
      <c r="EC147" s="154"/>
      <c r="ED147" s="154"/>
      <c r="EE147" s="153"/>
      <c r="EF147" s="153"/>
      <c r="EG147" s="153"/>
      <c r="EH147" s="153"/>
      <c r="EI147" s="153"/>
      <c r="EJ147" s="153"/>
      <c r="EK147" s="153"/>
      <c r="EL147" s="153"/>
      <c r="EM147" s="155"/>
      <c r="EN147" s="165"/>
      <c r="EO147" s="153"/>
      <c r="EP147" s="154"/>
      <c r="EQ147" s="154"/>
      <c r="ER147" s="153"/>
      <c r="ES147" s="153"/>
      <c r="ET147" s="153"/>
      <c r="EU147" s="153"/>
      <c r="EV147" s="153"/>
      <c r="EW147" s="153"/>
      <c r="EX147" s="153"/>
      <c r="EY147" s="153"/>
      <c r="EZ147" s="155"/>
      <c r="FA147" s="165"/>
      <c r="FB147" s="153"/>
      <c r="FC147" s="154"/>
      <c r="FD147" s="154"/>
      <c r="FE147" s="153"/>
      <c r="FF147" s="153"/>
      <c r="FG147" s="153"/>
      <c r="FH147" s="153"/>
      <c r="FI147" s="153"/>
      <c r="FJ147" s="153"/>
      <c r="FK147" s="153"/>
      <c r="FL147" s="153"/>
      <c r="FM147" s="155"/>
      <c r="FN147" s="165"/>
      <c r="FO147" s="153"/>
      <c r="FP147" s="154"/>
      <c r="FQ147" s="154"/>
      <c r="FR147" s="153"/>
      <c r="FS147" s="153"/>
      <c r="FT147" s="153"/>
      <c r="FU147" s="153"/>
      <c r="FV147" s="153"/>
      <c r="FW147" s="153"/>
      <c r="FX147" s="153"/>
      <c r="FY147" s="153"/>
      <c r="FZ147" s="155"/>
      <c r="GA147" s="165"/>
      <c r="GB147" s="153"/>
      <c r="GC147" s="154"/>
      <c r="GD147" s="154"/>
      <c r="GE147" s="153"/>
      <c r="GF147" s="153"/>
      <c r="GG147" s="153"/>
      <c r="GH147" s="153"/>
      <c r="GI147" s="153"/>
      <c r="GJ147" s="153"/>
      <c r="GK147" s="153"/>
      <c r="GL147" s="153"/>
      <c r="GM147" s="155"/>
      <c r="GN147" s="165"/>
      <c r="GO147" s="153"/>
      <c r="GP147" s="154"/>
      <c r="GQ147" s="154"/>
      <c r="GR147" s="153"/>
      <c r="GS147" s="153"/>
      <c r="GT147" s="153"/>
      <c r="GU147" s="153"/>
      <c r="GV147" s="153"/>
      <c r="GW147" s="153"/>
      <c r="GX147" s="153"/>
      <c r="GY147" s="153"/>
      <c r="GZ147" s="155"/>
      <c r="HA147" s="165"/>
      <c r="HB147" s="153"/>
      <c r="HC147" s="154"/>
      <c r="HD147" s="154"/>
      <c r="HE147" s="153"/>
      <c r="HF147" s="153"/>
      <c r="HG147" s="153"/>
      <c r="HH147" s="153"/>
      <c r="HI147" s="153"/>
      <c r="HJ147" s="153"/>
      <c r="HK147" s="153"/>
      <c r="HL147" s="153"/>
      <c r="HM147" s="155"/>
      <c r="HN147" s="165"/>
      <c r="HO147" s="153"/>
      <c r="HP147" s="154"/>
      <c r="HQ147" s="154"/>
      <c r="HR147" s="153"/>
      <c r="HS147" s="153"/>
      <c r="HT147" s="153"/>
      <c r="HU147" s="153"/>
      <c r="HV147" s="153"/>
      <c r="HW147" s="153"/>
      <c r="HX147" s="153"/>
      <c r="HY147" s="153"/>
      <c r="HZ147" s="155"/>
      <c r="IA147" s="165"/>
      <c r="IB147" s="153"/>
      <c r="IC147" s="154"/>
      <c r="ID147" s="154"/>
      <c r="IE147" s="153"/>
      <c r="IF147" s="153"/>
      <c r="IG147" s="153"/>
      <c r="IH147" s="153"/>
      <c r="II147" s="153"/>
      <c r="IJ147" s="153"/>
      <c r="IK147" s="153"/>
      <c r="IL147" s="153"/>
      <c r="IM147" s="155"/>
      <c r="IN147" s="165"/>
      <c r="IO147" s="153"/>
      <c r="IP147" s="154"/>
      <c r="IQ147" s="154"/>
      <c r="IR147" s="153"/>
      <c r="IS147" s="153"/>
      <c r="IT147" s="153"/>
      <c r="IU147" s="153"/>
      <c r="IV147" s="153"/>
      <c r="IW147" s="153"/>
      <c r="IX147" s="153"/>
      <c r="IY147" s="153"/>
      <c r="IZ147" s="155"/>
      <c r="JA147" s="165"/>
      <c r="JB147" s="153"/>
      <c r="JC147" s="154"/>
      <c r="JD147" s="154"/>
      <c r="JE147" s="153"/>
      <c r="JF147" s="153"/>
      <c r="JG147" s="153"/>
      <c r="JH147" s="153"/>
      <c r="JI147" s="153"/>
      <c r="JJ147" s="153"/>
      <c r="JK147" s="153"/>
      <c r="JL147" s="153"/>
      <c r="JM147" s="155"/>
      <c r="JN147" s="165"/>
      <c r="JO147" s="153"/>
      <c r="JP147" s="154"/>
      <c r="JQ147" s="154"/>
      <c r="JR147" s="153"/>
      <c r="JS147" s="153"/>
      <c r="JT147" s="153"/>
      <c r="JU147" s="153"/>
      <c r="JV147" s="153"/>
      <c r="JW147" s="153"/>
      <c r="JX147" s="153"/>
      <c r="JY147" s="153"/>
      <c r="JZ147" s="155"/>
      <c r="KA147" s="165"/>
      <c r="KB147" s="153"/>
      <c r="KC147" s="154"/>
      <c r="KD147" s="154"/>
      <c r="KE147" s="153"/>
      <c r="KF147" s="153"/>
      <c r="KG147" s="153"/>
      <c r="KH147" s="153"/>
      <c r="KI147" s="153"/>
      <c r="KJ147" s="153"/>
      <c r="KK147" s="153"/>
      <c r="KL147" s="153"/>
      <c r="KM147" s="155"/>
      <c r="KN147" s="165"/>
      <c r="KO147" s="153"/>
      <c r="KP147" s="154"/>
      <c r="KQ147" s="154"/>
      <c r="KR147" s="153"/>
      <c r="KS147" s="153"/>
      <c r="KT147" s="153"/>
      <c r="KU147" s="153"/>
      <c r="KV147" s="153"/>
      <c r="KW147" s="153"/>
      <c r="KX147" s="153"/>
      <c r="KY147" s="153"/>
      <c r="KZ147" s="155"/>
      <c r="LA147" s="165"/>
      <c r="LB147" s="153"/>
      <c r="LC147" s="154"/>
      <c r="LD147" s="154"/>
      <c r="LE147" s="153"/>
      <c r="LF147" s="153"/>
      <c r="LG147" s="153"/>
      <c r="LH147" s="153"/>
      <c r="LI147" s="153"/>
      <c r="LJ147" s="153"/>
      <c r="LK147" s="153"/>
      <c r="LL147" s="153"/>
      <c r="LM147" s="155"/>
      <c r="LN147" s="165"/>
      <c r="LO147" s="153"/>
      <c r="LP147" s="154"/>
      <c r="LQ147" s="154"/>
      <c r="LR147" s="153"/>
      <c r="LS147" s="153"/>
      <c r="LT147" s="153"/>
      <c r="LU147" s="153"/>
      <c r="LV147" s="153"/>
      <c r="LW147" s="153"/>
      <c r="LX147" s="153"/>
      <c r="LY147" s="153"/>
      <c r="LZ147" s="155"/>
      <c r="MA147" s="165"/>
      <c r="MB147" s="153"/>
      <c r="MC147" s="154"/>
      <c r="MD147" s="154"/>
      <c r="ME147" s="153"/>
      <c r="MF147" s="153"/>
      <c r="MG147" s="153"/>
      <c r="MH147" s="153"/>
      <c r="MI147" s="153"/>
      <c r="MJ147" s="153"/>
      <c r="MK147" s="153"/>
      <c r="ML147" s="153"/>
      <c r="MM147" s="155"/>
      <c r="MN147" s="165"/>
      <c r="MO147" s="153"/>
      <c r="MP147" s="154"/>
      <c r="MQ147" s="154"/>
      <c r="MR147" s="153"/>
      <c r="MS147" s="153"/>
      <c r="MT147" s="153"/>
      <c r="MU147" s="153"/>
      <c r="MV147" s="153"/>
      <c r="MW147" s="153"/>
      <c r="MX147" s="153"/>
      <c r="MY147" s="153"/>
      <c r="MZ147" s="155"/>
      <c r="NA147" s="165"/>
      <c r="NB147" s="153"/>
      <c r="NC147" s="154"/>
      <c r="ND147" s="154"/>
      <c r="NE147" s="153"/>
      <c r="NF147" s="153"/>
      <c r="NG147" s="153"/>
      <c r="NH147" s="153"/>
      <c r="NI147" s="153"/>
      <c r="NJ147" s="153"/>
      <c r="NK147" s="153"/>
      <c r="NL147" s="153"/>
      <c r="NM147" s="155"/>
      <c r="NN147" s="165"/>
      <c r="NO147" s="153"/>
      <c r="NP147" s="154"/>
      <c r="NQ147" s="154"/>
      <c r="NR147" s="153"/>
      <c r="NS147" s="153"/>
      <c r="NT147" s="153"/>
      <c r="NU147" s="153"/>
      <c r="NV147" s="153"/>
      <c r="NW147" s="153"/>
      <c r="NX147" s="153"/>
      <c r="NY147" s="153"/>
      <c r="NZ147" s="155"/>
      <c r="OA147" s="165"/>
      <c r="OB147" s="153"/>
      <c r="OC147" s="154"/>
      <c r="OD147" s="154"/>
      <c r="OE147" s="153"/>
      <c r="OF147" s="153"/>
      <c r="OG147" s="153"/>
      <c r="OH147" s="153"/>
      <c r="OI147" s="153"/>
      <c r="OJ147" s="153"/>
      <c r="OK147" s="153"/>
      <c r="OL147" s="153"/>
      <c r="OM147" s="155"/>
      <c r="ON147" s="165"/>
      <c r="OO147" s="153"/>
      <c r="OP147" s="154"/>
      <c r="OQ147" s="154"/>
      <c r="OR147" s="153"/>
      <c r="OS147" s="153"/>
      <c r="OT147" s="153"/>
      <c r="OU147" s="153"/>
      <c r="OV147" s="153"/>
      <c r="OW147" s="153"/>
      <c r="OX147" s="153"/>
      <c r="OY147" s="153"/>
      <c r="OZ147" s="155"/>
      <c r="PA147" s="165"/>
      <c r="PB147" s="153"/>
      <c r="PC147" s="154"/>
      <c r="PD147" s="154"/>
      <c r="PE147" s="153"/>
      <c r="PF147" s="153"/>
      <c r="PG147" s="153"/>
      <c r="PH147" s="153"/>
      <c r="PI147" s="153"/>
      <c r="PJ147" s="153"/>
      <c r="PK147" s="153"/>
      <c r="PL147" s="153"/>
      <c r="PM147" s="155"/>
      <c r="PN147" s="165"/>
      <c r="PO147" s="153"/>
      <c r="PP147" s="154"/>
      <c r="PQ147" s="154"/>
      <c r="PR147" s="153"/>
      <c r="PS147" s="153"/>
      <c r="PT147" s="153"/>
      <c r="PU147" s="153"/>
      <c r="PV147" s="153"/>
      <c r="PW147" s="153"/>
      <c r="PX147" s="153"/>
      <c r="PY147" s="153"/>
      <c r="PZ147" s="155"/>
      <c r="QA147" s="165"/>
      <c r="QB147" s="153"/>
      <c r="QC147" s="154"/>
      <c r="QD147" s="154"/>
      <c r="QE147" s="153"/>
      <c r="QF147" s="153"/>
      <c r="QG147" s="153"/>
      <c r="QH147" s="153"/>
      <c r="QI147" s="153"/>
      <c r="QJ147" s="153"/>
      <c r="QK147" s="153"/>
      <c r="QL147" s="153"/>
      <c r="QM147" s="155"/>
      <c r="QN147" s="165"/>
      <c r="QO147" s="153"/>
      <c r="QP147" s="154"/>
      <c r="QQ147" s="154"/>
      <c r="QR147" s="153"/>
      <c r="QS147" s="153"/>
      <c r="QT147" s="153"/>
      <c r="QU147" s="153"/>
      <c r="QV147" s="153"/>
      <c r="QW147" s="153"/>
      <c r="QX147" s="153"/>
      <c r="QY147" s="153"/>
      <c r="QZ147" s="155"/>
      <c r="RA147" s="165"/>
      <c r="RB147" s="153"/>
      <c r="RC147" s="154"/>
      <c r="RD147" s="154"/>
      <c r="RE147" s="153"/>
      <c r="RF147" s="153"/>
      <c r="RG147" s="153"/>
      <c r="RH147" s="153"/>
      <c r="RI147" s="153"/>
      <c r="RJ147" s="153"/>
      <c r="RK147" s="153"/>
      <c r="RL147" s="153"/>
      <c r="RM147" s="155"/>
      <c r="RN147" s="165"/>
      <c r="RO147" s="153"/>
      <c r="RP147" s="154"/>
      <c r="RQ147" s="154"/>
      <c r="RR147" s="153"/>
      <c r="RS147" s="153"/>
      <c r="RT147" s="153"/>
      <c r="RU147" s="153"/>
      <c r="RV147" s="153"/>
      <c r="RW147" s="153"/>
      <c r="RX147" s="153"/>
      <c r="RY147" s="153"/>
      <c r="RZ147" s="155"/>
      <c r="SA147" s="165"/>
      <c r="SB147" s="153"/>
      <c r="SC147" s="154"/>
      <c r="SD147" s="154"/>
      <c r="SE147" s="153"/>
      <c r="SF147" s="153"/>
      <c r="SG147" s="153"/>
      <c r="SH147" s="153"/>
      <c r="SI147" s="153"/>
      <c r="SJ147" s="153"/>
      <c r="SK147" s="153"/>
      <c r="SL147" s="153"/>
      <c r="SM147" s="155"/>
      <c r="SN147" s="165"/>
      <c r="SO147" s="153"/>
      <c r="SP147" s="154"/>
      <c r="SQ147" s="154"/>
      <c r="SR147" s="153"/>
      <c r="SS147" s="153"/>
      <c r="ST147" s="153"/>
      <c r="SU147" s="153"/>
      <c r="SV147" s="153"/>
      <c r="SW147" s="153"/>
      <c r="SX147" s="153"/>
      <c r="SY147" s="153"/>
      <c r="SZ147" s="155"/>
      <c r="TA147" s="165"/>
      <c r="TB147" s="153"/>
      <c r="TC147" s="154"/>
      <c r="TD147" s="154"/>
      <c r="TE147" s="153"/>
      <c r="TF147" s="153"/>
      <c r="TG147" s="153"/>
      <c r="TH147" s="153"/>
      <c r="TI147" s="153"/>
      <c r="TJ147" s="153"/>
      <c r="TK147" s="153"/>
      <c r="TL147" s="153"/>
      <c r="TM147" s="155"/>
      <c r="TN147" s="165"/>
      <c r="TO147" s="153"/>
      <c r="TP147" s="154"/>
      <c r="TQ147" s="154"/>
      <c r="TR147" s="153"/>
      <c r="TS147" s="153"/>
      <c r="TT147" s="153"/>
      <c r="TU147" s="153"/>
      <c r="TV147" s="153"/>
      <c r="TW147" s="153"/>
      <c r="TX147" s="153"/>
      <c r="TY147" s="153"/>
      <c r="TZ147" s="155"/>
      <c r="UA147" s="165"/>
      <c r="UB147" s="153"/>
      <c r="UC147" s="154"/>
      <c r="UD147" s="154"/>
      <c r="UE147" s="153"/>
      <c r="UF147" s="153"/>
      <c r="UG147" s="153"/>
      <c r="UH147" s="153"/>
      <c r="UI147" s="153"/>
      <c r="UJ147" s="153"/>
      <c r="UK147" s="153"/>
      <c r="UL147" s="153"/>
      <c r="UM147" s="155"/>
      <c r="UN147" s="165"/>
      <c r="UO147" s="153"/>
      <c r="UP147" s="154"/>
      <c r="UQ147" s="154"/>
      <c r="UR147" s="153"/>
      <c r="US147" s="153"/>
      <c r="UT147" s="153"/>
      <c r="UU147" s="153"/>
      <c r="UV147" s="153"/>
      <c r="UW147" s="153"/>
      <c r="UX147" s="153"/>
      <c r="UY147" s="153"/>
      <c r="UZ147" s="155"/>
      <c r="VA147" s="165"/>
      <c r="VB147" s="153"/>
      <c r="VC147" s="154"/>
      <c r="VD147" s="154"/>
      <c r="VE147" s="153"/>
      <c r="VF147" s="153"/>
      <c r="VG147" s="153"/>
      <c r="VH147" s="153"/>
      <c r="VI147" s="153"/>
      <c r="VJ147" s="153"/>
      <c r="VK147" s="153"/>
      <c r="VL147" s="153"/>
      <c r="VM147" s="155"/>
      <c r="VN147" s="165"/>
      <c r="VO147" s="153"/>
      <c r="VP147" s="154"/>
      <c r="VQ147" s="154"/>
      <c r="VR147" s="153"/>
      <c r="VS147" s="153"/>
      <c r="VT147" s="153"/>
      <c r="VU147" s="153"/>
      <c r="VV147" s="153"/>
      <c r="VW147" s="153"/>
      <c r="VX147" s="153"/>
      <c r="VY147" s="153"/>
      <c r="VZ147" s="155"/>
      <c r="WA147" s="165"/>
      <c r="WB147" s="153"/>
      <c r="WC147" s="154"/>
      <c r="WD147" s="154"/>
      <c r="WE147" s="153"/>
      <c r="WF147" s="153"/>
      <c r="WG147" s="153"/>
      <c r="WH147" s="153"/>
      <c r="WI147" s="153"/>
      <c r="WJ147" s="153"/>
      <c r="WK147" s="153"/>
      <c r="WL147" s="153"/>
      <c r="WM147" s="155"/>
      <c r="WN147" s="165"/>
      <c r="WO147" s="153"/>
      <c r="WP147" s="154"/>
      <c r="WQ147" s="154"/>
      <c r="WR147" s="153"/>
      <c r="WS147" s="153"/>
      <c r="WT147" s="153"/>
      <c r="WU147" s="153"/>
      <c r="WV147" s="153"/>
      <c r="WW147" s="153"/>
      <c r="WX147" s="153"/>
      <c r="WY147" s="153"/>
      <c r="WZ147" s="155"/>
      <c r="XA147" s="165"/>
      <c r="XB147" s="153"/>
      <c r="XC147" s="154"/>
      <c r="XD147" s="154"/>
      <c r="XE147" s="153"/>
      <c r="XF147" s="153"/>
      <c r="XG147" s="153"/>
      <c r="XH147" s="153"/>
      <c r="XI147" s="153"/>
      <c r="XJ147" s="153"/>
      <c r="XK147" s="153"/>
      <c r="XL147" s="153"/>
      <c r="XM147" s="155"/>
      <c r="XN147" s="165"/>
      <c r="XO147" s="153"/>
      <c r="XP147" s="154"/>
      <c r="XQ147" s="154"/>
      <c r="XR147" s="153"/>
      <c r="XS147" s="153"/>
      <c r="XT147" s="153"/>
      <c r="XU147" s="153"/>
      <c r="XV147" s="153"/>
      <c r="XW147" s="153"/>
      <c r="XX147" s="153"/>
      <c r="XY147" s="153"/>
      <c r="XZ147" s="155"/>
      <c r="YA147" s="165"/>
      <c r="YB147" s="153"/>
      <c r="YC147" s="154"/>
      <c r="YD147" s="154"/>
      <c r="YE147" s="153"/>
      <c r="YF147" s="153"/>
      <c r="YG147" s="153"/>
      <c r="YH147" s="153"/>
      <c r="YI147" s="153"/>
      <c r="YJ147" s="153"/>
      <c r="YK147" s="153"/>
      <c r="YL147" s="153"/>
      <c r="YM147" s="155"/>
      <c r="YN147" s="165"/>
      <c r="YO147" s="153"/>
      <c r="YP147" s="154"/>
      <c r="YQ147" s="154"/>
      <c r="YR147" s="153"/>
      <c r="YS147" s="153"/>
      <c r="YT147" s="153"/>
      <c r="YU147" s="153"/>
      <c r="YV147" s="153"/>
      <c r="YW147" s="153"/>
      <c r="YX147" s="153"/>
      <c r="YY147" s="153"/>
      <c r="YZ147" s="155"/>
      <c r="ZA147" s="165"/>
      <c r="ZB147" s="153"/>
      <c r="ZC147" s="154"/>
      <c r="ZD147" s="154"/>
      <c r="ZE147" s="153"/>
      <c r="ZF147" s="153"/>
      <c r="ZG147" s="153"/>
      <c r="ZH147" s="153"/>
      <c r="ZI147" s="153"/>
      <c r="ZJ147" s="153"/>
      <c r="ZK147" s="153"/>
      <c r="ZL147" s="153"/>
      <c r="ZM147" s="155"/>
      <c r="ZN147" s="165"/>
      <c r="ZO147" s="153"/>
      <c r="ZP147" s="154"/>
      <c r="ZQ147" s="154"/>
      <c r="ZR147" s="153"/>
      <c r="ZS147" s="153"/>
      <c r="ZT147" s="153"/>
      <c r="ZU147" s="153"/>
      <c r="ZV147" s="153"/>
      <c r="ZW147" s="153"/>
      <c r="ZX147" s="153"/>
      <c r="ZY147" s="153"/>
      <c r="ZZ147" s="155"/>
      <c r="AAA147" s="165"/>
      <c r="AAB147" s="153"/>
      <c r="AAC147" s="154"/>
      <c r="AAD147" s="154"/>
      <c r="AAE147" s="153"/>
      <c r="AAF147" s="153"/>
      <c r="AAG147" s="153"/>
      <c r="AAH147" s="153"/>
      <c r="AAI147" s="153"/>
      <c r="AAJ147" s="153"/>
      <c r="AAK147" s="153"/>
      <c r="AAL147" s="153"/>
      <c r="AAM147" s="155"/>
      <c r="AAN147" s="165"/>
      <c r="AAO147" s="153"/>
      <c r="AAP147" s="154"/>
      <c r="AAQ147" s="154"/>
      <c r="AAR147" s="153"/>
      <c r="AAS147" s="153"/>
      <c r="AAT147" s="153"/>
      <c r="AAU147" s="153"/>
      <c r="AAV147" s="153"/>
      <c r="AAW147" s="153"/>
      <c r="AAX147" s="153"/>
      <c r="AAY147" s="153"/>
      <c r="AAZ147" s="155"/>
      <c r="ABA147" s="165"/>
      <c r="ABB147" s="153"/>
      <c r="ABC147" s="154"/>
      <c r="ABD147" s="154"/>
      <c r="ABE147" s="153"/>
      <c r="ABF147" s="153"/>
      <c r="ABG147" s="153"/>
      <c r="ABH147" s="153"/>
      <c r="ABI147" s="153"/>
      <c r="ABJ147" s="153"/>
      <c r="ABK147" s="153"/>
      <c r="ABL147" s="153"/>
      <c r="ABM147" s="155"/>
      <c r="ABN147" s="165"/>
      <c r="ABO147" s="153"/>
      <c r="ABP147" s="154"/>
      <c r="ABQ147" s="154"/>
      <c r="ABR147" s="153"/>
      <c r="ABS147" s="153"/>
      <c r="ABT147" s="153"/>
      <c r="ABU147" s="153"/>
      <c r="ABV147" s="153"/>
      <c r="ABW147" s="153"/>
      <c r="ABX147" s="153"/>
      <c r="ABY147" s="153"/>
      <c r="ABZ147" s="155"/>
      <c r="ACA147" s="165"/>
      <c r="ACB147" s="153"/>
      <c r="ACC147" s="154"/>
      <c r="ACD147" s="154"/>
      <c r="ACE147" s="153"/>
      <c r="ACF147" s="153"/>
      <c r="ACG147" s="153"/>
      <c r="ACH147" s="153"/>
      <c r="ACI147" s="153"/>
      <c r="ACJ147" s="153"/>
      <c r="ACK147" s="153"/>
      <c r="ACL147" s="153"/>
      <c r="ACM147" s="155"/>
      <c r="ACN147" s="165"/>
      <c r="ACO147" s="153"/>
      <c r="ACP147" s="154"/>
      <c r="ACQ147" s="154"/>
      <c r="ACR147" s="153"/>
      <c r="ACS147" s="153"/>
      <c r="ACT147" s="153"/>
      <c r="ACU147" s="153"/>
      <c r="ACV147" s="153"/>
      <c r="ACW147" s="153"/>
      <c r="ACX147" s="153"/>
      <c r="ACY147" s="153"/>
      <c r="ACZ147" s="155"/>
      <c r="ADA147" s="165"/>
      <c r="ADB147" s="153"/>
      <c r="ADC147" s="154"/>
      <c r="ADD147" s="154"/>
      <c r="ADE147" s="153"/>
      <c r="ADF147" s="153"/>
      <c r="ADG147" s="153"/>
      <c r="ADH147" s="153"/>
      <c r="ADI147" s="153"/>
      <c r="ADJ147" s="153"/>
      <c r="ADK147" s="153"/>
      <c r="ADL147" s="153"/>
      <c r="ADM147" s="155"/>
      <c r="ADN147" s="165"/>
      <c r="ADO147" s="153"/>
      <c r="ADP147" s="154"/>
      <c r="ADQ147" s="154"/>
      <c r="ADR147" s="153"/>
      <c r="ADS147" s="153"/>
      <c r="ADT147" s="153"/>
      <c r="ADU147" s="153"/>
      <c r="ADV147" s="153"/>
      <c r="ADW147" s="153"/>
      <c r="ADX147" s="153"/>
      <c r="ADY147" s="153"/>
      <c r="ADZ147" s="155"/>
      <c r="AEA147" s="165"/>
      <c r="AEB147" s="153"/>
      <c r="AEC147" s="154"/>
      <c r="AED147" s="154"/>
      <c r="AEE147" s="153"/>
      <c r="AEF147" s="153"/>
      <c r="AEG147" s="153"/>
      <c r="AEH147" s="153"/>
      <c r="AEI147" s="153"/>
      <c r="AEJ147" s="153"/>
      <c r="AEK147" s="153"/>
      <c r="AEL147" s="153"/>
      <c r="AEM147" s="155"/>
      <c r="AEN147" s="165"/>
      <c r="AEO147" s="153"/>
      <c r="AEP147" s="154"/>
      <c r="AEQ147" s="154"/>
      <c r="AER147" s="153"/>
      <c r="AES147" s="153"/>
      <c r="AET147" s="153"/>
      <c r="AEU147" s="153"/>
      <c r="AEV147" s="153"/>
      <c r="AEW147" s="153"/>
      <c r="AEX147" s="153"/>
      <c r="AEY147" s="153"/>
      <c r="AEZ147" s="155"/>
      <c r="AFA147" s="165"/>
      <c r="AFB147" s="153"/>
      <c r="AFC147" s="154"/>
      <c r="AFD147" s="154"/>
      <c r="AFE147" s="153"/>
      <c r="AFF147" s="153"/>
      <c r="AFG147" s="153"/>
      <c r="AFH147" s="153"/>
      <c r="AFI147" s="153"/>
      <c r="AFJ147" s="153"/>
      <c r="AFK147" s="153"/>
      <c r="AFL147" s="153"/>
      <c r="AFM147" s="155"/>
      <c r="AFN147" s="165"/>
      <c r="AFO147" s="153"/>
      <c r="AFP147" s="154"/>
      <c r="AFQ147" s="154"/>
      <c r="AFR147" s="153"/>
      <c r="AFS147" s="153"/>
      <c r="AFT147" s="153"/>
      <c r="AFU147" s="153"/>
      <c r="AFV147" s="153"/>
      <c r="AFW147" s="153"/>
      <c r="AFX147" s="153"/>
      <c r="AFY147" s="153"/>
      <c r="AFZ147" s="155"/>
      <c r="AGA147" s="165"/>
      <c r="AGB147" s="153"/>
      <c r="AGC147" s="154"/>
      <c r="AGD147" s="154"/>
      <c r="AGE147" s="153"/>
      <c r="AGF147" s="153"/>
      <c r="AGG147" s="153"/>
      <c r="AGH147" s="153"/>
      <c r="AGI147" s="153"/>
      <c r="AGJ147" s="153"/>
      <c r="AGK147" s="153"/>
      <c r="AGL147" s="153"/>
      <c r="AGM147" s="155"/>
      <c r="AGN147" s="165"/>
      <c r="AGO147" s="153"/>
      <c r="AGP147" s="154"/>
      <c r="AGQ147" s="154"/>
      <c r="AGR147" s="153"/>
      <c r="AGS147" s="153"/>
      <c r="AGT147" s="153"/>
      <c r="AGU147" s="153"/>
      <c r="AGV147" s="153"/>
      <c r="AGW147" s="153"/>
      <c r="AGX147" s="153"/>
      <c r="AGY147" s="153"/>
      <c r="AGZ147" s="155"/>
      <c r="AHA147" s="165"/>
      <c r="AHB147" s="153"/>
      <c r="AHC147" s="154"/>
      <c r="AHD147" s="154"/>
      <c r="AHE147" s="153"/>
      <c r="AHF147" s="153"/>
      <c r="AHG147" s="153"/>
      <c r="AHH147" s="153"/>
      <c r="AHI147" s="153"/>
      <c r="AHJ147" s="153"/>
      <c r="AHK147" s="153"/>
      <c r="AHL147" s="153"/>
      <c r="AHM147" s="155"/>
      <c r="AHN147" s="165"/>
      <c r="AHO147" s="153"/>
      <c r="AHP147" s="154"/>
      <c r="AHQ147" s="154"/>
      <c r="AHR147" s="153"/>
      <c r="AHS147" s="153"/>
      <c r="AHT147" s="153"/>
      <c r="AHU147" s="153"/>
      <c r="AHV147" s="153"/>
      <c r="AHW147" s="153"/>
      <c r="AHX147" s="153"/>
      <c r="AHY147" s="153"/>
      <c r="AHZ147" s="155"/>
      <c r="AIA147" s="165"/>
      <c r="AIB147" s="153"/>
      <c r="AIC147" s="154"/>
      <c r="AID147" s="154"/>
      <c r="AIE147" s="153"/>
      <c r="AIF147" s="153"/>
      <c r="AIG147" s="153"/>
      <c r="AIH147" s="153"/>
      <c r="AII147" s="153"/>
      <c r="AIJ147" s="153"/>
      <c r="AIK147" s="153"/>
      <c r="AIL147" s="153"/>
      <c r="AIM147" s="155"/>
      <c r="AIN147" s="165"/>
      <c r="AIO147" s="153"/>
      <c r="AIP147" s="154"/>
      <c r="AIQ147" s="154"/>
      <c r="AIR147" s="153"/>
      <c r="AIS147" s="153"/>
      <c r="AIT147" s="153"/>
      <c r="AIU147" s="153"/>
      <c r="AIV147" s="153"/>
      <c r="AIW147" s="153"/>
      <c r="AIX147" s="153"/>
      <c r="AIY147" s="153"/>
      <c r="AIZ147" s="155"/>
      <c r="AJA147" s="165"/>
      <c r="AJB147" s="153"/>
      <c r="AJC147" s="154"/>
      <c r="AJD147" s="154"/>
      <c r="AJE147" s="153"/>
      <c r="AJF147" s="153"/>
      <c r="AJG147" s="153"/>
      <c r="AJH147" s="153"/>
      <c r="AJI147" s="153"/>
      <c r="AJJ147" s="153"/>
      <c r="AJK147" s="153"/>
      <c r="AJL147" s="153"/>
      <c r="AJM147" s="155"/>
      <c r="AJN147" s="165"/>
      <c r="AJO147" s="153"/>
      <c r="AJP147" s="154"/>
      <c r="AJQ147" s="154"/>
      <c r="AJR147" s="153"/>
      <c r="AJS147" s="153"/>
      <c r="AJT147" s="153"/>
      <c r="AJU147" s="153"/>
      <c r="AJV147" s="153"/>
      <c r="AJW147" s="153"/>
      <c r="AJX147" s="153"/>
      <c r="AJY147" s="153"/>
      <c r="AJZ147" s="155"/>
      <c r="AKA147" s="165"/>
      <c r="AKB147" s="153"/>
      <c r="AKC147" s="154"/>
      <c r="AKD147" s="154"/>
      <c r="AKE147" s="153"/>
      <c r="AKF147" s="153"/>
      <c r="AKG147" s="153"/>
      <c r="AKH147" s="153"/>
      <c r="AKI147" s="153"/>
      <c r="AKJ147" s="153"/>
      <c r="AKK147" s="153"/>
      <c r="AKL147" s="153"/>
      <c r="AKM147" s="155"/>
      <c r="AKN147" s="165"/>
      <c r="AKO147" s="153"/>
      <c r="AKP147" s="154"/>
      <c r="AKQ147" s="154"/>
      <c r="AKR147" s="153"/>
      <c r="AKS147" s="153"/>
      <c r="AKT147" s="153"/>
      <c r="AKU147" s="153"/>
      <c r="AKV147" s="153"/>
      <c r="AKW147" s="153"/>
      <c r="AKX147" s="153"/>
      <c r="AKY147" s="153"/>
      <c r="AKZ147" s="155"/>
      <c r="ALA147" s="165"/>
      <c r="ALB147" s="153"/>
      <c r="ALC147" s="154"/>
      <c r="ALD147" s="154"/>
      <c r="ALE147" s="153"/>
      <c r="ALF147" s="153"/>
      <c r="ALG147" s="153"/>
      <c r="ALH147" s="153"/>
      <c r="ALI147" s="153"/>
      <c r="ALJ147" s="153"/>
      <c r="ALK147" s="153"/>
      <c r="ALL147" s="153"/>
      <c r="ALM147" s="155"/>
      <c r="ALN147" s="165"/>
      <c r="ALO147" s="153"/>
      <c r="ALP147" s="154"/>
      <c r="ALQ147" s="154"/>
      <c r="ALR147" s="153"/>
      <c r="ALS147" s="153"/>
      <c r="ALT147" s="153"/>
      <c r="ALU147" s="153"/>
      <c r="ALV147" s="153"/>
      <c r="ALW147" s="153"/>
      <c r="ALX147" s="153"/>
      <c r="ALY147" s="153"/>
      <c r="ALZ147" s="155"/>
      <c r="AMA147" s="165"/>
      <c r="AMB147" s="153"/>
      <c r="AMC147" s="154"/>
      <c r="AMD147" s="154"/>
      <c r="AME147" s="153"/>
      <c r="AMF147" s="153"/>
      <c r="AMG147" s="153"/>
      <c r="AMH147" s="153"/>
      <c r="AMI147" s="153"/>
      <c r="AMJ147" s="153"/>
      <c r="AMK147" s="153"/>
      <c r="AML147" s="153"/>
      <c r="AMM147" s="155"/>
      <c r="AMN147" s="165"/>
      <c r="AMO147" s="153"/>
      <c r="AMP147" s="154"/>
      <c r="AMQ147" s="154"/>
      <c r="AMR147" s="153"/>
      <c r="AMS147" s="153"/>
      <c r="AMT147" s="153"/>
      <c r="AMU147" s="153"/>
      <c r="AMV147" s="153"/>
      <c r="AMW147" s="153"/>
      <c r="AMX147" s="153"/>
      <c r="AMY147" s="153"/>
      <c r="AMZ147" s="155"/>
      <c r="ANA147" s="165"/>
      <c r="ANB147" s="153"/>
      <c r="ANC147" s="154"/>
      <c r="AND147" s="154"/>
      <c r="ANE147" s="153"/>
      <c r="ANF147" s="153"/>
      <c r="ANG147" s="153"/>
      <c r="ANH147" s="153"/>
      <c r="ANI147" s="153"/>
      <c r="ANJ147" s="153"/>
      <c r="ANK147" s="153"/>
      <c r="ANL147" s="153"/>
      <c r="ANM147" s="155"/>
      <c r="ANN147" s="165"/>
      <c r="ANO147" s="153"/>
      <c r="ANP147" s="154"/>
      <c r="ANQ147" s="154"/>
      <c r="ANR147" s="153"/>
      <c r="ANS147" s="153"/>
      <c r="ANT147" s="153"/>
      <c r="ANU147" s="153"/>
      <c r="ANV147" s="153"/>
      <c r="ANW147" s="153"/>
      <c r="ANX147" s="153"/>
      <c r="ANY147" s="153"/>
      <c r="ANZ147" s="155"/>
      <c r="AOA147" s="165"/>
      <c r="AOB147" s="153"/>
      <c r="AOC147" s="154"/>
      <c r="AOD147" s="154"/>
      <c r="AOE147" s="153"/>
      <c r="AOF147" s="153"/>
      <c r="AOG147" s="153"/>
      <c r="AOH147" s="153"/>
      <c r="AOI147" s="153"/>
      <c r="AOJ147" s="153"/>
      <c r="AOK147" s="153"/>
      <c r="AOL147" s="153"/>
      <c r="AOM147" s="155"/>
      <c r="AON147" s="165"/>
      <c r="AOO147" s="153"/>
      <c r="AOP147" s="154"/>
      <c r="AOQ147" s="154"/>
      <c r="AOR147" s="153"/>
      <c r="AOS147" s="153"/>
      <c r="AOT147" s="153"/>
      <c r="AOU147" s="153"/>
      <c r="AOV147" s="153"/>
      <c r="AOW147" s="153"/>
      <c r="AOX147" s="153"/>
      <c r="AOY147" s="153"/>
      <c r="AOZ147" s="155"/>
      <c r="APA147" s="165"/>
      <c r="APB147" s="153"/>
      <c r="APC147" s="154"/>
      <c r="APD147" s="154"/>
      <c r="APE147" s="153"/>
      <c r="APF147" s="153"/>
      <c r="APG147" s="153"/>
      <c r="APH147" s="153"/>
      <c r="API147" s="153"/>
      <c r="APJ147" s="153"/>
      <c r="APK147" s="153"/>
      <c r="APL147" s="153"/>
      <c r="APM147" s="155"/>
      <c r="APN147" s="165"/>
      <c r="APO147" s="153"/>
      <c r="APP147" s="154"/>
      <c r="APQ147" s="154"/>
      <c r="APR147" s="153"/>
      <c r="APS147" s="153"/>
      <c r="APT147" s="153"/>
      <c r="APU147" s="153"/>
      <c r="APV147" s="153"/>
      <c r="APW147" s="153"/>
      <c r="APX147" s="153"/>
      <c r="APY147" s="153"/>
      <c r="APZ147" s="155"/>
      <c r="AQA147" s="165"/>
      <c r="AQB147" s="153"/>
      <c r="AQC147" s="154"/>
      <c r="AQD147" s="154"/>
      <c r="AQE147" s="153"/>
      <c r="AQF147" s="153"/>
      <c r="AQG147" s="153"/>
      <c r="AQH147" s="153"/>
      <c r="AQI147" s="153"/>
      <c r="AQJ147" s="153"/>
      <c r="AQK147" s="153"/>
      <c r="AQL147" s="153"/>
      <c r="AQM147" s="155"/>
      <c r="AQN147" s="165"/>
      <c r="AQO147" s="153"/>
      <c r="AQP147" s="154"/>
      <c r="AQQ147" s="154"/>
      <c r="AQR147" s="153"/>
      <c r="AQS147" s="153"/>
      <c r="AQT147" s="153"/>
      <c r="AQU147" s="153"/>
      <c r="AQV147" s="153"/>
      <c r="AQW147" s="153"/>
      <c r="AQX147" s="153"/>
      <c r="AQY147" s="153"/>
      <c r="AQZ147" s="155"/>
      <c r="ARA147" s="165"/>
      <c r="ARB147" s="153"/>
      <c r="ARC147" s="154"/>
      <c r="ARD147" s="154"/>
      <c r="ARE147" s="153"/>
      <c r="ARF147" s="153"/>
      <c r="ARG147" s="153"/>
      <c r="ARH147" s="153"/>
      <c r="ARI147" s="153"/>
      <c r="ARJ147" s="153"/>
      <c r="ARK147" s="153"/>
      <c r="ARL147" s="153"/>
      <c r="ARM147" s="155"/>
      <c r="ARN147" s="165"/>
      <c r="ARO147" s="153"/>
      <c r="ARP147" s="154"/>
      <c r="ARQ147" s="154"/>
      <c r="ARR147" s="153"/>
      <c r="ARS147" s="153"/>
      <c r="ART147" s="153"/>
      <c r="ARU147" s="153"/>
      <c r="ARV147" s="153"/>
      <c r="ARW147" s="153"/>
      <c r="ARX147" s="153"/>
      <c r="ARY147" s="153"/>
      <c r="ARZ147" s="155"/>
      <c r="ASA147" s="165"/>
      <c r="ASB147" s="153"/>
      <c r="ASC147" s="154"/>
      <c r="ASD147" s="154"/>
      <c r="ASE147" s="153"/>
      <c r="ASF147" s="153"/>
      <c r="ASG147" s="153"/>
      <c r="ASH147" s="153"/>
      <c r="ASI147" s="153"/>
      <c r="ASJ147" s="153"/>
      <c r="ASK147" s="153"/>
      <c r="ASL147" s="153"/>
      <c r="ASM147" s="155"/>
      <c r="ASN147" s="165"/>
      <c r="ASO147" s="153"/>
      <c r="ASP147" s="154"/>
      <c r="ASQ147" s="154"/>
      <c r="ASR147" s="153"/>
      <c r="ASS147" s="153"/>
      <c r="AST147" s="153"/>
      <c r="ASU147" s="153"/>
      <c r="ASV147" s="153"/>
      <c r="ASW147" s="153"/>
      <c r="ASX147" s="153"/>
      <c r="ASY147" s="153"/>
      <c r="ASZ147" s="155"/>
      <c r="ATA147" s="165"/>
      <c r="ATB147" s="153"/>
      <c r="ATC147" s="154"/>
      <c r="ATD147" s="154"/>
      <c r="ATE147" s="153"/>
      <c r="ATF147" s="153"/>
      <c r="ATG147" s="153"/>
      <c r="ATH147" s="153"/>
      <c r="ATI147" s="153"/>
      <c r="ATJ147" s="153"/>
      <c r="ATK147" s="153"/>
      <c r="ATL147" s="153"/>
      <c r="ATM147" s="155"/>
      <c r="ATN147" s="165"/>
      <c r="ATO147" s="153"/>
      <c r="ATP147" s="154"/>
      <c r="ATQ147" s="154"/>
      <c r="ATR147" s="153"/>
      <c r="ATS147" s="153"/>
      <c r="ATT147" s="153"/>
      <c r="ATU147" s="153"/>
      <c r="ATV147" s="153"/>
      <c r="ATW147" s="153"/>
      <c r="ATX147" s="153"/>
      <c r="ATY147" s="153"/>
      <c r="ATZ147" s="155"/>
      <c r="AUA147" s="165"/>
      <c r="AUB147" s="153"/>
      <c r="AUC147" s="154"/>
      <c r="AUD147" s="154"/>
      <c r="AUE147" s="153"/>
      <c r="AUF147" s="153"/>
      <c r="AUG147" s="153"/>
      <c r="AUH147" s="153"/>
      <c r="AUI147" s="153"/>
      <c r="AUJ147" s="153"/>
      <c r="AUK147" s="153"/>
      <c r="AUL147" s="153"/>
      <c r="AUM147" s="155"/>
      <c r="AUN147" s="165"/>
      <c r="AUO147" s="153"/>
      <c r="AUP147" s="154"/>
      <c r="AUQ147" s="154"/>
      <c r="AUR147" s="153"/>
      <c r="AUS147" s="153"/>
      <c r="AUT147" s="153"/>
      <c r="AUU147" s="153"/>
      <c r="AUV147" s="153"/>
      <c r="AUW147" s="153"/>
      <c r="AUX147" s="153"/>
      <c r="AUY147" s="153"/>
      <c r="AUZ147" s="155"/>
      <c r="AVA147" s="165"/>
      <c r="AVB147" s="153"/>
      <c r="AVC147" s="154"/>
      <c r="AVD147" s="154"/>
      <c r="AVE147" s="153"/>
      <c r="AVF147" s="153"/>
      <c r="AVG147" s="153"/>
      <c r="AVH147" s="153"/>
      <c r="AVI147" s="153"/>
      <c r="AVJ147" s="153"/>
      <c r="AVK147" s="153"/>
      <c r="AVL147" s="153"/>
      <c r="AVM147" s="155"/>
      <c r="AVN147" s="165"/>
      <c r="AVO147" s="153"/>
      <c r="AVP147" s="154"/>
      <c r="AVQ147" s="154"/>
      <c r="AVR147" s="153"/>
      <c r="AVS147" s="153"/>
      <c r="AVT147" s="153"/>
      <c r="AVU147" s="153"/>
      <c r="AVV147" s="153"/>
      <c r="AVW147" s="153"/>
      <c r="AVX147" s="153"/>
      <c r="AVY147" s="153"/>
      <c r="AVZ147" s="155"/>
      <c r="AWA147" s="165"/>
      <c r="AWB147" s="153"/>
      <c r="AWC147" s="154"/>
      <c r="AWD147" s="154"/>
      <c r="AWE147" s="153"/>
      <c r="AWF147" s="153"/>
      <c r="AWG147" s="153"/>
      <c r="AWH147" s="153"/>
      <c r="AWI147" s="153"/>
      <c r="AWJ147" s="153"/>
      <c r="AWK147" s="153"/>
      <c r="AWL147" s="153"/>
      <c r="AWM147" s="155"/>
      <c r="AWN147" s="165"/>
      <c r="AWO147" s="153"/>
      <c r="AWP147" s="154"/>
      <c r="AWQ147" s="154"/>
      <c r="AWR147" s="153"/>
      <c r="AWS147" s="153"/>
      <c r="AWT147" s="153"/>
      <c r="AWU147" s="153"/>
      <c r="AWV147" s="153"/>
      <c r="AWW147" s="153"/>
      <c r="AWX147" s="153"/>
      <c r="AWY147" s="153"/>
      <c r="AWZ147" s="155"/>
      <c r="AXA147" s="165"/>
      <c r="AXB147" s="153"/>
      <c r="AXC147" s="154"/>
      <c r="AXD147" s="154"/>
      <c r="AXE147" s="153"/>
      <c r="AXF147" s="153"/>
      <c r="AXG147" s="153"/>
      <c r="AXH147" s="153"/>
      <c r="AXI147" s="153"/>
      <c r="AXJ147" s="153"/>
      <c r="AXK147" s="153"/>
      <c r="AXL147" s="153"/>
      <c r="AXM147" s="155"/>
      <c r="AXN147" s="165"/>
      <c r="AXO147" s="153"/>
      <c r="AXP147" s="154"/>
      <c r="AXQ147" s="154"/>
      <c r="AXR147" s="153"/>
      <c r="AXS147" s="153"/>
      <c r="AXT147" s="153"/>
      <c r="AXU147" s="153"/>
      <c r="AXV147" s="153"/>
      <c r="AXW147" s="153"/>
      <c r="AXX147" s="153"/>
      <c r="AXY147" s="153"/>
      <c r="AXZ147" s="155"/>
      <c r="AYA147" s="165"/>
      <c r="AYB147" s="153"/>
      <c r="AYC147" s="154"/>
      <c r="AYD147" s="154"/>
      <c r="AYE147" s="153"/>
      <c r="AYF147" s="153"/>
      <c r="AYG147" s="153"/>
      <c r="AYH147" s="153"/>
      <c r="AYI147" s="153"/>
      <c r="AYJ147" s="153"/>
      <c r="AYK147" s="153"/>
      <c r="AYL147" s="153"/>
      <c r="AYM147" s="155"/>
      <c r="AYN147" s="165"/>
      <c r="AYO147" s="153"/>
      <c r="AYP147" s="154"/>
      <c r="AYQ147" s="154"/>
      <c r="AYR147" s="153"/>
      <c r="AYS147" s="153"/>
      <c r="AYT147" s="153"/>
      <c r="AYU147" s="153"/>
      <c r="AYV147" s="153"/>
      <c r="AYW147" s="153"/>
      <c r="AYX147" s="153"/>
      <c r="AYY147" s="153"/>
      <c r="AYZ147" s="155"/>
      <c r="AZA147" s="165"/>
      <c r="AZB147" s="153"/>
      <c r="AZC147" s="154"/>
      <c r="AZD147" s="154"/>
      <c r="AZE147" s="153"/>
      <c r="AZF147" s="153"/>
      <c r="AZG147" s="153"/>
      <c r="AZH147" s="153"/>
      <c r="AZI147" s="153"/>
      <c r="AZJ147" s="153"/>
      <c r="AZK147" s="153"/>
      <c r="AZL147" s="153"/>
      <c r="AZM147" s="155"/>
      <c r="AZN147" s="165"/>
      <c r="AZO147" s="153"/>
      <c r="AZP147" s="154"/>
      <c r="AZQ147" s="154"/>
      <c r="AZR147" s="153"/>
      <c r="AZS147" s="153"/>
      <c r="AZT147" s="153"/>
      <c r="AZU147" s="153"/>
      <c r="AZV147" s="153"/>
      <c r="AZW147" s="153"/>
      <c r="AZX147" s="153"/>
      <c r="AZY147" s="153"/>
      <c r="AZZ147" s="155"/>
      <c r="BAA147" s="165"/>
      <c r="BAB147" s="153"/>
      <c r="BAC147" s="154"/>
      <c r="BAD147" s="154"/>
      <c r="BAE147" s="153"/>
      <c r="BAF147" s="153"/>
      <c r="BAG147" s="153"/>
      <c r="BAH147" s="153"/>
      <c r="BAI147" s="153"/>
      <c r="BAJ147" s="153"/>
      <c r="BAK147" s="153"/>
      <c r="BAL147" s="153"/>
      <c r="BAM147" s="155"/>
      <c r="BAN147" s="165"/>
      <c r="BAO147" s="153"/>
      <c r="BAP147" s="154"/>
      <c r="BAQ147" s="154"/>
      <c r="BAR147" s="153"/>
      <c r="BAS147" s="153"/>
      <c r="BAT147" s="153"/>
      <c r="BAU147" s="153"/>
      <c r="BAV147" s="153"/>
      <c r="BAW147" s="153"/>
      <c r="BAX147" s="153"/>
      <c r="BAY147" s="153"/>
      <c r="BAZ147" s="155"/>
      <c r="BBA147" s="165"/>
      <c r="BBB147" s="153"/>
      <c r="BBC147" s="154"/>
      <c r="BBD147" s="154"/>
      <c r="BBE147" s="153"/>
      <c r="BBF147" s="153"/>
      <c r="BBG147" s="153"/>
      <c r="BBH147" s="153"/>
      <c r="BBI147" s="153"/>
      <c r="BBJ147" s="153"/>
      <c r="BBK147" s="153"/>
      <c r="BBL147" s="153"/>
      <c r="BBM147" s="155"/>
      <c r="BBN147" s="165"/>
      <c r="BBO147" s="153"/>
      <c r="BBP147" s="154"/>
      <c r="BBQ147" s="154"/>
      <c r="BBR147" s="153"/>
      <c r="BBS147" s="153"/>
      <c r="BBT147" s="153"/>
      <c r="BBU147" s="153"/>
      <c r="BBV147" s="153"/>
      <c r="BBW147" s="153"/>
      <c r="BBX147" s="153"/>
      <c r="BBY147" s="153"/>
      <c r="BBZ147" s="155"/>
      <c r="BCA147" s="165"/>
      <c r="BCB147" s="153"/>
      <c r="BCC147" s="154"/>
      <c r="BCD147" s="154"/>
      <c r="BCE147" s="153"/>
      <c r="BCF147" s="153"/>
      <c r="BCG147" s="153"/>
      <c r="BCH147" s="153"/>
      <c r="BCI147" s="153"/>
      <c r="BCJ147" s="153"/>
      <c r="BCK147" s="153"/>
      <c r="BCL147" s="153"/>
      <c r="BCM147" s="155"/>
      <c r="BCN147" s="165"/>
      <c r="BCO147" s="153"/>
      <c r="BCP147" s="154"/>
      <c r="BCQ147" s="154"/>
      <c r="BCR147" s="153"/>
      <c r="BCS147" s="153"/>
      <c r="BCT147" s="153"/>
      <c r="BCU147" s="153"/>
      <c r="BCV147" s="153"/>
      <c r="BCW147" s="153"/>
      <c r="BCX147" s="153"/>
      <c r="BCY147" s="153"/>
      <c r="BCZ147" s="155"/>
      <c r="BDA147" s="165"/>
      <c r="BDB147" s="153"/>
      <c r="BDC147" s="154"/>
      <c r="BDD147" s="154"/>
      <c r="BDE147" s="153"/>
      <c r="BDF147" s="153"/>
      <c r="BDG147" s="153"/>
      <c r="BDH147" s="153"/>
      <c r="BDI147" s="153"/>
      <c r="BDJ147" s="153"/>
      <c r="BDK147" s="153"/>
      <c r="BDL147" s="153"/>
      <c r="BDM147" s="155"/>
      <c r="BDN147" s="165"/>
      <c r="BDO147" s="153"/>
      <c r="BDP147" s="154"/>
      <c r="BDQ147" s="154"/>
      <c r="BDR147" s="153"/>
      <c r="BDS147" s="153"/>
      <c r="BDT147" s="153"/>
      <c r="BDU147" s="153"/>
      <c r="BDV147" s="153"/>
      <c r="BDW147" s="153"/>
      <c r="BDX147" s="153"/>
      <c r="BDY147" s="153"/>
      <c r="BDZ147" s="155"/>
      <c r="BEA147" s="165"/>
      <c r="BEB147" s="153"/>
      <c r="BEC147" s="154"/>
      <c r="BED147" s="154"/>
      <c r="BEE147" s="153"/>
      <c r="BEF147" s="153"/>
      <c r="BEG147" s="153"/>
      <c r="BEH147" s="153"/>
      <c r="BEI147" s="153"/>
      <c r="BEJ147" s="153"/>
      <c r="BEK147" s="153"/>
      <c r="BEL147" s="153"/>
      <c r="BEM147" s="155"/>
      <c r="BEN147" s="165"/>
      <c r="BEO147" s="153"/>
      <c r="BEP147" s="154"/>
      <c r="BEQ147" s="154"/>
      <c r="BER147" s="153"/>
      <c r="BES147" s="153"/>
      <c r="BET147" s="153"/>
      <c r="BEU147" s="153"/>
      <c r="BEV147" s="153"/>
      <c r="BEW147" s="153"/>
      <c r="BEX147" s="153"/>
      <c r="BEY147" s="153"/>
      <c r="BEZ147" s="155"/>
      <c r="BFA147" s="165"/>
      <c r="BFB147" s="153"/>
      <c r="BFC147" s="154"/>
      <c r="BFD147" s="154"/>
      <c r="BFE147" s="153"/>
      <c r="BFF147" s="153"/>
      <c r="BFG147" s="153"/>
      <c r="BFH147" s="153"/>
      <c r="BFI147" s="153"/>
      <c r="BFJ147" s="153"/>
      <c r="BFK147" s="153"/>
      <c r="BFL147" s="153"/>
      <c r="BFM147" s="155"/>
      <c r="BFN147" s="165"/>
      <c r="BFO147" s="153"/>
      <c r="BFP147" s="154"/>
      <c r="BFQ147" s="154"/>
      <c r="BFR147" s="153"/>
      <c r="BFS147" s="153"/>
      <c r="BFT147" s="153"/>
      <c r="BFU147" s="153"/>
      <c r="BFV147" s="153"/>
      <c r="BFW147" s="153"/>
      <c r="BFX147" s="153"/>
      <c r="BFY147" s="153"/>
      <c r="BFZ147" s="155"/>
      <c r="BGA147" s="165"/>
      <c r="BGB147" s="153"/>
      <c r="BGC147" s="154"/>
      <c r="BGD147" s="154"/>
      <c r="BGE147" s="153"/>
      <c r="BGF147" s="153"/>
      <c r="BGG147" s="153"/>
      <c r="BGH147" s="153"/>
      <c r="BGI147" s="153"/>
      <c r="BGJ147" s="153"/>
      <c r="BGK147" s="153"/>
      <c r="BGL147" s="153"/>
      <c r="BGM147" s="155"/>
      <c r="BGN147" s="165"/>
      <c r="BGO147" s="153"/>
      <c r="BGP147" s="154"/>
      <c r="BGQ147" s="154"/>
      <c r="BGR147" s="153"/>
      <c r="BGS147" s="153"/>
      <c r="BGT147" s="153"/>
      <c r="BGU147" s="153"/>
      <c r="BGV147" s="153"/>
      <c r="BGW147" s="153"/>
      <c r="BGX147" s="153"/>
      <c r="BGY147" s="153"/>
      <c r="BGZ147" s="155"/>
      <c r="BHA147" s="165"/>
      <c r="BHB147" s="153"/>
      <c r="BHC147" s="154"/>
      <c r="BHD147" s="154"/>
      <c r="BHE147" s="153"/>
      <c r="BHF147" s="153"/>
      <c r="BHG147" s="153"/>
      <c r="BHH147" s="153"/>
      <c r="BHI147" s="153"/>
      <c r="BHJ147" s="153"/>
      <c r="BHK147" s="153"/>
      <c r="BHL147" s="153"/>
      <c r="BHM147" s="155"/>
      <c r="BHN147" s="165"/>
      <c r="BHO147" s="153"/>
      <c r="BHP147" s="154"/>
      <c r="BHQ147" s="154"/>
      <c r="BHR147" s="153"/>
      <c r="BHS147" s="153"/>
      <c r="BHT147" s="153"/>
      <c r="BHU147" s="153"/>
      <c r="BHV147" s="153"/>
      <c r="BHW147" s="153"/>
      <c r="BHX147" s="153"/>
      <c r="BHY147" s="153"/>
      <c r="BHZ147" s="155"/>
      <c r="BIA147" s="165"/>
      <c r="BIB147" s="153"/>
      <c r="BIC147" s="154"/>
      <c r="BID147" s="154"/>
      <c r="BIE147" s="153"/>
      <c r="BIF147" s="153"/>
      <c r="BIG147" s="153"/>
      <c r="BIH147" s="153"/>
      <c r="BII147" s="153"/>
      <c r="BIJ147" s="153"/>
      <c r="BIK147" s="153"/>
      <c r="BIL147" s="153"/>
      <c r="BIM147" s="155"/>
      <c r="BIN147" s="165"/>
      <c r="BIO147" s="153"/>
      <c r="BIP147" s="154"/>
      <c r="BIQ147" s="154"/>
      <c r="BIR147" s="153"/>
      <c r="BIS147" s="153"/>
      <c r="BIT147" s="153"/>
      <c r="BIU147" s="153"/>
      <c r="BIV147" s="153"/>
      <c r="BIW147" s="153"/>
      <c r="BIX147" s="153"/>
      <c r="BIY147" s="153"/>
      <c r="BIZ147" s="155"/>
      <c r="BJA147" s="165"/>
      <c r="BJB147" s="153"/>
      <c r="BJC147" s="154"/>
      <c r="BJD147" s="154"/>
      <c r="BJE147" s="153"/>
      <c r="BJF147" s="153"/>
      <c r="BJG147" s="153"/>
      <c r="BJH147" s="153"/>
      <c r="BJI147" s="153"/>
      <c r="BJJ147" s="153"/>
      <c r="BJK147" s="153"/>
      <c r="BJL147" s="153"/>
      <c r="BJM147" s="155"/>
      <c r="BJN147" s="165"/>
      <c r="BJO147" s="153"/>
      <c r="BJP147" s="154"/>
      <c r="BJQ147" s="154"/>
      <c r="BJR147" s="153"/>
      <c r="BJS147" s="153"/>
      <c r="BJT147" s="153"/>
      <c r="BJU147" s="153"/>
      <c r="BJV147" s="153"/>
      <c r="BJW147" s="153"/>
      <c r="BJX147" s="153"/>
      <c r="BJY147" s="153"/>
      <c r="BJZ147" s="155"/>
      <c r="BKA147" s="165"/>
      <c r="BKB147" s="153"/>
      <c r="BKC147" s="154"/>
      <c r="BKD147" s="154"/>
      <c r="BKE147" s="153"/>
      <c r="BKF147" s="153"/>
      <c r="BKG147" s="153"/>
      <c r="BKH147" s="153"/>
      <c r="BKI147" s="153"/>
      <c r="BKJ147" s="153"/>
      <c r="BKK147" s="153"/>
      <c r="BKL147" s="153"/>
      <c r="BKM147" s="155"/>
      <c r="BKN147" s="165"/>
      <c r="BKO147" s="153"/>
      <c r="BKP147" s="154"/>
      <c r="BKQ147" s="154"/>
      <c r="BKR147" s="153"/>
      <c r="BKS147" s="153"/>
      <c r="BKT147" s="153"/>
      <c r="BKU147" s="153"/>
      <c r="BKV147" s="153"/>
      <c r="BKW147" s="153"/>
      <c r="BKX147" s="153"/>
      <c r="BKY147" s="153"/>
      <c r="BKZ147" s="155"/>
      <c r="BLA147" s="165"/>
      <c r="BLB147" s="153"/>
      <c r="BLC147" s="154"/>
      <c r="BLD147" s="154"/>
      <c r="BLE147" s="153"/>
      <c r="BLF147" s="153"/>
      <c r="BLG147" s="153"/>
      <c r="BLH147" s="153"/>
      <c r="BLI147" s="153"/>
      <c r="BLJ147" s="153"/>
      <c r="BLK147" s="153"/>
      <c r="BLL147" s="153"/>
      <c r="BLM147" s="155"/>
      <c r="BLN147" s="165"/>
      <c r="BLO147" s="153"/>
      <c r="BLP147" s="154"/>
      <c r="BLQ147" s="154"/>
      <c r="BLR147" s="153"/>
      <c r="BLS147" s="153"/>
      <c r="BLT147" s="153"/>
      <c r="BLU147" s="153"/>
      <c r="BLV147" s="153"/>
      <c r="BLW147" s="153"/>
      <c r="BLX147" s="153"/>
      <c r="BLY147" s="153"/>
      <c r="BLZ147" s="155"/>
      <c r="BMA147" s="165"/>
      <c r="BMB147" s="153"/>
      <c r="BMC147" s="154"/>
      <c r="BMD147" s="154"/>
      <c r="BME147" s="153"/>
      <c r="BMF147" s="153"/>
      <c r="BMG147" s="153"/>
      <c r="BMH147" s="153"/>
      <c r="BMI147" s="153"/>
      <c r="BMJ147" s="153"/>
      <c r="BMK147" s="153"/>
      <c r="BML147" s="153"/>
      <c r="BMM147" s="155"/>
      <c r="BMN147" s="165"/>
      <c r="BMO147" s="153"/>
      <c r="BMP147" s="154"/>
      <c r="BMQ147" s="154"/>
      <c r="BMR147" s="153"/>
      <c r="BMS147" s="153"/>
      <c r="BMT147" s="153"/>
      <c r="BMU147" s="153"/>
      <c r="BMV147" s="153"/>
      <c r="BMW147" s="153"/>
      <c r="BMX147" s="153"/>
      <c r="BMY147" s="153"/>
      <c r="BMZ147" s="155"/>
      <c r="BNA147" s="165"/>
      <c r="BNB147" s="153"/>
      <c r="BNC147" s="154"/>
      <c r="BND147" s="154"/>
      <c r="BNE147" s="153"/>
      <c r="BNF147" s="153"/>
      <c r="BNG147" s="153"/>
      <c r="BNH147" s="153"/>
      <c r="BNI147" s="153"/>
      <c r="BNJ147" s="153"/>
      <c r="BNK147" s="153"/>
      <c r="BNL147" s="153"/>
      <c r="BNM147" s="155"/>
      <c r="BNN147" s="165"/>
      <c r="BNO147" s="153"/>
      <c r="BNP147" s="154"/>
      <c r="BNQ147" s="154"/>
      <c r="BNR147" s="153"/>
      <c r="BNS147" s="153"/>
      <c r="BNT147" s="153"/>
      <c r="BNU147" s="153"/>
      <c r="BNV147" s="153"/>
      <c r="BNW147" s="153"/>
      <c r="BNX147" s="153"/>
      <c r="BNY147" s="153"/>
      <c r="BNZ147" s="155"/>
      <c r="BOA147" s="165"/>
      <c r="BOB147" s="153"/>
      <c r="BOC147" s="154"/>
      <c r="BOD147" s="154"/>
      <c r="BOE147" s="153"/>
      <c r="BOF147" s="153"/>
      <c r="BOG147" s="153"/>
      <c r="BOH147" s="153"/>
      <c r="BOI147" s="153"/>
      <c r="BOJ147" s="153"/>
      <c r="BOK147" s="153"/>
      <c r="BOL147" s="153"/>
      <c r="BOM147" s="155"/>
      <c r="BON147" s="165"/>
      <c r="BOO147" s="153"/>
      <c r="BOP147" s="154"/>
      <c r="BOQ147" s="154"/>
      <c r="BOR147" s="153"/>
      <c r="BOS147" s="153"/>
      <c r="BOT147" s="153"/>
      <c r="BOU147" s="153"/>
      <c r="BOV147" s="153"/>
      <c r="BOW147" s="153"/>
      <c r="BOX147" s="153"/>
      <c r="BOY147" s="153"/>
      <c r="BOZ147" s="155"/>
      <c r="BPA147" s="165"/>
      <c r="BPB147" s="153"/>
      <c r="BPC147" s="154"/>
      <c r="BPD147" s="154"/>
      <c r="BPE147" s="153"/>
      <c r="BPF147" s="153"/>
      <c r="BPG147" s="153"/>
      <c r="BPH147" s="153"/>
      <c r="BPI147" s="153"/>
      <c r="BPJ147" s="153"/>
      <c r="BPK147" s="153"/>
      <c r="BPL147" s="153"/>
      <c r="BPM147" s="155"/>
      <c r="BPN147" s="165"/>
      <c r="BPO147" s="153"/>
      <c r="BPP147" s="154"/>
      <c r="BPQ147" s="154"/>
      <c r="BPR147" s="153"/>
      <c r="BPS147" s="153"/>
      <c r="BPT147" s="153"/>
      <c r="BPU147" s="153"/>
      <c r="BPV147" s="153"/>
      <c r="BPW147" s="153"/>
      <c r="BPX147" s="153"/>
      <c r="BPY147" s="153"/>
      <c r="BPZ147" s="155"/>
      <c r="BQA147" s="165"/>
      <c r="BQB147" s="153"/>
      <c r="BQC147" s="154"/>
      <c r="BQD147" s="154"/>
      <c r="BQE147" s="153"/>
      <c r="BQF147" s="153"/>
      <c r="BQG147" s="153"/>
      <c r="BQH147" s="153"/>
      <c r="BQI147" s="153"/>
      <c r="BQJ147" s="153"/>
      <c r="BQK147" s="153"/>
      <c r="BQL147" s="153"/>
      <c r="BQM147" s="155"/>
      <c r="BQN147" s="165"/>
      <c r="BQO147" s="153"/>
      <c r="BQP147" s="154"/>
      <c r="BQQ147" s="154"/>
      <c r="BQR147" s="153"/>
      <c r="BQS147" s="153"/>
      <c r="BQT147" s="153"/>
      <c r="BQU147" s="153"/>
      <c r="BQV147" s="153"/>
      <c r="BQW147" s="153"/>
      <c r="BQX147" s="153"/>
      <c r="BQY147" s="153"/>
      <c r="BQZ147" s="155"/>
      <c r="BRA147" s="165"/>
      <c r="BRB147" s="153"/>
      <c r="BRC147" s="154"/>
      <c r="BRD147" s="154"/>
      <c r="BRE147" s="153"/>
      <c r="BRF147" s="153"/>
      <c r="BRG147" s="153"/>
      <c r="BRH147" s="153"/>
      <c r="BRI147" s="153"/>
      <c r="BRJ147" s="153"/>
      <c r="BRK147" s="153"/>
      <c r="BRL147" s="153"/>
      <c r="BRM147" s="155"/>
      <c r="BRN147" s="165"/>
      <c r="BRO147" s="153"/>
      <c r="BRP147" s="154"/>
      <c r="BRQ147" s="154"/>
      <c r="BRR147" s="153"/>
      <c r="BRS147" s="153"/>
      <c r="BRT147" s="153"/>
      <c r="BRU147" s="153"/>
      <c r="BRV147" s="153"/>
      <c r="BRW147" s="153"/>
      <c r="BRX147" s="153"/>
      <c r="BRY147" s="153"/>
      <c r="BRZ147" s="155"/>
      <c r="BSA147" s="165"/>
      <c r="BSB147" s="153"/>
      <c r="BSC147" s="154"/>
      <c r="BSD147" s="154"/>
      <c r="BSE147" s="153"/>
      <c r="BSF147" s="153"/>
      <c r="BSG147" s="153"/>
      <c r="BSH147" s="153"/>
      <c r="BSI147" s="153"/>
      <c r="BSJ147" s="153"/>
      <c r="BSK147" s="153"/>
      <c r="BSL147" s="153"/>
      <c r="BSM147" s="155"/>
      <c r="BSN147" s="165"/>
      <c r="BSO147" s="153"/>
      <c r="BSP147" s="154"/>
      <c r="BSQ147" s="154"/>
      <c r="BSR147" s="153"/>
      <c r="BSS147" s="153"/>
      <c r="BST147" s="153"/>
      <c r="BSU147" s="153"/>
      <c r="BSV147" s="153"/>
      <c r="BSW147" s="153"/>
      <c r="BSX147" s="153"/>
      <c r="BSY147" s="153"/>
      <c r="BSZ147" s="155"/>
      <c r="BTA147" s="165"/>
      <c r="BTB147" s="153"/>
      <c r="BTC147" s="154"/>
      <c r="BTD147" s="154"/>
      <c r="BTE147" s="153"/>
      <c r="BTF147" s="153"/>
      <c r="BTG147" s="153"/>
      <c r="BTH147" s="153"/>
      <c r="BTI147" s="153"/>
      <c r="BTJ147" s="153"/>
      <c r="BTK147" s="153"/>
      <c r="BTL147" s="153"/>
      <c r="BTM147" s="155"/>
      <c r="BTN147" s="165"/>
      <c r="BTO147" s="153"/>
      <c r="BTP147" s="154"/>
      <c r="BTQ147" s="154"/>
      <c r="BTR147" s="153"/>
      <c r="BTS147" s="153"/>
      <c r="BTT147" s="153"/>
      <c r="BTU147" s="153"/>
      <c r="BTV147" s="153"/>
      <c r="BTW147" s="153"/>
      <c r="BTX147" s="153"/>
      <c r="BTY147" s="153"/>
      <c r="BTZ147" s="155"/>
      <c r="BUA147" s="165"/>
      <c r="BUB147" s="153"/>
      <c r="BUC147" s="154"/>
      <c r="BUD147" s="154"/>
      <c r="BUE147" s="153"/>
      <c r="BUF147" s="153"/>
      <c r="BUG147" s="153"/>
      <c r="BUH147" s="153"/>
      <c r="BUI147" s="153"/>
      <c r="BUJ147" s="153"/>
      <c r="BUK147" s="153"/>
      <c r="BUL147" s="153"/>
      <c r="BUM147" s="155"/>
      <c r="BUN147" s="165"/>
      <c r="BUO147" s="153"/>
      <c r="BUP147" s="154"/>
      <c r="BUQ147" s="154"/>
      <c r="BUR147" s="153"/>
      <c r="BUS147" s="153"/>
      <c r="BUT147" s="153"/>
      <c r="BUU147" s="153"/>
      <c r="BUV147" s="153"/>
      <c r="BUW147" s="153"/>
      <c r="BUX147" s="153"/>
      <c r="BUY147" s="153"/>
      <c r="BUZ147" s="155"/>
      <c r="BVA147" s="165"/>
      <c r="BVB147" s="153"/>
      <c r="BVC147" s="154"/>
      <c r="BVD147" s="154"/>
      <c r="BVE147" s="153"/>
      <c r="BVF147" s="153"/>
      <c r="BVG147" s="153"/>
      <c r="BVH147" s="153"/>
      <c r="BVI147" s="153"/>
      <c r="BVJ147" s="153"/>
      <c r="BVK147" s="153"/>
      <c r="BVL147" s="153"/>
      <c r="BVM147" s="155"/>
      <c r="BVN147" s="165"/>
      <c r="BVO147" s="153"/>
      <c r="BVP147" s="154"/>
      <c r="BVQ147" s="154"/>
      <c r="BVR147" s="153"/>
      <c r="BVS147" s="153"/>
      <c r="BVT147" s="153"/>
      <c r="BVU147" s="153"/>
      <c r="BVV147" s="153"/>
      <c r="BVW147" s="153"/>
      <c r="BVX147" s="153"/>
      <c r="BVY147" s="153"/>
      <c r="BVZ147" s="155"/>
      <c r="BWA147" s="165"/>
      <c r="BWB147" s="153"/>
      <c r="BWC147" s="154"/>
      <c r="BWD147" s="154"/>
      <c r="BWE147" s="153"/>
      <c r="BWF147" s="153"/>
      <c r="BWG147" s="153"/>
      <c r="BWH147" s="153"/>
      <c r="BWI147" s="153"/>
      <c r="BWJ147" s="153"/>
      <c r="BWK147" s="153"/>
      <c r="BWL147" s="153"/>
      <c r="BWM147" s="155"/>
      <c r="BWN147" s="165"/>
      <c r="BWO147" s="153"/>
      <c r="BWP147" s="154"/>
      <c r="BWQ147" s="154"/>
      <c r="BWR147" s="153"/>
      <c r="BWS147" s="153"/>
      <c r="BWT147" s="153"/>
      <c r="BWU147" s="153"/>
      <c r="BWV147" s="153"/>
      <c r="BWW147" s="153"/>
      <c r="BWX147" s="153"/>
      <c r="BWY147" s="153"/>
      <c r="BWZ147" s="155"/>
      <c r="BXA147" s="165"/>
      <c r="BXB147" s="153"/>
      <c r="BXC147" s="154"/>
      <c r="BXD147" s="154"/>
      <c r="BXE147" s="153"/>
      <c r="BXF147" s="153"/>
      <c r="BXG147" s="153"/>
      <c r="BXH147" s="153"/>
      <c r="BXI147" s="153"/>
      <c r="BXJ147" s="153"/>
      <c r="BXK147" s="153"/>
      <c r="BXL147" s="153"/>
      <c r="BXM147" s="155"/>
      <c r="BXN147" s="165"/>
      <c r="BXO147" s="153"/>
      <c r="BXP147" s="154"/>
      <c r="BXQ147" s="154"/>
      <c r="BXR147" s="153"/>
      <c r="BXS147" s="153"/>
      <c r="BXT147" s="153"/>
      <c r="BXU147" s="153"/>
      <c r="BXV147" s="153"/>
      <c r="BXW147" s="153"/>
      <c r="BXX147" s="153"/>
      <c r="BXY147" s="153"/>
      <c r="BXZ147" s="155"/>
      <c r="BYA147" s="165"/>
      <c r="BYB147" s="153"/>
      <c r="BYC147" s="154"/>
      <c r="BYD147" s="154"/>
      <c r="BYE147" s="153"/>
      <c r="BYF147" s="153"/>
      <c r="BYG147" s="153"/>
      <c r="BYH147" s="153"/>
      <c r="BYI147" s="153"/>
      <c r="BYJ147" s="153"/>
      <c r="BYK147" s="153"/>
      <c r="BYL147" s="153"/>
      <c r="BYM147" s="155"/>
      <c r="BYN147" s="165"/>
      <c r="BYO147" s="153"/>
      <c r="BYP147" s="154"/>
      <c r="BYQ147" s="154"/>
      <c r="BYR147" s="153"/>
      <c r="BYS147" s="153"/>
      <c r="BYT147" s="153"/>
      <c r="BYU147" s="153"/>
      <c r="BYV147" s="153"/>
      <c r="BYW147" s="153"/>
      <c r="BYX147" s="153"/>
      <c r="BYY147" s="153"/>
      <c r="BYZ147" s="155"/>
      <c r="BZA147" s="165"/>
      <c r="BZB147" s="153"/>
      <c r="BZC147" s="154"/>
      <c r="BZD147" s="154"/>
      <c r="BZE147" s="153"/>
      <c r="BZF147" s="153"/>
      <c r="BZG147" s="153"/>
      <c r="BZH147" s="153"/>
      <c r="BZI147" s="153"/>
      <c r="BZJ147" s="153"/>
      <c r="BZK147" s="153"/>
      <c r="BZL147" s="153"/>
      <c r="BZM147" s="155"/>
      <c r="BZN147" s="165"/>
      <c r="BZO147" s="153"/>
      <c r="BZP147" s="154"/>
      <c r="BZQ147" s="154"/>
      <c r="BZR147" s="153"/>
      <c r="BZS147" s="153"/>
      <c r="BZT147" s="153"/>
      <c r="BZU147" s="153"/>
      <c r="BZV147" s="153"/>
      <c r="BZW147" s="153"/>
      <c r="BZX147" s="153"/>
      <c r="BZY147" s="153"/>
      <c r="BZZ147" s="155"/>
      <c r="CAA147" s="165"/>
      <c r="CAB147" s="153"/>
      <c r="CAC147" s="154"/>
      <c r="CAD147" s="154"/>
      <c r="CAE147" s="153"/>
      <c r="CAF147" s="153"/>
      <c r="CAG147" s="153"/>
      <c r="CAH147" s="153"/>
      <c r="CAI147" s="153"/>
      <c r="CAJ147" s="153"/>
      <c r="CAK147" s="153"/>
      <c r="CAL147" s="153"/>
      <c r="CAM147" s="155"/>
      <c r="CAN147" s="165"/>
      <c r="CAO147" s="153"/>
      <c r="CAP147" s="154"/>
      <c r="CAQ147" s="154"/>
      <c r="CAR147" s="153"/>
      <c r="CAS147" s="153"/>
      <c r="CAT147" s="153"/>
      <c r="CAU147" s="153"/>
      <c r="CAV147" s="153"/>
      <c r="CAW147" s="153"/>
      <c r="CAX147" s="153"/>
      <c r="CAY147" s="153"/>
      <c r="CAZ147" s="155"/>
      <c r="CBA147" s="165"/>
      <c r="CBB147" s="153"/>
      <c r="CBC147" s="154"/>
      <c r="CBD147" s="154"/>
      <c r="CBE147" s="153"/>
      <c r="CBF147" s="153"/>
      <c r="CBG147" s="153"/>
      <c r="CBH147" s="153"/>
      <c r="CBI147" s="153"/>
      <c r="CBJ147" s="153"/>
      <c r="CBK147" s="153"/>
      <c r="CBL147" s="153"/>
      <c r="CBM147" s="155"/>
      <c r="CBN147" s="165"/>
      <c r="CBO147" s="153"/>
      <c r="CBP147" s="154"/>
      <c r="CBQ147" s="154"/>
      <c r="CBR147" s="153"/>
      <c r="CBS147" s="153"/>
      <c r="CBT147" s="153"/>
      <c r="CBU147" s="153"/>
      <c r="CBV147" s="153"/>
      <c r="CBW147" s="153"/>
      <c r="CBX147" s="153"/>
      <c r="CBY147" s="153"/>
      <c r="CBZ147" s="155"/>
      <c r="CCA147" s="165"/>
      <c r="CCB147" s="153"/>
      <c r="CCC147" s="154"/>
      <c r="CCD147" s="154"/>
      <c r="CCE147" s="153"/>
      <c r="CCF147" s="153"/>
      <c r="CCG147" s="153"/>
      <c r="CCH147" s="153"/>
      <c r="CCI147" s="153"/>
      <c r="CCJ147" s="153"/>
      <c r="CCK147" s="153"/>
      <c r="CCL147" s="153"/>
      <c r="CCM147" s="155"/>
      <c r="CCN147" s="165"/>
      <c r="CCO147" s="153"/>
      <c r="CCP147" s="154"/>
      <c r="CCQ147" s="154"/>
      <c r="CCR147" s="153"/>
      <c r="CCS147" s="153"/>
      <c r="CCT147" s="153"/>
      <c r="CCU147" s="153"/>
      <c r="CCV147" s="153"/>
      <c r="CCW147" s="153"/>
      <c r="CCX147" s="153"/>
      <c r="CCY147" s="153"/>
      <c r="CCZ147" s="155"/>
      <c r="CDA147" s="165"/>
      <c r="CDB147" s="153"/>
      <c r="CDC147" s="154"/>
      <c r="CDD147" s="154"/>
      <c r="CDE147" s="153"/>
      <c r="CDF147" s="153"/>
      <c r="CDG147" s="153"/>
      <c r="CDH147" s="153"/>
      <c r="CDI147" s="153"/>
      <c r="CDJ147" s="153"/>
      <c r="CDK147" s="153"/>
      <c r="CDL147" s="153"/>
      <c r="CDM147" s="155"/>
      <c r="CDN147" s="165"/>
      <c r="CDO147" s="153"/>
      <c r="CDP147" s="154"/>
      <c r="CDQ147" s="154"/>
      <c r="CDR147" s="153"/>
      <c r="CDS147" s="153"/>
      <c r="CDT147" s="153"/>
      <c r="CDU147" s="153"/>
      <c r="CDV147" s="153"/>
      <c r="CDW147" s="153"/>
      <c r="CDX147" s="153"/>
      <c r="CDY147" s="153"/>
      <c r="CDZ147" s="155"/>
      <c r="CEA147" s="165"/>
      <c r="CEB147" s="153"/>
      <c r="CEC147" s="154"/>
      <c r="CED147" s="154"/>
      <c r="CEE147" s="153"/>
      <c r="CEF147" s="153"/>
      <c r="CEG147" s="153"/>
      <c r="CEH147" s="153"/>
      <c r="CEI147" s="153"/>
      <c r="CEJ147" s="153"/>
      <c r="CEK147" s="153"/>
      <c r="CEL147" s="153"/>
      <c r="CEM147" s="155"/>
      <c r="CEN147" s="165"/>
      <c r="CEO147" s="153"/>
      <c r="CEP147" s="154"/>
      <c r="CEQ147" s="154"/>
      <c r="CER147" s="153"/>
      <c r="CES147" s="153"/>
      <c r="CET147" s="153"/>
      <c r="CEU147" s="153"/>
      <c r="CEV147" s="153"/>
      <c r="CEW147" s="153"/>
      <c r="CEX147" s="153"/>
      <c r="CEY147" s="153"/>
      <c r="CEZ147" s="155"/>
      <c r="CFA147" s="165"/>
      <c r="CFB147" s="153"/>
      <c r="CFC147" s="154"/>
      <c r="CFD147" s="154"/>
      <c r="CFE147" s="153"/>
      <c r="CFF147" s="153"/>
      <c r="CFG147" s="153"/>
      <c r="CFH147" s="153"/>
      <c r="CFI147" s="153"/>
      <c r="CFJ147" s="153"/>
      <c r="CFK147" s="153"/>
      <c r="CFL147" s="153"/>
      <c r="CFM147" s="155"/>
      <c r="CFN147" s="165"/>
      <c r="CFO147" s="153"/>
      <c r="CFP147" s="154"/>
      <c r="CFQ147" s="154"/>
      <c r="CFR147" s="153"/>
      <c r="CFS147" s="153"/>
      <c r="CFT147" s="153"/>
      <c r="CFU147" s="153"/>
      <c r="CFV147" s="153"/>
      <c r="CFW147" s="153"/>
      <c r="CFX147" s="153"/>
      <c r="CFY147" s="153"/>
      <c r="CFZ147" s="155"/>
      <c r="CGA147" s="165"/>
      <c r="CGB147" s="153"/>
      <c r="CGC147" s="154"/>
      <c r="CGD147" s="154"/>
      <c r="CGE147" s="153"/>
      <c r="CGF147" s="153"/>
      <c r="CGG147" s="153"/>
      <c r="CGH147" s="153"/>
      <c r="CGI147" s="153"/>
      <c r="CGJ147" s="153"/>
      <c r="CGK147" s="153"/>
      <c r="CGL147" s="153"/>
      <c r="CGM147" s="155"/>
      <c r="CGN147" s="165"/>
      <c r="CGO147" s="153"/>
      <c r="CGP147" s="154"/>
      <c r="CGQ147" s="154"/>
      <c r="CGR147" s="153"/>
      <c r="CGS147" s="153"/>
      <c r="CGT147" s="153"/>
      <c r="CGU147" s="153"/>
      <c r="CGV147" s="153"/>
      <c r="CGW147" s="153"/>
      <c r="CGX147" s="153"/>
      <c r="CGY147" s="153"/>
      <c r="CGZ147" s="155"/>
      <c r="CHA147" s="165"/>
      <c r="CHB147" s="153"/>
      <c r="CHC147" s="154"/>
      <c r="CHD147" s="154"/>
      <c r="CHE147" s="153"/>
      <c r="CHF147" s="153"/>
      <c r="CHG147" s="153"/>
      <c r="CHH147" s="153"/>
      <c r="CHI147" s="153"/>
      <c r="CHJ147" s="153"/>
      <c r="CHK147" s="153"/>
      <c r="CHL147" s="153"/>
      <c r="CHM147" s="155"/>
      <c r="CHN147" s="165"/>
      <c r="CHO147" s="153"/>
      <c r="CHP147" s="154"/>
      <c r="CHQ147" s="154"/>
      <c r="CHR147" s="153"/>
      <c r="CHS147" s="153"/>
      <c r="CHT147" s="153"/>
      <c r="CHU147" s="153"/>
      <c r="CHV147" s="153"/>
      <c r="CHW147" s="153"/>
      <c r="CHX147" s="153"/>
      <c r="CHY147" s="153"/>
      <c r="CHZ147" s="155"/>
      <c r="CIA147" s="165"/>
      <c r="CIB147" s="153"/>
      <c r="CIC147" s="154"/>
      <c r="CID147" s="154"/>
      <c r="CIE147" s="153"/>
      <c r="CIF147" s="153"/>
      <c r="CIG147" s="153"/>
      <c r="CIH147" s="153"/>
      <c r="CII147" s="153"/>
      <c r="CIJ147" s="153"/>
      <c r="CIK147" s="153"/>
      <c r="CIL147" s="153"/>
      <c r="CIM147" s="155"/>
      <c r="CIN147" s="165"/>
      <c r="CIO147" s="153"/>
      <c r="CIP147" s="154"/>
      <c r="CIQ147" s="154"/>
      <c r="CIR147" s="153"/>
      <c r="CIS147" s="153"/>
      <c r="CIT147" s="153"/>
      <c r="CIU147" s="153"/>
      <c r="CIV147" s="153"/>
      <c r="CIW147" s="153"/>
      <c r="CIX147" s="153"/>
      <c r="CIY147" s="153"/>
      <c r="CIZ147" s="155"/>
      <c r="CJA147" s="165"/>
      <c r="CJB147" s="153"/>
      <c r="CJC147" s="154"/>
      <c r="CJD147" s="154"/>
      <c r="CJE147" s="153"/>
      <c r="CJF147" s="153"/>
      <c r="CJG147" s="153"/>
      <c r="CJH147" s="153"/>
      <c r="CJI147" s="153"/>
      <c r="CJJ147" s="153"/>
      <c r="CJK147" s="153"/>
      <c r="CJL147" s="153"/>
      <c r="CJM147" s="155"/>
      <c r="CJN147" s="165"/>
      <c r="CJO147" s="153"/>
      <c r="CJP147" s="154"/>
      <c r="CJQ147" s="154"/>
      <c r="CJR147" s="153"/>
      <c r="CJS147" s="153"/>
      <c r="CJT147" s="153"/>
      <c r="CJU147" s="153"/>
      <c r="CJV147" s="153"/>
      <c r="CJW147" s="153"/>
      <c r="CJX147" s="153"/>
      <c r="CJY147" s="153"/>
      <c r="CJZ147" s="155"/>
      <c r="CKA147" s="165"/>
      <c r="CKB147" s="153"/>
      <c r="CKC147" s="154"/>
      <c r="CKD147" s="154"/>
      <c r="CKE147" s="153"/>
      <c r="CKF147" s="153"/>
      <c r="CKG147" s="153"/>
      <c r="CKH147" s="153"/>
      <c r="CKI147" s="153"/>
      <c r="CKJ147" s="153"/>
      <c r="CKK147" s="153"/>
      <c r="CKL147" s="153"/>
      <c r="CKM147" s="155"/>
      <c r="CKN147" s="165"/>
      <c r="CKO147" s="153"/>
      <c r="CKP147" s="154"/>
      <c r="CKQ147" s="154"/>
      <c r="CKR147" s="153"/>
      <c r="CKS147" s="153"/>
      <c r="CKT147" s="153"/>
      <c r="CKU147" s="153"/>
      <c r="CKV147" s="153"/>
      <c r="CKW147" s="153"/>
      <c r="CKX147" s="153"/>
      <c r="CKY147" s="153"/>
      <c r="CKZ147" s="155"/>
      <c r="CLA147" s="165"/>
      <c r="CLB147" s="153"/>
      <c r="CLC147" s="154"/>
      <c r="CLD147" s="154"/>
      <c r="CLE147" s="153"/>
      <c r="CLF147" s="153"/>
      <c r="CLG147" s="153"/>
      <c r="CLH147" s="153"/>
      <c r="CLI147" s="153"/>
      <c r="CLJ147" s="153"/>
      <c r="CLK147" s="153"/>
      <c r="CLL147" s="153"/>
      <c r="CLM147" s="155"/>
      <c r="CLN147" s="165"/>
      <c r="CLO147" s="153"/>
      <c r="CLP147" s="154"/>
      <c r="CLQ147" s="154"/>
      <c r="CLR147" s="153"/>
      <c r="CLS147" s="153"/>
      <c r="CLT147" s="153"/>
      <c r="CLU147" s="153"/>
      <c r="CLV147" s="153"/>
      <c r="CLW147" s="153"/>
      <c r="CLX147" s="153"/>
      <c r="CLY147" s="153"/>
      <c r="CLZ147" s="155"/>
      <c r="CMA147" s="165"/>
      <c r="CMB147" s="153"/>
      <c r="CMC147" s="154"/>
      <c r="CMD147" s="154"/>
      <c r="CME147" s="153"/>
      <c r="CMF147" s="153"/>
      <c r="CMG147" s="153"/>
      <c r="CMH147" s="153"/>
      <c r="CMI147" s="153"/>
      <c r="CMJ147" s="153"/>
      <c r="CMK147" s="153"/>
      <c r="CML147" s="153"/>
      <c r="CMM147" s="155"/>
      <c r="CMN147" s="165"/>
      <c r="CMO147" s="153"/>
      <c r="CMP147" s="154"/>
      <c r="CMQ147" s="154"/>
      <c r="CMR147" s="153"/>
      <c r="CMS147" s="153"/>
      <c r="CMT147" s="153"/>
      <c r="CMU147" s="153"/>
      <c r="CMV147" s="153"/>
      <c r="CMW147" s="153"/>
      <c r="CMX147" s="153"/>
      <c r="CMY147" s="153"/>
      <c r="CMZ147" s="155"/>
      <c r="CNA147" s="165"/>
      <c r="CNB147" s="153"/>
      <c r="CNC147" s="154"/>
      <c r="CND147" s="154"/>
      <c r="CNE147" s="153"/>
      <c r="CNF147" s="153"/>
      <c r="CNG147" s="153"/>
      <c r="CNH147" s="153"/>
      <c r="CNI147" s="153"/>
      <c r="CNJ147" s="153"/>
      <c r="CNK147" s="153"/>
      <c r="CNL147" s="153"/>
      <c r="CNM147" s="155"/>
      <c r="CNN147" s="165"/>
      <c r="CNO147" s="153"/>
      <c r="CNP147" s="154"/>
      <c r="CNQ147" s="154"/>
      <c r="CNR147" s="153"/>
      <c r="CNS147" s="153"/>
      <c r="CNT147" s="153"/>
      <c r="CNU147" s="153"/>
      <c r="CNV147" s="153"/>
      <c r="CNW147" s="153"/>
      <c r="CNX147" s="153"/>
      <c r="CNY147" s="153"/>
      <c r="CNZ147" s="155"/>
      <c r="COA147" s="165"/>
      <c r="COB147" s="153"/>
      <c r="COC147" s="154"/>
      <c r="COD147" s="154"/>
      <c r="COE147" s="153"/>
      <c r="COF147" s="153"/>
      <c r="COG147" s="153"/>
      <c r="COH147" s="153"/>
      <c r="COI147" s="153"/>
      <c r="COJ147" s="153"/>
      <c r="COK147" s="153"/>
      <c r="COL147" s="153"/>
      <c r="COM147" s="155"/>
      <c r="CON147" s="165"/>
      <c r="COO147" s="153"/>
      <c r="COP147" s="154"/>
      <c r="COQ147" s="154"/>
      <c r="COR147" s="153"/>
      <c r="COS147" s="153"/>
      <c r="COT147" s="153"/>
      <c r="COU147" s="153"/>
      <c r="COV147" s="153"/>
      <c r="COW147" s="153"/>
      <c r="COX147" s="153"/>
      <c r="COY147" s="153"/>
      <c r="COZ147" s="155"/>
      <c r="CPA147" s="165"/>
      <c r="CPB147" s="153"/>
      <c r="CPC147" s="154"/>
      <c r="CPD147" s="154"/>
      <c r="CPE147" s="153"/>
      <c r="CPF147" s="153"/>
      <c r="CPG147" s="153"/>
      <c r="CPH147" s="153"/>
      <c r="CPI147" s="153"/>
      <c r="CPJ147" s="153"/>
      <c r="CPK147" s="153"/>
      <c r="CPL147" s="153"/>
      <c r="CPM147" s="155"/>
      <c r="CPN147" s="165"/>
      <c r="CPO147" s="153"/>
      <c r="CPP147" s="154"/>
      <c r="CPQ147" s="154"/>
      <c r="CPR147" s="153"/>
      <c r="CPS147" s="153"/>
      <c r="CPT147" s="153"/>
      <c r="CPU147" s="153"/>
      <c r="CPV147" s="153"/>
      <c r="CPW147" s="153"/>
      <c r="CPX147" s="153"/>
      <c r="CPY147" s="153"/>
      <c r="CPZ147" s="155"/>
      <c r="CQA147" s="165"/>
      <c r="CQB147" s="153"/>
      <c r="CQC147" s="154"/>
      <c r="CQD147" s="154"/>
      <c r="CQE147" s="153"/>
      <c r="CQF147" s="153"/>
      <c r="CQG147" s="153"/>
      <c r="CQH147" s="153"/>
      <c r="CQI147" s="153"/>
      <c r="CQJ147" s="153"/>
      <c r="CQK147" s="153"/>
      <c r="CQL147" s="153"/>
      <c r="CQM147" s="155"/>
      <c r="CQN147" s="165"/>
      <c r="CQO147" s="153"/>
      <c r="CQP147" s="154"/>
      <c r="CQQ147" s="154"/>
      <c r="CQR147" s="153"/>
      <c r="CQS147" s="153"/>
      <c r="CQT147" s="153"/>
      <c r="CQU147" s="153"/>
      <c r="CQV147" s="153"/>
      <c r="CQW147" s="153"/>
      <c r="CQX147" s="153"/>
      <c r="CQY147" s="153"/>
      <c r="CQZ147" s="155"/>
      <c r="CRA147" s="165"/>
      <c r="CRB147" s="153"/>
      <c r="CRC147" s="154"/>
      <c r="CRD147" s="154"/>
      <c r="CRE147" s="153"/>
      <c r="CRF147" s="153"/>
      <c r="CRG147" s="153"/>
      <c r="CRH147" s="153"/>
      <c r="CRI147" s="153"/>
      <c r="CRJ147" s="153"/>
      <c r="CRK147" s="153"/>
      <c r="CRL147" s="153"/>
      <c r="CRM147" s="155"/>
      <c r="CRN147" s="165"/>
      <c r="CRO147" s="153"/>
      <c r="CRP147" s="154"/>
      <c r="CRQ147" s="154"/>
      <c r="CRR147" s="153"/>
      <c r="CRS147" s="153"/>
      <c r="CRT147" s="153"/>
      <c r="CRU147" s="153"/>
      <c r="CRV147" s="153"/>
      <c r="CRW147" s="153"/>
      <c r="CRX147" s="153"/>
      <c r="CRY147" s="153"/>
      <c r="CRZ147" s="155"/>
      <c r="CSA147" s="165"/>
      <c r="CSB147" s="153"/>
      <c r="CSC147" s="154"/>
      <c r="CSD147" s="154"/>
      <c r="CSE147" s="153"/>
      <c r="CSF147" s="153"/>
      <c r="CSG147" s="153"/>
      <c r="CSH147" s="153"/>
      <c r="CSI147" s="153"/>
      <c r="CSJ147" s="153"/>
      <c r="CSK147" s="153"/>
      <c r="CSL147" s="153"/>
      <c r="CSM147" s="155"/>
      <c r="CSN147" s="165"/>
      <c r="CSO147" s="153"/>
      <c r="CSP147" s="154"/>
      <c r="CSQ147" s="154"/>
      <c r="CSR147" s="153"/>
      <c r="CSS147" s="153"/>
      <c r="CST147" s="153"/>
      <c r="CSU147" s="153"/>
      <c r="CSV147" s="153"/>
      <c r="CSW147" s="153"/>
      <c r="CSX147" s="153"/>
      <c r="CSY147" s="153"/>
      <c r="CSZ147" s="155"/>
      <c r="CTA147" s="165"/>
      <c r="CTB147" s="153"/>
      <c r="CTC147" s="154"/>
      <c r="CTD147" s="154"/>
      <c r="CTE147" s="153"/>
      <c r="CTF147" s="153"/>
      <c r="CTG147" s="153"/>
      <c r="CTH147" s="153"/>
      <c r="CTI147" s="153"/>
      <c r="CTJ147" s="153"/>
      <c r="CTK147" s="153"/>
      <c r="CTL147" s="153"/>
      <c r="CTM147" s="155"/>
      <c r="CTN147" s="165"/>
      <c r="CTO147" s="153"/>
      <c r="CTP147" s="154"/>
      <c r="CTQ147" s="154"/>
      <c r="CTR147" s="153"/>
      <c r="CTS147" s="153"/>
      <c r="CTT147" s="153"/>
      <c r="CTU147" s="153"/>
      <c r="CTV147" s="153"/>
      <c r="CTW147" s="153"/>
      <c r="CTX147" s="153"/>
      <c r="CTY147" s="153"/>
      <c r="CTZ147" s="155"/>
      <c r="CUA147" s="165"/>
      <c r="CUB147" s="153"/>
      <c r="CUC147" s="154"/>
      <c r="CUD147" s="154"/>
      <c r="CUE147" s="153"/>
      <c r="CUF147" s="153"/>
      <c r="CUG147" s="153"/>
      <c r="CUH147" s="153"/>
      <c r="CUI147" s="153"/>
      <c r="CUJ147" s="153"/>
      <c r="CUK147" s="153"/>
      <c r="CUL147" s="153"/>
      <c r="CUM147" s="155"/>
      <c r="CUN147" s="165"/>
      <c r="CUO147" s="153"/>
      <c r="CUP147" s="154"/>
      <c r="CUQ147" s="154"/>
      <c r="CUR147" s="153"/>
      <c r="CUS147" s="153"/>
      <c r="CUT147" s="153"/>
      <c r="CUU147" s="153"/>
      <c r="CUV147" s="153"/>
      <c r="CUW147" s="153"/>
      <c r="CUX147" s="153"/>
      <c r="CUY147" s="153"/>
      <c r="CUZ147" s="155"/>
      <c r="CVA147" s="165"/>
      <c r="CVB147" s="153"/>
      <c r="CVC147" s="154"/>
      <c r="CVD147" s="154"/>
      <c r="CVE147" s="153"/>
      <c r="CVF147" s="153"/>
      <c r="CVG147" s="153"/>
      <c r="CVH147" s="153"/>
      <c r="CVI147" s="153"/>
      <c r="CVJ147" s="153"/>
      <c r="CVK147" s="153"/>
      <c r="CVL147" s="153"/>
      <c r="CVM147" s="155"/>
      <c r="CVN147" s="165"/>
      <c r="CVO147" s="153"/>
      <c r="CVP147" s="154"/>
      <c r="CVQ147" s="154"/>
      <c r="CVR147" s="153"/>
      <c r="CVS147" s="153"/>
      <c r="CVT147" s="153"/>
      <c r="CVU147" s="153"/>
      <c r="CVV147" s="153"/>
      <c r="CVW147" s="153"/>
      <c r="CVX147" s="153"/>
      <c r="CVY147" s="153"/>
      <c r="CVZ147" s="155"/>
      <c r="CWA147" s="165"/>
      <c r="CWB147" s="153"/>
      <c r="CWC147" s="154"/>
      <c r="CWD147" s="154"/>
      <c r="CWE147" s="153"/>
      <c r="CWF147" s="153"/>
      <c r="CWG147" s="153"/>
      <c r="CWH147" s="153"/>
      <c r="CWI147" s="153"/>
      <c r="CWJ147" s="153"/>
      <c r="CWK147" s="153"/>
      <c r="CWL147" s="153"/>
      <c r="CWM147" s="155"/>
      <c r="CWN147" s="165"/>
      <c r="CWO147" s="153"/>
      <c r="CWP147" s="154"/>
      <c r="CWQ147" s="154"/>
      <c r="CWR147" s="153"/>
      <c r="CWS147" s="153"/>
      <c r="CWT147" s="153"/>
      <c r="CWU147" s="153"/>
      <c r="CWV147" s="153"/>
      <c r="CWW147" s="153"/>
      <c r="CWX147" s="153"/>
      <c r="CWY147" s="153"/>
      <c r="CWZ147" s="155"/>
      <c r="CXA147" s="165"/>
      <c r="CXB147" s="153"/>
      <c r="CXC147" s="154"/>
      <c r="CXD147" s="154"/>
      <c r="CXE147" s="153"/>
      <c r="CXF147" s="153"/>
      <c r="CXG147" s="153"/>
      <c r="CXH147" s="153"/>
      <c r="CXI147" s="153"/>
      <c r="CXJ147" s="153"/>
      <c r="CXK147" s="153"/>
      <c r="CXL147" s="153"/>
      <c r="CXM147" s="155"/>
      <c r="CXN147" s="165"/>
      <c r="CXO147" s="153"/>
      <c r="CXP147" s="154"/>
      <c r="CXQ147" s="154"/>
      <c r="CXR147" s="153"/>
      <c r="CXS147" s="153"/>
      <c r="CXT147" s="153"/>
      <c r="CXU147" s="153"/>
      <c r="CXV147" s="153"/>
      <c r="CXW147" s="153"/>
      <c r="CXX147" s="153"/>
      <c r="CXY147" s="153"/>
      <c r="CXZ147" s="155"/>
      <c r="CYA147" s="165"/>
      <c r="CYB147" s="153"/>
      <c r="CYC147" s="154"/>
      <c r="CYD147" s="154"/>
      <c r="CYE147" s="153"/>
      <c r="CYF147" s="153"/>
      <c r="CYG147" s="153"/>
      <c r="CYH147" s="153"/>
      <c r="CYI147" s="153"/>
      <c r="CYJ147" s="153"/>
      <c r="CYK147" s="153"/>
      <c r="CYL147" s="153"/>
      <c r="CYM147" s="155"/>
      <c r="CYN147" s="165"/>
      <c r="CYO147" s="153"/>
      <c r="CYP147" s="154"/>
      <c r="CYQ147" s="154"/>
      <c r="CYR147" s="153"/>
      <c r="CYS147" s="153"/>
      <c r="CYT147" s="153"/>
      <c r="CYU147" s="153"/>
      <c r="CYV147" s="153"/>
      <c r="CYW147" s="153"/>
      <c r="CYX147" s="153"/>
      <c r="CYY147" s="153"/>
      <c r="CYZ147" s="155"/>
      <c r="CZA147" s="165"/>
      <c r="CZB147" s="153"/>
      <c r="CZC147" s="154"/>
      <c r="CZD147" s="154"/>
      <c r="CZE147" s="153"/>
      <c r="CZF147" s="153"/>
      <c r="CZG147" s="153"/>
      <c r="CZH147" s="153"/>
      <c r="CZI147" s="153"/>
      <c r="CZJ147" s="153"/>
      <c r="CZK147" s="153"/>
      <c r="CZL147" s="153"/>
      <c r="CZM147" s="155"/>
      <c r="CZN147" s="165"/>
      <c r="CZO147" s="153"/>
      <c r="CZP147" s="154"/>
      <c r="CZQ147" s="154"/>
      <c r="CZR147" s="153"/>
      <c r="CZS147" s="153"/>
      <c r="CZT147" s="153"/>
      <c r="CZU147" s="153"/>
      <c r="CZV147" s="153"/>
      <c r="CZW147" s="153"/>
      <c r="CZX147" s="153"/>
      <c r="CZY147" s="153"/>
      <c r="CZZ147" s="155"/>
      <c r="DAA147" s="165"/>
      <c r="DAB147" s="153"/>
      <c r="DAC147" s="154"/>
      <c r="DAD147" s="154"/>
      <c r="DAE147" s="153"/>
      <c r="DAF147" s="153"/>
      <c r="DAG147" s="153"/>
      <c r="DAH147" s="153"/>
      <c r="DAI147" s="153"/>
      <c r="DAJ147" s="153"/>
      <c r="DAK147" s="153"/>
      <c r="DAL147" s="153"/>
      <c r="DAM147" s="155"/>
      <c r="DAN147" s="165"/>
      <c r="DAO147" s="153"/>
      <c r="DAP147" s="154"/>
      <c r="DAQ147" s="154"/>
      <c r="DAR147" s="153"/>
      <c r="DAS147" s="153"/>
      <c r="DAT147" s="153"/>
      <c r="DAU147" s="153"/>
      <c r="DAV147" s="153"/>
      <c r="DAW147" s="153"/>
      <c r="DAX147" s="153"/>
      <c r="DAY147" s="153"/>
      <c r="DAZ147" s="155"/>
      <c r="DBA147" s="165"/>
      <c r="DBB147" s="153"/>
      <c r="DBC147" s="154"/>
      <c r="DBD147" s="154"/>
      <c r="DBE147" s="153"/>
      <c r="DBF147" s="153"/>
      <c r="DBG147" s="153"/>
      <c r="DBH147" s="153"/>
      <c r="DBI147" s="153"/>
      <c r="DBJ147" s="153"/>
      <c r="DBK147" s="153"/>
      <c r="DBL147" s="153"/>
      <c r="DBM147" s="155"/>
      <c r="DBN147" s="165"/>
      <c r="DBO147" s="153"/>
      <c r="DBP147" s="154"/>
      <c r="DBQ147" s="154"/>
      <c r="DBR147" s="153"/>
      <c r="DBS147" s="153"/>
      <c r="DBT147" s="153"/>
      <c r="DBU147" s="153"/>
      <c r="DBV147" s="153"/>
      <c r="DBW147" s="153"/>
      <c r="DBX147" s="153"/>
      <c r="DBY147" s="153"/>
      <c r="DBZ147" s="155"/>
      <c r="DCA147" s="165"/>
      <c r="DCB147" s="153"/>
      <c r="DCC147" s="154"/>
      <c r="DCD147" s="154"/>
      <c r="DCE147" s="153"/>
      <c r="DCF147" s="153"/>
      <c r="DCG147" s="153"/>
      <c r="DCH147" s="153"/>
      <c r="DCI147" s="153"/>
      <c r="DCJ147" s="153"/>
      <c r="DCK147" s="153"/>
      <c r="DCL147" s="153"/>
      <c r="DCM147" s="155"/>
      <c r="DCN147" s="165"/>
      <c r="DCO147" s="153"/>
      <c r="DCP147" s="154"/>
      <c r="DCQ147" s="154"/>
      <c r="DCR147" s="153"/>
      <c r="DCS147" s="153"/>
      <c r="DCT147" s="153"/>
      <c r="DCU147" s="153"/>
      <c r="DCV147" s="153"/>
      <c r="DCW147" s="153"/>
      <c r="DCX147" s="153"/>
      <c r="DCY147" s="153"/>
      <c r="DCZ147" s="155"/>
      <c r="DDA147" s="165"/>
      <c r="DDB147" s="153"/>
      <c r="DDC147" s="154"/>
      <c r="DDD147" s="154"/>
      <c r="DDE147" s="153"/>
      <c r="DDF147" s="153"/>
      <c r="DDG147" s="153"/>
      <c r="DDH147" s="153"/>
      <c r="DDI147" s="153"/>
      <c r="DDJ147" s="153"/>
      <c r="DDK147" s="153"/>
      <c r="DDL147" s="153"/>
      <c r="DDM147" s="155"/>
      <c r="DDN147" s="165"/>
      <c r="DDO147" s="153"/>
      <c r="DDP147" s="154"/>
      <c r="DDQ147" s="154"/>
      <c r="DDR147" s="153"/>
      <c r="DDS147" s="153"/>
      <c r="DDT147" s="153"/>
      <c r="DDU147" s="153"/>
      <c r="DDV147" s="153"/>
      <c r="DDW147" s="153"/>
      <c r="DDX147" s="153"/>
      <c r="DDY147" s="153"/>
      <c r="DDZ147" s="155"/>
      <c r="DEA147" s="165"/>
      <c r="DEB147" s="153"/>
      <c r="DEC147" s="154"/>
      <c r="DED147" s="154"/>
      <c r="DEE147" s="153"/>
      <c r="DEF147" s="153"/>
      <c r="DEG147" s="153"/>
      <c r="DEH147" s="153"/>
      <c r="DEI147" s="153"/>
      <c r="DEJ147" s="153"/>
      <c r="DEK147" s="153"/>
      <c r="DEL147" s="153"/>
      <c r="DEM147" s="155"/>
      <c r="DEN147" s="165"/>
      <c r="DEO147" s="153"/>
      <c r="DEP147" s="154"/>
      <c r="DEQ147" s="154"/>
      <c r="DER147" s="153"/>
      <c r="DES147" s="153"/>
      <c r="DET147" s="153"/>
      <c r="DEU147" s="153"/>
      <c r="DEV147" s="153"/>
      <c r="DEW147" s="153"/>
      <c r="DEX147" s="153"/>
      <c r="DEY147" s="153"/>
      <c r="DEZ147" s="155"/>
      <c r="DFA147" s="165"/>
      <c r="DFB147" s="153"/>
      <c r="DFC147" s="154"/>
      <c r="DFD147" s="154"/>
      <c r="DFE147" s="153"/>
      <c r="DFF147" s="153"/>
      <c r="DFG147" s="153"/>
      <c r="DFH147" s="153"/>
      <c r="DFI147" s="153"/>
      <c r="DFJ147" s="153"/>
      <c r="DFK147" s="153"/>
      <c r="DFL147" s="153"/>
      <c r="DFM147" s="155"/>
      <c r="DFN147" s="165"/>
      <c r="DFO147" s="153"/>
      <c r="DFP147" s="154"/>
      <c r="DFQ147" s="154"/>
      <c r="DFR147" s="153"/>
      <c r="DFS147" s="153"/>
      <c r="DFT147" s="153"/>
      <c r="DFU147" s="153"/>
      <c r="DFV147" s="153"/>
      <c r="DFW147" s="153"/>
      <c r="DFX147" s="153"/>
      <c r="DFY147" s="153"/>
      <c r="DFZ147" s="155"/>
      <c r="DGA147" s="165"/>
      <c r="DGB147" s="153"/>
      <c r="DGC147" s="154"/>
      <c r="DGD147" s="154"/>
      <c r="DGE147" s="153"/>
      <c r="DGF147" s="153"/>
      <c r="DGG147" s="153"/>
      <c r="DGH147" s="153"/>
      <c r="DGI147" s="153"/>
      <c r="DGJ147" s="153"/>
      <c r="DGK147" s="153"/>
      <c r="DGL147" s="153"/>
      <c r="DGM147" s="155"/>
      <c r="DGN147" s="165"/>
      <c r="DGO147" s="153"/>
      <c r="DGP147" s="154"/>
      <c r="DGQ147" s="154"/>
      <c r="DGR147" s="153"/>
      <c r="DGS147" s="153"/>
      <c r="DGT147" s="153"/>
      <c r="DGU147" s="153"/>
      <c r="DGV147" s="153"/>
      <c r="DGW147" s="153"/>
      <c r="DGX147" s="153"/>
      <c r="DGY147" s="153"/>
      <c r="DGZ147" s="155"/>
      <c r="DHA147" s="165"/>
      <c r="DHB147" s="153"/>
      <c r="DHC147" s="154"/>
      <c r="DHD147" s="154"/>
      <c r="DHE147" s="153"/>
      <c r="DHF147" s="153"/>
      <c r="DHG147" s="153"/>
      <c r="DHH147" s="153"/>
      <c r="DHI147" s="153"/>
      <c r="DHJ147" s="153"/>
      <c r="DHK147" s="153"/>
      <c r="DHL147" s="153"/>
      <c r="DHM147" s="155"/>
      <c r="DHN147" s="165"/>
      <c r="DHO147" s="153"/>
      <c r="DHP147" s="154"/>
      <c r="DHQ147" s="154"/>
      <c r="DHR147" s="153"/>
      <c r="DHS147" s="153"/>
      <c r="DHT147" s="153"/>
      <c r="DHU147" s="153"/>
      <c r="DHV147" s="153"/>
      <c r="DHW147" s="153"/>
      <c r="DHX147" s="153"/>
      <c r="DHY147" s="153"/>
      <c r="DHZ147" s="155"/>
      <c r="DIA147" s="165"/>
      <c r="DIB147" s="153"/>
      <c r="DIC147" s="154"/>
      <c r="DID147" s="154"/>
      <c r="DIE147" s="153"/>
      <c r="DIF147" s="153"/>
      <c r="DIG147" s="153"/>
      <c r="DIH147" s="153"/>
      <c r="DII147" s="153"/>
      <c r="DIJ147" s="153"/>
      <c r="DIK147" s="153"/>
      <c r="DIL147" s="153"/>
      <c r="DIM147" s="155"/>
      <c r="DIN147" s="165"/>
      <c r="DIO147" s="153"/>
      <c r="DIP147" s="154"/>
      <c r="DIQ147" s="154"/>
      <c r="DIR147" s="153"/>
      <c r="DIS147" s="153"/>
      <c r="DIT147" s="153"/>
      <c r="DIU147" s="153"/>
      <c r="DIV147" s="153"/>
      <c r="DIW147" s="153"/>
      <c r="DIX147" s="153"/>
      <c r="DIY147" s="153"/>
      <c r="DIZ147" s="155"/>
      <c r="DJA147" s="165"/>
      <c r="DJB147" s="153"/>
      <c r="DJC147" s="154"/>
      <c r="DJD147" s="154"/>
      <c r="DJE147" s="153"/>
      <c r="DJF147" s="153"/>
      <c r="DJG147" s="153"/>
      <c r="DJH147" s="153"/>
      <c r="DJI147" s="153"/>
      <c r="DJJ147" s="153"/>
      <c r="DJK147" s="153"/>
      <c r="DJL147" s="153"/>
      <c r="DJM147" s="155"/>
      <c r="DJN147" s="165"/>
      <c r="DJO147" s="153"/>
      <c r="DJP147" s="154"/>
      <c r="DJQ147" s="154"/>
      <c r="DJR147" s="153"/>
      <c r="DJS147" s="153"/>
      <c r="DJT147" s="153"/>
      <c r="DJU147" s="153"/>
      <c r="DJV147" s="153"/>
      <c r="DJW147" s="153"/>
      <c r="DJX147" s="153"/>
      <c r="DJY147" s="153"/>
      <c r="DJZ147" s="155"/>
      <c r="DKA147" s="165"/>
      <c r="DKB147" s="153"/>
      <c r="DKC147" s="154"/>
      <c r="DKD147" s="154"/>
      <c r="DKE147" s="153"/>
      <c r="DKF147" s="153"/>
      <c r="DKG147" s="153"/>
      <c r="DKH147" s="153"/>
      <c r="DKI147" s="153"/>
      <c r="DKJ147" s="153"/>
      <c r="DKK147" s="153"/>
      <c r="DKL147" s="153"/>
      <c r="DKM147" s="155"/>
      <c r="DKN147" s="165"/>
      <c r="DKO147" s="153"/>
      <c r="DKP147" s="154"/>
      <c r="DKQ147" s="154"/>
      <c r="DKR147" s="153"/>
      <c r="DKS147" s="153"/>
      <c r="DKT147" s="153"/>
      <c r="DKU147" s="153"/>
      <c r="DKV147" s="153"/>
      <c r="DKW147" s="153"/>
      <c r="DKX147" s="153"/>
      <c r="DKY147" s="153"/>
      <c r="DKZ147" s="155"/>
      <c r="DLA147" s="165"/>
      <c r="DLB147" s="153"/>
      <c r="DLC147" s="154"/>
      <c r="DLD147" s="154"/>
      <c r="DLE147" s="153"/>
      <c r="DLF147" s="153"/>
      <c r="DLG147" s="153"/>
      <c r="DLH147" s="153"/>
      <c r="DLI147" s="153"/>
      <c r="DLJ147" s="153"/>
      <c r="DLK147" s="153"/>
      <c r="DLL147" s="153"/>
      <c r="DLM147" s="155"/>
      <c r="DLN147" s="165"/>
      <c r="DLO147" s="153"/>
      <c r="DLP147" s="154"/>
      <c r="DLQ147" s="154"/>
      <c r="DLR147" s="153"/>
      <c r="DLS147" s="153"/>
      <c r="DLT147" s="153"/>
      <c r="DLU147" s="153"/>
      <c r="DLV147" s="153"/>
      <c r="DLW147" s="153"/>
      <c r="DLX147" s="153"/>
      <c r="DLY147" s="153"/>
      <c r="DLZ147" s="155"/>
      <c r="DMA147" s="165"/>
      <c r="DMB147" s="153"/>
      <c r="DMC147" s="154"/>
      <c r="DMD147" s="154"/>
      <c r="DME147" s="153"/>
      <c r="DMF147" s="153"/>
      <c r="DMG147" s="153"/>
      <c r="DMH147" s="153"/>
      <c r="DMI147" s="153"/>
      <c r="DMJ147" s="153"/>
      <c r="DMK147" s="153"/>
      <c r="DML147" s="153"/>
      <c r="DMM147" s="155"/>
      <c r="DMN147" s="165"/>
      <c r="DMO147" s="153"/>
      <c r="DMP147" s="154"/>
      <c r="DMQ147" s="154"/>
      <c r="DMR147" s="153"/>
      <c r="DMS147" s="153"/>
      <c r="DMT147" s="153"/>
      <c r="DMU147" s="153"/>
      <c r="DMV147" s="153"/>
      <c r="DMW147" s="153"/>
      <c r="DMX147" s="153"/>
      <c r="DMY147" s="153"/>
      <c r="DMZ147" s="155"/>
      <c r="DNA147" s="165"/>
      <c r="DNB147" s="153"/>
      <c r="DNC147" s="154"/>
      <c r="DND147" s="154"/>
      <c r="DNE147" s="153"/>
      <c r="DNF147" s="153"/>
      <c r="DNG147" s="153"/>
      <c r="DNH147" s="153"/>
      <c r="DNI147" s="153"/>
      <c r="DNJ147" s="153"/>
      <c r="DNK147" s="153"/>
      <c r="DNL147" s="153"/>
      <c r="DNM147" s="155"/>
      <c r="DNN147" s="165"/>
      <c r="DNO147" s="153"/>
      <c r="DNP147" s="154"/>
      <c r="DNQ147" s="154"/>
      <c r="DNR147" s="153"/>
      <c r="DNS147" s="153"/>
      <c r="DNT147" s="153"/>
      <c r="DNU147" s="153"/>
      <c r="DNV147" s="153"/>
      <c r="DNW147" s="153"/>
      <c r="DNX147" s="153"/>
      <c r="DNY147" s="153"/>
      <c r="DNZ147" s="155"/>
      <c r="DOA147" s="165"/>
      <c r="DOB147" s="153"/>
      <c r="DOC147" s="154"/>
      <c r="DOD147" s="154"/>
      <c r="DOE147" s="153"/>
      <c r="DOF147" s="153"/>
      <c r="DOG147" s="153"/>
      <c r="DOH147" s="153"/>
      <c r="DOI147" s="153"/>
      <c r="DOJ147" s="153"/>
      <c r="DOK147" s="153"/>
      <c r="DOL147" s="153"/>
      <c r="DOM147" s="155"/>
      <c r="DON147" s="165"/>
      <c r="DOO147" s="153"/>
      <c r="DOP147" s="154"/>
      <c r="DOQ147" s="154"/>
      <c r="DOR147" s="153"/>
      <c r="DOS147" s="153"/>
      <c r="DOT147" s="153"/>
      <c r="DOU147" s="153"/>
      <c r="DOV147" s="153"/>
      <c r="DOW147" s="153"/>
      <c r="DOX147" s="153"/>
      <c r="DOY147" s="153"/>
      <c r="DOZ147" s="155"/>
      <c r="DPA147" s="165"/>
      <c r="DPB147" s="153"/>
      <c r="DPC147" s="154"/>
      <c r="DPD147" s="154"/>
      <c r="DPE147" s="153"/>
      <c r="DPF147" s="153"/>
      <c r="DPG147" s="153"/>
      <c r="DPH147" s="153"/>
      <c r="DPI147" s="153"/>
      <c r="DPJ147" s="153"/>
      <c r="DPK147" s="153"/>
      <c r="DPL147" s="153"/>
      <c r="DPM147" s="155"/>
      <c r="DPN147" s="165"/>
      <c r="DPO147" s="153"/>
      <c r="DPP147" s="154"/>
      <c r="DPQ147" s="154"/>
      <c r="DPR147" s="153"/>
      <c r="DPS147" s="153"/>
      <c r="DPT147" s="153"/>
      <c r="DPU147" s="153"/>
      <c r="DPV147" s="153"/>
      <c r="DPW147" s="153"/>
      <c r="DPX147" s="153"/>
      <c r="DPY147" s="153"/>
      <c r="DPZ147" s="155"/>
      <c r="DQA147" s="165"/>
      <c r="DQB147" s="153"/>
      <c r="DQC147" s="154"/>
      <c r="DQD147" s="154"/>
      <c r="DQE147" s="153"/>
      <c r="DQF147" s="153"/>
      <c r="DQG147" s="153"/>
      <c r="DQH147" s="153"/>
      <c r="DQI147" s="153"/>
      <c r="DQJ147" s="153"/>
      <c r="DQK147" s="153"/>
      <c r="DQL147" s="153"/>
      <c r="DQM147" s="155"/>
      <c r="DQN147" s="165"/>
      <c r="DQO147" s="153"/>
      <c r="DQP147" s="154"/>
      <c r="DQQ147" s="154"/>
      <c r="DQR147" s="153"/>
      <c r="DQS147" s="153"/>
      <c r="DQT147" s="153"/>
      <c r="DQU147" s="153"/>
      <c r="DQV147" s="153"/>
      <c r="DQW147" s="153"/>
      <c r="DQX147" s="153"/>
      <c r="DQY147" s="153"/>
      <c r="DQZ147" s="155"/>
      <c r="DRA147" s="165"/>
      <c r="DRB147" s="153"/>
      <c r="DRC147" s="154"/>
      <c r="DRD147" s="154"/>
      <c r="DRE147" s="153"/>
      <c r="DRF147" s="153"/>
      <c r="DRG147" s="153"/>
      <c r="DRH147" s="153"/>
      <c r="DRI147" s="153"/>
      <c r="DRJ147" s="153"/>
      <c r="DRK147" s="153"/>
      <c r="DRL147" s="153"/>
      <c r="DRM147" s="155"/>
      <c r="DRN147" s="165"/>
      <c r="DRO147" s="153"/>
      <c r="DRP147" s="154"/>
      <c r="DRQ147" s="154"/>
      <c r="DRR147" s="153"/>
      <c r="DRS147" s="153"/>
      <c r="DRT147" s="153"/>
      <c r="DRU147" s="153"/>
      <c r="DRV147" s="153"/>
      <c r="DRW147" s="153"/>
      <c r="DRX147" s="153"/>
      <c r="DRY147" s="153"/>
      <c r="DRZ147" s="155"/>
      <c r="DSA147" s="165"/>
      <c r="DSB147" s="153"/>
      <c r="DSC147" s="154"/>
      <c r="DSD147" s="154"/>
      <c r="DSE147" s="153"/>
      <c r="DSF147" s="153"/>
      <c r="DSG147" s="153"/>
      <c r="DSH147" s="153"/>
      <c r="DSI147" s="153"/>
      <c r="DSJ147" s="153"/>
      <c r="DSK147" s="153"/>
      <c r="DSL147" s="153"/>
      <c r="DSM147" s="155"/>
      <c r="DSN147" s="165"/>
      <c r="DSO147" s="153"/>
      <c r="DSP147" s="154"/>
      <c r="DSQ147" s="154"/>
      <c r="DSR147" s="153"/>
      <c r="DSS147" s="153"/>
      <c r="DST147" s="153"/>
      <c r="DSU147" s="153"/>
      <c r="DSV147" s="153"/>
      <c r="DSW147" s="153"/>
      <c r="DSX147" s="153"/>
      <c r="DSY147" s="153"/>
      <c r="DSZ147" s="155"/>
      <c r="DTA147" s="165"/>
      <c r="DTB147" s="153"/>
      <c r="DTC147" s="154"/>
      <c r="DTD147" s="154"/>
      <c r="DTE147" s="153"/>
      <c r="DTF147" s="153"/>
      <c r="DTG147" s="153"/>
      <c r="DTH147" s="153"/>
      <c r="DTI147" s="153"/>
      <c r="DTJ147" s="153"/>
      <c r="DTK147" s="153"/>
      <c r="DTL147" s="153"/>
      <c r="DTM147" s="155"/>
      <c r="DTN147" s="165"/>
      <c r="DTO147" s="153"/>
      <c r="DTP147" s="154"/>
      <c r="DTQ147" s="154"/>
      <c r="DTR147" s="153"/>
      <c r="DTS147" s="153"/>
      <c r="DTT147" s="153"/>
      <c r="DTU147" s="153"/>
      <c r="DTV147" s="153"/>
      <c r="DTW147" s="153"/>
      <c r="DTX147" s="153"/>
      <c r="DTY147" s="153"/>
      <c r="DTZ147" s="155"/>
      <c r="DUA147" s="165"/>
      <c r="DUB147" s="153"/>
      <c r="DUC147" s="154"/>
      <c r="DUD147" s="154"/>
      <c r="DUE147" s="153"/>
      <c r="DUF147" s="153"/>
      <c r="DUG147" s="153"/>
      <c r="DUH147" s="153"/>
      <c r="DUI147" s="153"/>
      <c r="DUJ147" s="153"/>
      <c r="DUK147" s="153"/>
      <c r="DUL147" s="153"/>
      <c r="DUM147" s="155"/>
      <c r="DUN147" s="165"/>
      <c r="DUO147" s="153"/>
      <c r="DUP147" s="154"/>
      <c r="DUQ147" s="154"/>
      <c r="DUR147" s="153"/>
      <c r="DUS147" s="153"/>
      <c r="DUT147" s="153"/>
      <c r="DUU147" s="153"/>
      <c r="DUV147" s="153"/>
      <c r="DUW147" s="153"/>
      <c r="DUX147" s="153"/>
      <c r="DUY147" s="153"/>
      <c r="DUZ147" s="155"/>
      <c r="DVA147" s="165"/>
      <c r="DVB147" s="153"/>
      <c r="DVC147" s="154"/>
      <c r="DVD147" s="154"/>
      <c r="DVE147" s="153"/>
      <c r="DVF147" s="153"/>
      <c r="DVG147" s="153"/>
      <c r="DVH147" s="153"/>
      <c r="DVI147" s="153"/>
      <c r="DVJ147" s="153"/>
      <c r="DVK147" s="153"/>
      <c r="DVL147" s="153"/>
      <c r="DVM147" s="155"/>
      <c r="DVN147" s="165"/>
      <c r="DVO147" s="153"/>
      <c r="DVP147" s="154"/>
      <c r="DVQ147" s="154"/>
      <c r="DVR147" s="153"/>
      <c r="DVS147" s="153"/>
      <c r="DVT147" s="153"/>
      <c r="DVU147" s="153"/>
      <c r="DVV147" s="153"/>
      <c r="DVW147" s="153"/>
      <c r="DVX147" s="153"/>
      <c r="DVY147" s="153"/>
      <c r="DVZ147" s="155"/>
      <c r="DWA147" s="165"/>
      <c r="DWB147" s="153"/>
      <c r="DWC147" s="154"/>
      <c r="DWD147" s="154"/>
      <c r="DWE147" s="153"/>
      <c r="DWF147" s="153"/>
      <c r="DWG147" s="153"/>
      <c r="DWH147" s="153"/>
      <c r="DWI147" s="153"/>
      <c r="DWJ147" s="153"/>
      <c r="DWK147" s="153"/>
      <c r="DWL147" s="153"/>
      <c r="DWM147" s="155"/>
      <c r="DWN147" s="165"/>
      <c r="DWO147" s="153"/>
      <c r="DWP147" s="154"/>
      <c r="DWQ147" s="154"/>
      <c r="DWR147" s="153"/>
      <c r="DWS147" s="153"/>
      <c r="DWT147" s="153"/>
      <c r="DWU147" s="153"/>
      <c r="DWV147" s="153"/>
      <c r="DWW147" s="153"/>
      <c r="DWX147" s="153"/>
      <c r="DWY147" s="153"/>
      <c r="DWZ147" s="155"/>
      <c r="DXA147" s="165"/>
      <c r="DXB147" s="153"/>
      <c r="DXC147" s="154"/>
      <c r="DXD147" s="154"/>
      <c r="DXE147" s="153"/>
      <c r="DXF147" s="153"/>
      <c r="DXG147" s="153"/>
      <c r="DXH147" s="153"/>
      <c r="DXI147" s="153"/>
      <c r="DXJ147" s="153"/>
      <c r="DXK147" s="153"/>
      <c r="DXL147" s="153"/>
      <c r="DXM147" s="155"/>
      <c r="DXN147" s="165"/>
      <c r="DXO147" s="153"/>
      <c r="DXP147" s="154"/>
      <c r="DXQ147" s="154"/>
      <c r="DXR147" s="153"/>
      <c r="DXS147" s="153"/>
      <c r="DXT147" s="153"/>
      <c r="DXU147" s="153"/>
      <c r="DXV147" s="153"/>
      <c r="DXW147" s="153"/>
      <c r="DXX147" s="153"/>
      <c r="DXY147" s="153"/>
      <c r="DXZ147" s="155"/>
      <c r="DYA147" s="165"/>
      <c r="DYB147" s="153"/>
      <c r="DYC147" s="154"/>
      <c r="DYD147" s="154"/>
      <c r="DYE147" s="153"/>
      <c r="DYF147" s="153"/>
      <c r="DYG147" s="153"/>
      <c r="DYH147" s="153"/>
      <c r="DYI147" s="153"/>
      <c r="DYJ147" s="153"/>
      <c r="DYK147" s="153"/>
      <c r="DYL147" s="153"/>
      <c r="DYM147" s="155"/>
      <c r="DYN147" s="165"/>
      <c r="DYO147" s="153"/>
      <c r="DYP147" s="154"/>
      <c r="DYQ147" s="154"/>
      <c r="DYR147" s="153"/>
      <c r="DYS147" s="153"/>
      <c r="DYT147" s="153"/>
      <c r="DYU147" s="153"/>
      <c r="DYV147" s="153"/>
      <c r="DYW147" s="153"/>
      <c r="DYX147" s="153"/>
      <c r="DYY147" s="153"/>
      <c r="DYZ147" s="155"/>
      <c r="DZA147" s="165"/>
      <c r="DZB147" s="153"/>
      <c r="DZC147" s="154"/>
      <c r="DZD147" s="154"/>
      <c r="DZE147" s="153"/>
      <c r="DZF147" s="153"/>
      <c r="DZG147" s="153"/>
      <c r="DZH147" s="153"/>
      <c r="DZI147" s="153"/>
      <c r="DZJ147" s="153"/>
      <c r="DZK147" s="153"/>
      <c r="DZL147" s="153"/>
      <c r="DZM147" s="155"/>
      <c r="DZN147" s="165"/>
      <c r="DZO147" s="153"/>
      <c r="DZP147" s="154"/>
      <c r="DZQ147" s="154"/>
      <c r="DZR147" s="153"/>
      <c r="DZS147" s="153"/>
      <c r="DZT147" s="153"/>
      <c r="DZU147" s="153"/>
      <c r="DZV147" s="153"/>
      <c r="DZW147" s="153"/>
      <c r="DZX147" s="153"/>
      <c r="DZY147" s="153"/>
      <c r="DZZ147" s="155"/>
      <c r="EAA147" s="165"/>
      <c r="EAB147" s="153"/>
      <c r="EAC147" s="154"/>
      <c r="EAD147" s="154"/>
      <c r="EAE147" s="153"/>
      <c r="EAF147" s="153"/>
      <c r="EAG147" s="153"/>
      <c r="EAH147" s="153"/>
      <c r="EAI147" s="153"/>
      <c r="EAJ147" s="153"/>
      <c r="EAK147" s="153"/>
      <c r="EAL147" s="153"/>
      <c r="EAM147" s="155"/>
      <c r="EAN147" s="165"/>
      <c r="EAO147" s="153"/>
      <c r="EAP147" s="154"/>
      <c r="EAQ147" s="154"/>
      <c r="EAR147" s="153"/>
      <c r="EAS147" s="153"/>
      <c r="EAT147" s="153"/>
      <c r="EAU147" s="153"/>
      <c r="EAV147" s="153"/>
      <c r="EAW147" s="153"/>
      <c r="EAX147" s="153"/>
      <c r="EAY147" s="153"/>
      <c r="EAZ147" s="155"/>
      <c r="EBA147" s="165"/>
      <c r="EBB147" s="153"/>
      <c r="EBC147" s="154"/>
      <c r="EBD147" s="154"/>
      <c r="EBE147" s="153"/>
      <c r="EBF147" s="153"/>
      <c r="EBG147" s="153"/>
      <c r="EBH147" s="153"/>
      <c r="EBI147" s="153"/>
      <c r="EBJ147" s="153"/>
      <c r="EBK147" s="153"/>
      <c r="EBL147" s="153"/>
      <c r="EBM147" s="155"/>
      <c r="EBN147" s="165"/>
      <c r="EBO147" s="153"/>
      <c r="EBP147" s="154"/>
      <c r="EBQ147" s="154"/>
      <c r="EBR147" s="153"/>
      <c r="EBS147" s="153"/>
      <c r="EBT147" s="153"/>
      <c r="EBU147" s="153"/>
      <c r="EBV147" s="153"/>
      <c r="EBW147" s="153"/>
      <c r="EBX147" s="153"/>
      <c r="EBY147" s="153"/>
      <c r="EBZ147" s="155"/>
      <c r="ECA147" s="165"/>
      <c r="ECB147" s="153"/>
      <c r="ECC147" s="154"/>
      <c r="ECD147" s="154"/>
      <c r="ECE147" s="153"/>
      <c r="ECF147" s="153"/>
      <c r="ECG147" s="153"/>
      <c r="ECH147" s="153"/>
      <c r="ECI147" s="153"/>
      <c r="ECJ147" s="153"/>
      <c r="ECK147" s="153"/>
      <c r="ECL147" s="153"/>
      <c r="ECM147" s="155"/>
      <c r="ECN147" s="165"/>
      <c r="ECO147" s="153"/>
      <c r="ECP147" s="154"/>
      <c r="ECQ147" s="154"/>
      <c r="ECR147" s="153"/>
      <c r="ECS147" s="153"/>
      <c r="ECT147" s="153"/>
      <c r="ECU147" s="153"/>
      <c r="ECV147" s="153"/>
      <c r="ECW147" s="153"/>
      <c r="ECX147" s="153"/>
      <c r="ECY147" s="153"/>
      <c r="ECZ147" s="155"/>
      <c r="EDA147" s="165"/>
      <c r="EDB147" s="153"/>
      <c r="EDC147" s="154"/>
      <c r="EDD147" s="154"/>
      <c r="EDE147" s="153"/>
      <c r="EDF147" s="153"/>
      <c r="EDG147" s="153"/>
      <c r="EDH147" s="153"/>
      <c r="EDI147" s="153"/>
      <c r="EDJ147" s="153"/>
      <c r="EDK147" s="153"/>
      <c r="EDL147" s="153"/>
      <c r="EDM147" s="155"/>
      <c r="EDN147" s="165"/>
      <c r="EDO147" s="153"/>
      <c r="EDP147" s="154"/>
      <c r="EDQ147" s="154"/>
      <c r="EDR147" s="153"/>
      <c r="EDS147" s="153"/>
      <c r="EDT147" s="153"/>
      <c r="EDU147" s="153"/>
      <c r="EDV147" s="153"/>
      <c r="EDW147" s="153"/>
      <c r="EDX147" s="153"/>
      <c r="EDY147" s="153"/>
      <c r="EDZ147" s="155"/>
      <c r="EEA147" s="165"/>
      <c r="EEB147" s="153"/>
      <c r="EEC147" s="154"/>
      <c r="EED147" s="154"/>
      <c r="EEE147" s="153"/>
      <c r="EEF147" s="153"/>
      <c r="EEG147" s="153"/>
      <c r="EEH147" s="153"/>
      <c r="EEI147" s="153"/>
      <c r="EEJ147" s="153"/>
      <c r="EEK147" s="153"/>
      <c r="EEL147" s="153"/>
      <c r="EEM147" s="155"/>
      <c r="EEN147" s="165"/>
      <c r="EEO147" s="153"/>
      <c r="EEP147" s="154"/>
      <c r="EEQ147" s="154"/>
      <c r="EER147" s="153"/>
      <c r="EES147" s="153"/>
      <c r="EET147" s="153"/>
      <c r="EEU147" s="153"/>
      <c r="EEV147" s="153"/>
      <c r="EEW147" s="153"/>
      <c r="EEX147" s="153"/>
      <c r="EEY147" s="153"/>
      <c r="EEZ147" s="155"/>
      <c r="EFA147" s="165"/>
      <c r="EFB147" s="153"/>
      <c r="EFC147" s="154"/>
      <c r="EFD147" s="154"/>
      <c r="EFE147" s="153"/>
      <c r="EFF147" s="153"/>
      <c r="EFG147" s="153"/>
      <c r="EFH147" s="153"/>
      <c r="EFI147" s="153"/>
      <c r="EFJ147" s="153"/>
      <c r="EFK147" s="153"/>
      <c r="EFL147" s="153"/>
      <c r="EFM147" s="155"/>
      <c r="EFN147" s="165"/>
      <c r="EFO147" s="153"/>
      <c r="EFP147" s="154"/>
      <c r="EFQ147" s="154"/>
      <c r="EFR147" s="153"/>
      <c r="EFS147" s="153"/>
      <c r="EFT147" s="153"/>
      <c r="EFU147" s="153"/>
      <c r="EFV147" s="153"/>
      <c r="EFW147" s="153"/>
      <c r="EFX147" s="153"/>
      <c r="EFY147" s="153"/>
      <c r="EFZ147" s="155"/>
      <c r="EGA147" s="165"/>
      <c r="EGB147" s="153"/>
      <c r="EGC147" s="154"/>
      <c r="EGD147" s="154"/>
      <c r="EGE147" s="153"/>
      <c r="EGF147" s="153"/>
      <c r="EGG147" s="153"/>
      <c r="EGH147" s="153"/>
      <c r="EGI147" s="153"/>
      <c r="EGJ147" s="153"/>
      <c r="EGK147" s="153"/>
      <c r="EGL147" s="153"/>
      <c r="EGM147" s="155"/>
      <c r="EGN147" s="165"/>
      <c r="EGO147" s="153"/>
      <c r="EGP147" s="154"/>
      <c r="EGQ147" s="154"/>
      <c r="EGR147" s="153"/>
      <c r="EGS147" s="153"/>
      <c r="EGT147" s="153"/>
      <c r="EGU147" s="153"/>
      <c r="EGV147" s="153"/>
      <c r="EGW147" s="153"/>
      <c r="EGX147" s="153"/>
      <c r="EGY147" s="153"/>
      <c r="EGZ147" s="155"/>
      <c r="EHA147" s="165"/>
      <c r="EHB147" s="153"/>
      <c r="EHC147" s="154"/>
      <c r="EHD147" s="154"/>
      <c r="EHE147" s="153"/>
      <c r="EHF147" s="153"/>
      <c r="EHG147" s="153"/>
      <c r="EHH147" s="153"/>
      <c r="EHI147" s="153"/>
      <c r="EHJ147" s="153"/>
      <c r="EHK147" s="153"/>
      <c r="EHL147" s="153"/>
      <c r="EHM147" s="155"/>
      <c r="EHN147" s="165"/>
      <c r="EHO147" s="153"/>
      <c r="EHP147" s="154"/>
      <c r="EHQ147" s="154"/>
      <c r="EHR147" s="153"/>
      <c r="EHS147" s="153"/>
      <c r="EHT147" s="153"/>
      <c r="EHU147" s="153"/>
      <c r="EHV147" s="153"/>
      <c r="EHW147" s="153"/>
      <c r="EHX147" s="153"/>
      <c r="EHY147" s="153"/>
      <c r="EHZ147" s="155"/>
      <c r="EIA147" s="165"/>
      <c r="EIB147" s="153"/>
      <c r="EIC147" s="154"/>
      <c r="EID147" s="154"/>
      <c r="EIE147" s="153"/>
      <c r="EIF147" s="153"/>
      <c r="EIG147" s="153"/>
      <c r="EIH147" s="153"/>
      <c r="EII147" s="153"/>
      <c r="EIJ147" s="153"/>
      <c r="EIK147" s="153"/>
      <c r="EIL147" s="153"/>
      <c r="EIM147" s="155"/>
      <c r="EIN147" s="165"/>
      <c r="EIO147" s="153"/>
      <c r="EIP147" s="154"/>
      <c r="EIQ147" s="154"/>
      <c r="EIR147" s="153"/>
      <c r="EIS147" s="153"/>
      <c r="EIT147" s="153"/>
      <c r="EIU147" s="153"/>
      <c r="EIV147" s="153"/>
      <c r="EIW147" s="153"/>
      <c r="EIX147" s="153"/>
      <c r="EIY147" s="153"/>
      <c r="EIZ147" s="155"/>
      <c r="EJA147" s="165"/>
      <c r="EJB147" s="153"/>
      <c r="EJC147" s="154"/>
      <c r="EJD147" s="154"/>
      <c r="EJE147" s="153"/>
      <c r="EJF147" s="153"/>
      <c r="EJG147" s="153"/>
      <c r="EJH147" s="153"/>
      <c r="EJI147" s="153"/>
      <c r="EJJ147" s="153"/>
      <c r="EJK147" s="153"/>
      <c r="EJL147" s="153"/>
      <c r="EJM147" s="155"/>
      <c r="EJN147" s="165"/>
      <c r="EJO147" s="153"/>
      <c r="EJP147" s="154"/>
      <c r="EJQ147" s="154"/>
      <c r="EJR147" s="153"/>
      <c r="EJS147" s="153"/>
      <c r="EJT147" s="153"/>
      <c r="EJU147" s="153"/>
      <c r="EJV147" s="153"/>
      <c r="EJW147" s="153"/>
      <c r="EJX147" s="153"/>
      <c r="EJY147" s="153"/>
      <c r="EJZ147" s="155"/>
      <c r="EKA147" s="165"/>
      <c r="EKB147" s="153"/>
      <c r="EKC147" s="154"/>
      <c r="EKD147" s="154"/>
      <c r="EKE147" s="153"/>
      <c r="EKF147" s="153"/>
      <c r="EKG147" s="153"/>
      <c r="EKH147" s="153"/>
      <c r="EKI147" s="153"/>
      <c r="EKJ147" s="153"/>
      <c r="EKK147" s="153"/>
      <c r="EKL147" s="153"/>
      <c r="EKM147" s="155"/>
      <c r="EKN147" s="165"/>
      <c r="EKO147" s="153"/>
      <c r="EKP147" s="154"/>
      <c r="EKQ147" s="154"/>
      <c r="EKR147" s="153"/>
      <c r="EKS147" s="153"/>
      <c r="EKT147" s="153"/>
      <c r="EKU147" s="153"/>
      <c r="EKV147" s="153"/>
      <c r="EKW147" s="153"/>
      <c r="EKX147" s="153"/>
      <c r="EKY147" s="153"/>
      <c r="EKZ147" s="155"/>
      <c r="ELA147" s="165"/>
      <c r="ELB147" s="153"/>
      <c r="ELC147" s="154"/>
      <c r="ELD147" s="154"/>
      <c r="ELE147" s="153"/>
      <c r="ELF147" s="153"/>
      <c r="ELG147" s="153"/>
      <c r="ELH147" s="153"/>
      <c r="ELI147" s="153"/>
      <c r="ELJ147" s="153"/>
      <c r="ELK147" s="153"/>
      <c r="ELL147" s="153"/>
      <c r="ELM147" s="155"/>
      <c r="ELN147" s="165"/>
      <c r="ELO147" s="153"/>
      <c r="ELP147" s="154"/>
      <c r="ELQ147" s="154"/>
      <c r="ELR147" s="153"/>
      <c r="ELS147" s="153"/>
      <c r="ELT147" s="153"/>
      <c r="ELU147" s="153"/>
      <c r="ELV147" s="153"/>
      <c r="ELW147" s="153"/>
      <c r="ELX147" s="153"/>
      <c r="ELY147" s="153"/>
      <c r="ELZ147" s="155"/>
      <c r="EMA147" s="165"/>
      <c r="EMB147" s="153"/>
      <c r="EMC147" s="154"/>
      <c r="EMD147" s="154"/>
      <c r="EME147" s="153"/>
      <c r="EMF147" s="153"/>
      <c r="EMG147" s="153"/>
      <c r="EMH147" s="153"/>
      <c r="EMI147" s="153"/>
      <c r="EMJ147" s="153"/>
      <c r="EMK147" s="153"/>
      <c r="EML147" s="153"/>
      <c r="EMM147" s="155"/>
      <c r="EMN147" s="165"/>
      <c r="EMO147" s="153"/>
      <c r="EMP147" s="154"/>
      <c r="EMQ147" s="154"/>
      <c r="EMR147" s="153"/>
      <c r="EMS147" s="153"/>
      <c r="EMT147" s="153"/>
      <c r="EMU147" s="153"/>
      <c r="EMV147" s="153"/>
      <c r="EMW147" s="153"/>
      <c r="EMX147" s="153"/>
      <c r="EMY147" s="153"/>
      <c r="EMZ147" s="155"/>
      <c r="ENA147" s="165"/>
      <c r="ENB147" s="153"/>
      <c r="ENC147" s="154"/>
      <c r="END147" s="154"/>
      <c r="ENE147" s="153"/>
      <c r="ENF147" s="153"/>
      <c r="ENG147" s="153"/>
      <c r="ENH147" s="153"/>
      <c r="ENI147" s="153"/>
      <c r="ENJ147" s="153"/>
      <c r="ENK147" s="153"/>
      <c r="ENL147" s="153"/>
      <c r="ENM147" s="155"/>
      <c r="ENN147" s="165"/>
      <c r="ENO147" s="153"/>
      <c r="ENP147" s="154"/>
      <c r="ENQ147" s="154"/>
      <c r="ENR147" s="153"/>
      <c r="ENS147" s="153"/>
      <c r="ENT147" s="153"/>
      <c r="ENU147" s="153"/>
      <c r="ENV147" s="153"/>
      <c r="ENW147" s="153"/>
      <c r="ENX147" s="153"/>
      <c r="ENY147" s="153"/>
      <c r="ENZ147" s="155"/>
      <c r="EOA147" s="165"/>
      <c r="EOB147" s="153"/>
      <c r="EOC147" s="154"/>
      <c r="EOD147" s="154"/>
      <c r="EOE147" s="153"/>
      <c r="EOF147" s="153"/>
      <c r="EOG147" s="153"/>
      <c r="EOH147" s="153"/>
      <c r="EOI147" s="153"/>
      <c r="EOJ147" s="153"/>
      <c r="EOK147" s="153"/>
      <c r="EOL147" s="153"/>
      <c r="EOM147" s="155"/>
      <c r="EON147" s="165"/>
      <c r="EOO147" s="153"/>
      <c r="EOP147" s="154"/>
      <c r="EOQ147" s="154"/>
      <c r="EOR147" s="153"/>
      <c r="EOS147" s="153"/>
      <c r="EOT147" s="153"/>
      <c r="EOU147" s="153"/>
      <c r="EOV147" s="153"/>
      <c r="EOW147" s="153"/>
      <c r="EOX147" s="153"/>
      <c r="EOY147" s="153"/>
      <c r="EOZ147" s="155"/>
      <c r="EPA147" s="165"/>
      <c r="EPB147" s="153"/>
      <c r="EPC147" s="154"/>
      <c r="EPD147" s="154"/>
      <c r="EPE147" s="153"/>
      <c r="EPF147" s="153"/>
      <c r="EPG147" s="153"/>
      <c r="EPH147" s="153"/>
      <c r="EPI147" s="153"/>
      <c r="EPJ147" s="153"/>
      <c r="EPK147" s="153"/>
      <c r="EPL147" s="153"/>
      <c r="EPM147" s="155"/>
      <c r="EPN147" s="165"/>
      <c r="EPO147" s="153"/>
      <c r="EPP147" s="154"/>
      <c r="EPQ147" s="154"/>
      <c r="EPR147" s="153"/>
      <c r="EPS147" s="153"/>
      <c r="EPT147" s="153"/>
      <c r="EPU147" s="153"/>
      <c r="EPV147" s="153"/>
      <c r="EPW147" s="153"/>
      <c r="EPX147" s="153"/>
      <c r="EPY147" s="153"/>
      <c r="EPZ147" s="155"/>
      <c r="EQA147" s="165"/>
      <c r="EQB147" s="153"/>
      <c r="EQC147" s="154"/>
      <c r="EQD147" s="154"/>
      <c r="EQE147" s="153"/>
      <c r="EQF147" s="153"/>
      <c r="EQG147" s="153"/>
      <c r="EQH147" s="153"/>
      <c r="EQI147" s="153"/>
      <c r="EQJ147" s="153"/>
      <c r="EQK147" s="153"/>
      <c r="EQL147" s="153"/>
      <c r="EQM147" s="155"/>
      <c r="EQN147" s="165"/>
      <c r="EQO147" s="153"/>
      <c r="EQP147" s="154"/>
      <c r="EQQ147" s="154"/>
      <c r="EQR147" s="153"/>
      <c r="EQS147" s="153"/>
      <c r="EQT147" s="153"/>
      <c r="EQU147" s="153"/>
      <c r="EQV147" s="153"/>
      <c r="EQW147" s="153"/>
      <c r="EQX147" s="153"/>
      <c r="EQY147" s="153"/>
      <c r="EQZ147" s="155"/>
      <c r="ERA147" s="165"/>
      <c r="ERB147" s="153"/>
      <c r="ERC147" s="154"/>
      <c r="ERD147" s="154"/>
      <c r="ERE147" s="153"/>
      <c r="ERF147" s="153"/>
      <c r="ERG147" s="153"/>
      <c r="ERH147" s="153"/>
      <c r="ERI147" s="153"/>
      <c r="ERJ147" s="153"/>
      <c r="ERK147" s="153"/>
      <c r="ERL147" s="153"/>
      <c r="ERM147" s="155"/>
      <c r="ERN147" s="165"/>
      <c r="ERO147" s="153"/>
      <c r="ERP147" s="154"/>
      <c r="ERQ147" s="154"/>
      <c r="ERR147" s="153"/>
      <c r="ERS147" s="153"/>
      <c r="ERT147" s="153"/>
      <c r="ERU147" s="153"/>
      <c r="ERV147" s="153"/>
      <c r="ERW147" s="153"/>
      <c r="ERX147" s="153"/>
      <c r="ERY147" s="153"/>
      <c r="ERZ147" s="155"/>
      <c r="ESA147" s="165"/>
      <c r="ESB147" s="153"/>
      <c r="ESC147" s="154"/>
      <c r="ESD147" s="154"/>
      <c r="ESE147" s="153"/>
      <c r="ESF147" s="153"/>
      <c r="ESG147" s="153"/>
      <c r="ESH147" s="153"/>
      <c r="ESI147" s="153"/>
      <c r="ESJ147" s="153"/>
      <c r="ESK147" s="153"/>
      <c r="ESL147" s="153"/>
      <c r="ESM147" s="155"/>
      <c r="ESN147" s="165"/>
      <c r="ESO147" s="153"/>
      <c r="ESP147" s="154"/>
      <c r="ESQ147" s="154"/>
      <c r="ESR147" s="153"/>
      <c r="ESS147" s="153"/>
      <c r="EST147" s="153"/>
      <c r="ESU147" s="153"/>
      <c r="ESV147" s="153"/>
      <c r="ESW147" s="153"/>
      <c r="ESX147" s="153"/>
      <c r="ESY147" s="153"/>
      <c r="ESZ147" s="155"/>
      <c r="ETA147" s="165"/>
      <c r="ETB147" s="153"/>
      <c r="ETC147" s="154"/>
      <c r="ETD147" s="154"/>
      <c r="ETE147" s="153"/>
      <c r="ETF147" s="153"/>
      <c r="ETG147" s="153"/>
      <c r="ETH147" s="153"/>
      <c r="ETI147" s="153"/>
      <c r="ETJ147" s="153"/>
      <c r="ETK147" s="153"/>
      <c r="ETL147" s="153"/>
      <c r="ETM147" s="155"/>
      <c r="ETN147" s="165"/>
      <c r="ETO147" s="153"/>
      <c r="ETP147" s="154"/>
      <c r="ETQ147" s="154"/>
      <c r="ETR147" s="153"/>
      <c r="ETS147" s="153"/>
      <c r="ETT147" s="153"/>
      <c r="ETU147" s="153"/>
      <c r="ETV147" s="153"/>
      <c r="ETW147" s="153"/>
      <c r="ETX147" s="153"/>
      <c r="ETY147" s="153"/>
      <c r="ETZ147" s="155"/>
      <c r="EUA147" s="165"/>
      <c r="EUB147" s="153"/>
      <c r="EUC147" s="154"/>
      <c r="EUD147" s="154"/>
      <c r="EUE147" s="153"/>
      <c r="EUF147" s="153"/>
      <c r="EUG147" s="153"/>
      <c r="EUH147" s="153"/>
      <c r="EUI147" s="153"/>
      <c r="EUJ147" s="153"/>
      <c r="EUK147" s="153"/>
      <c r="EUL147" s="153"/>
      <c r="EUM147" s="155"/>
      <c r="EUN147" s="165"/>
      <c r="EUO147" s="153"/>
      <c r="EUP147" s="154"/>
      <c r="EUQ147" s="154"/>
      <c r="EUR147" s="153"/>
      <c r="EUS147" s="153"/>
      <c r="EUT147" s="153"/>
      <c r="EUU147" s="153"/>
      <c r="EUV147" s="153"/>
      <c r="EUW147" s="153"/>
      <c r="EUX147" s="153"/>
      <c r="EUY147" s="153"/>
      <c r="EUZ147" s="155"/>
      <c r="EVA147" s="165"/>
      <c r="EVB147" s="153"/>
      <c r="EVC147" s="154"/>
      <c r="EVD147" s="154"/>
      <c r="EVE147" s="153"/>
      <c r="EVF147" s="153"/>
      <c r="EVG147" s="153"/>
      <c r="EVH147" s="153"/>
      <c r="EVI147" s="153"/>
      <c r="EVJ147" s="153"/>
      <c r="EVK147" s="153"/>
      <c r="EVL147" s="153"/>
      <c r="EVM147" s="155"/>
      <c r="EVN147" s="165"/>
      <c r="EVO147" s="153"/>
      <c r="EVP147" s="154"/>
      <c r="EVQ147" s="154"/>
      <c r="EVR147" s="153"/>
      <c r="EVS147" s="153"/>
      <c r="EVT147" s="153"/>
      <c r="EVU147" s="153"/>
      <c r="EVV147" s="153"/>
      <c r="EVW147" s="153"/>
      <c r="EVX147" s="153"/>
      <c r="EVY147" s="153"/>
      <c r="EVZ147" s="155"/>
      <c r="EWA147" s="165"/>
      <c r="EWB147" s="153"/>
      <c r="EWC147" s="154"/>
      <c r="EWD147" s="154"/>
      <c r="EWE147" s="153"/>
      <c r="EWF147" s="153"/>
      <c r="EWG147" s="153"/>
      <c r="EWH147" s="153"/>
      <c r="EWI147" s="153"/>
      <c r="EWJ147" s="153"/>
      <c r="EWK147" s="153"/>
      <c r="EWL147" s="153"/>
      <c r="EWM147" s="155"/>
      <c r="EWN147" s="165"/>
      <c r="EWO147" s="153"/>
      <c r="EWP147" s="154"/>
      <c r="EWQ147" s="154"/>
      <c r="EWR147" s="153"/>
      <c r="EWS147" s="153"/>
      <c r="EWT147" s="153"/>
      <c r="EWU147" s="153"/>
      <c r="EWV147" s="153"/>
      <c r="EWW147" s="153"/>
      <c r="EWX147" s="153"/>
      <c r="EWY147" s="153"/>
      <c r="EWZ147" s="155"/>
      <c r="EXA147" s="165"/>
      <c r="EXB147" s="153"/>
      <c r="EXC147" s="154"/>
      <c r="EXD147" s="154"/>
      <c r="EXE147" s="153"/>
      <c r="EXF147" s="153"/>
      <c r="EXG147" s="153"/>
      <c r="EXH147" s="153"/>
      <c r="EXI147" s="153"/>
      <c r="EXJ147" s="153"/>
      <c r="EXK147" s="153"/>
      <c r="EXL147" s="153"/>
      <c r="EXM147" s="155"/>
      <c r="EXN147" s="165"/>
      <c r="EXO147" s="153"/>
      <c r="EXP147" s="154"/>
      <c r="EXQ147" s="154"/>
      <c r="EXR147" s="153"/>
      <c r="EXS147" s="153"/>
      <c r="EXT147" s="153"/>
      <c r="EXU147" s="153"/>
      <c r="EXV147" s="153"/>
      <c r="EXW147" s="153"/>
      <c r="EXX147" s="153"/>
      <c r="EXY147" s="153"/>
      <c r="EXZ147" s="155"/>
      <c r="EYA147" s="165"/>
      <c r="EYB147" s="153"/>
      <c r="EYC147" s="154"/>
      <c r="EYD147" s="154"/>
      <c r="EYE147" s="153"/>
      <c r="EYF147" s="153"/>
      <c r="EYG147" s="153"/>
      <c r="EYH147" s="153"/>
      <c r="EYI147" s="153"/>
      <c r="EYJ147" s="153"/>
      <c r="EYK147" s="153"/>
      <c r="EYL147" s="153"/>
      <c r="EYM147" s="155"/>
      <c r="EYN147" s="165"/>
      <c r="EYO147" s="153"/>
      <c r="EYP147" s="154"/>
      <c r="EYQ147" s="154"/>
      <c r="EYR147" s="153"/>
      <c r="EYS147" s="153"/>
      <c r="EYT147" s="153"/>
      <c r="EYU147" s="153"/>
      <c r="EYV147" s="153"/>
      <c r="EYW147" s="153"/>
      <c r="EYX147" s="153"/>
      <c r="EYY147" s="153"/>
      <c r="EYZ147" s="155"/>
      <c r="EZA147" s="165"/>
      <c r="EZB147" s="153"/>
      <c r="EZC147" s="154"/>
      <c r="EZD147" s="154"/>
      <c r="EZE147" s="153"/>
      <c r="EZF147" s="153"/>
      <c r="EZG147" s="153"/>
      <c r="EZH147" s="153"/>
      <c r="EZI147" s="153"/>
      <c r="EZJ147" s="153"/>
      <c r="EZK147" s="153"/>
      <c r="EZL147" s="153"/>
      <c r="EZM147" s="155"/>
      <c r="EZN147" s="165"/>
      <c r="EZO147" s="153"/>
      <c r="EZP147" s="154"/>
      <c r="EZQ147" s="154"/>
      <c r="EZR147" s="153"/>
      <c r="EZS147" s="153"/>
      <c r="EZT147" s="153"/>
      <c r="EZU147" s="153"/>
      <c r="EZV147" s="153"/>
      <c r="EZW147" s="153"/>
      <c r="EZX147" s="153"/>
      <c r="EZY147" s="153"/>
      <c r="EZZ147" s="155"/>
      <c r="FAA147" s="165"/>
      <c r="FAB147" s="153"/>
      <c r="FAC147" s="154"/>
      <c r="FAD147" s="154"/>
      <c r="FAE147" s="153"/>
      <c r="FAF147" s="153"/>
      <c r="FAG147" s="153"/>
      <c r="FAH147" s="153"/>
      <c r="FAI147" s="153"/>
      <c r="FAJ147" s="153"/>
      <c r="FAK147" s="153"/>
      <c r="FAL147" s="153"/>
      <c r="FAM147" s="155"/>
      <c r="FAN147" s="165"/>
      <c r="FAO147" s="153"/>
      <c r="FAP147" s="154"/>
      <c r="FAQ147" s="154"/>
      <c r="FAR147" s="153"/>
      <c r="FAS147" s="153"/>
      <c r="FAT147" s="153"/>
      <c r="FAU147" s="153"/>
      <c r="FAV147" s="153"/>
      <c r="FAW147" s="153"/>
      <c r="FAX147" s="153"/>
      <c r="FAY147" s="153"/>
      <c r="FAZ147" s="155"/>
      <c r="FBA147" s="165"/>
      <c r="FBB147" s="153"/>
      <c r="FBC147" s="154"/>
      <c r="FBD147" s="154"/>
      <c r="FBE147" s="153"/>
      <c r="FBF147" s="153"/>
      <c r="FBG147" s="153"/>
      <c r="FBH147" s="153"/>
      <c r="FBI147" s="153"/>
      <c r="FBJ147" s="153"/>
      <c r="FBK147" s="153"/>
      <c r="FBL147" s="153"/>
      <c r="FBM147" s="155"/>
      <c r="FBN147" s="165"/>
      <c r="FBO147" s="153"/>
      <c r="FBP147" s="154"/>
      <c r="FBQ147" s="154"/>
      <c r="FBR147" s="153"/>
      <c r="FBS147" s="153"/>
      <c r="FBT147" s="153"/>
      <c r="FBU147" s="153"/>
      <c r="FBV147" s="153"/>
      <c r="FBW147" s="153"/>
      <c r="FBX147" s="153"/>
      <c r="FBY147" s="153"/>
      <c r="FBZ147" s="155"/>
      <c r="FCA147" s="165"/>
      <c r="FCB147" s="153"/>
      <c r="FCC147" s="154"/>
      <c r="FCD147" s="154"/>
      <c r="FCE147" s="153"/>
      <c r="FCF147" s="153"/>
      <c r="FCG147" s="153"/>
      <c r="FCH147" s="153"/>
      <c r="FCI147" s="153"/>
      <c r="FCJ147" s="153"/>
      <c r="FCK147" s="153"/>
      <c r="FCL147" s="153"/>
      <c r="FCM147" s="155"/>
      <c r="FCN147" s="165"/>
      <c r="FCO147" s="153"/>
      <c r="FCP147" s="154"/>
      <c r="FCQ147" s="154"/>
      <c r="FCR147" s="153"/>
      <c r="FCS147" s="153"/>
      <c r="FCT147" s="153"/>
      <c r="FCU147" s="153"/>
      <c r="FCV147" s="153"/>
      <c r="FCW147" s="153"/>
      <c r="FCX147" s="153"/>
      <c r="FCY147" s="153"/>
      <c r="FCZ147" s="155"/>
      <c r="FDA147" s="165"/>
      <c r="FDB147" s="153"/>
      <c r="FDC147" s="154"/>
      <c r="FDD147" s="154"/>
      <c r="FDE147" s="153"/>
      <c r="FDF147" s="153"/>
      <c r="FDG147" s="153"/>
      <c r="FDH147" s="153"/>
      <c r="FDI147" s="153"/>
      <c r="FDJ147" s="153"/>
      <c r="FDK147" s="153"/>
      <c r="FDL147" s="153"/>
      <c r="FDM147" s="155"/>
      <c r="FDN147" s="165"/>
      <c r="FDO147" s="153"/>
      <c r="FDP147" s="154"/>
      <c r="FDQ147" s="154"/>
      <c r="FDR147" s="153"/>
      <c r="FDS147" s="153"/>
      <c r="FDT147" s="153"/>
      <c r="FDU147" s="153"/>
      <c r="FDV147" s="153"/>
      <c r="FDW147" s="153"/>
      <c r="FDX147" s="153"/>
      <c r="FDY147" s="153"/>
      <c r="FDZ147" s="155"/>
      <c r="FEA147" s="165"/>
      <c r="FEB147" s="153"/>
      <c r="FEC147" s="154"/>
      <c r="FED147" s="154"/>
      <c r="FEE147" s="153"/>
      <c r="FEF147" s="153"/>
      <c r="FEG147" s="153"/>
      <c r="FEH147" s="153"/>
      <c r="FEI147" s="153"/>
      <c r="FEJ147" s="153"/>
      <c r="FEK147" s="153"/>
      <c r="FEL147" s="153"/>
      <c r="FEM147" s="155"/>
      <c r="FEN147" s="165"/>
      <c r="FEO147" s="153"/>
      <c r="FEP147" s="154"/>
      <c r="FEQ147" s="154"/>
      <c r="FER147" s="153"/>
      <c r="FES147" s="153"/>
      <c r="FET147" s="153"/>
      <c r="FEU147" s="153"/>
      <c r="FEV147" s="153"/>
      <c r="FEW147" s="153"/>
      <c r="FEX147" s="153"/>
      <c r="FEY147" s="153"/>
      <c r="FEZ147" s="155"/>
      <c r="FFA147" s="165"/>
      <c r="FFB147" s="153"/>
      <c r="FFC147" s="154"/>
      <c r="FFD147" s="154"/>
      <c r="FFE147" s="153"/>
      <c r="FFF147" s="153"/>
      <c r="FFG147" s="153"/>
      <c r="FFH147" s="153"/>
      <c r="FFI147" s="153"/>
      <c r="FFJ147" s="153"/>
      <c r="FFK147" s="153"/>
      <c r="FFL147" s="153"/>
      <c r="FFM147" s="155"/>
      <c r="FFN147" s="165"/>
      <c r="FFO147" s="153"/>
      <c r="FFP147" s="154"/>
      <c r="FFQ147" s="154"/>
      <c r="FFR147" s="153"/>
      <c r="FFS147" s="153"/>
      <c r="FFT147" s="153"/>
      <c r="FFU147" s="153"/>
      <c r="FFV147" s="153"/>
      <c r="FFW147" s="153"/>
      <c r="FFX147" s="153"/>
      <c r="FFY147" s="153"/>
      <c r="FFZ147" s="155"/>
      <c r="FGA147" s="165"/>
      <c r="FGB147" s="153"/>
      <c r="FGC147" s="154"/>
      <c r="FGD147" s="154"/>
      <c r="FGE147" s="153"/>
      <c r="FGF147" s="153"/>
      <c r="FGG147" s="153"/>
      <c r="FGH147" s="153"/>
      <c r="FGI147" s="153"/>
      <c r="FGJ147" s="153"/>
      <c r="FGK147" s="153"/>
      <c r="FGL147" s="153"/>
      <c r="FGM147" s="155"/>
      <c r="FGN147" s="165"/>
      <c r="FGO147" s="153"/>
      <c r="FGP147" s="154"/>
      <c r="FGQ147" s="154"/>
      <c r="FGR147" s="153"/>
      <c r="FGS147" s="153"/>
      <c r="FGT147" s="153"/>
      <c r="FGU147" s="153"/>
      <c r="FGV147" s="153"/>
      <c r="FGW147" s="153"/>
      <c r="FGX147" s="153"/>
      <c r="FGY147" s="153"/>
      <c r="FGZ147" s="155"/>
      <c r="FHA147" s="165"/>
      <c r="FHB147" s="153"/>
      <c r="FHC147" s="154"/>
      <c r="FHD147" s="154"/>
      <c r="FHE147" s="153"/>
      <c r="FHF147" s="153"/>
      <c r="FHG147" s="153"/>
      <c r="FHH147" s="153"/>
      <c r="FHI147" s="153"/>
      <c r="FHJ147" s="153"/>
      <c r="FHK147" s="153"/>
      <c r="FHL147" s="153"/>
      <c r="FHM147" s="155"/>
      <c r="FHN147" s="165"/>
      <c r="FHO147" s="153"/>
      <c r="FHP147" s="154"/>
      <c r="FHQ147" s="154"/>
      <c r="FHR147" s="153"/>
      <c r="FHS147" s="153"/>
      <c r="FHT147" s="153"/>
      <c r="FHU147" s="153"/>
      <c r="FHV147" s="153"/>
      <c r="FHW147" s="153"/>
      <c r="FHX147" s="153"/>
      <c r="FHY147" s="153"/>
      <c r="FHZ147" s="155"/>
      <c r="FIA147" s="165"/>
      <c r="FIB147" s="153"/>
      <c r="FIC147" s="154"/>
      <c r="FID147" s="154"/>
      <c r="FIE147" s="153"/>
      <c r="FIF147" s="153"/>
      <c r="FIG147" s="153"/>
      <c r="FIH147" s="153"/>
      <c r="FII147" s="153"/>
      <c r="FIJ147" s="153"/>
      <c r="FIK147" s="153"/>
      <c r="FIL147" s="153"/>
      <c r="FIM147" s="155"/>
      <c r="FIN147" s="165"/>
      <c r="FIO147" s="153"/>
      <c r="FIP147" s="154"/>
      <c r="FIQ147" s="154"/>
      <c r="FIR147" s="153"/>
      <c r="FIS147" s="153"/>
      <c r="FIT147" s="153"/>
      <c r="FIU147" s="153"/>
      <c r="FIV147" s="153"/>
      <c r="FIW147" s="153"/>
      <c r="FIX147" s="153"/>
      <c r="FIY147" s="153"/>
      <c r="FIZ147" s="155"/>
      <c r="FJA147" s="165"/>
      <c r="FJB147" s="153"/>
      <c r="FJC147" s="154"/>
      <c r="FJD147" s="154"/>
      <c r="FJE147" s="153"/>
      <c r="FJF147" s="153"/>
      <c r="FJG147" s="153"/>
      <c r="FJH147" s="153"/>
      <c r="FJI147" s="153"/>
      <c r="FJJ147" s="153"/>
      <c r="FJK147" s="153"/>
      <c r="FJL147" s="153"/>
      <c r="FJM147" s="155"/>
      <c r="FJN147" s="165"/>
      <c r="FJO147" s="153"/>
      <c r="FJP147" s="154"/>
      <c r="FJQ147" s="154"/>
      <c r="FJR147" s="153"/>
      <c r="FJS147" s="153"/>
      <c r="FJT147" s="153"/>
      <c r="FJU147" s="153"/>
      <c r="FJV147" s="153"/>
      <c r="FJW147" s="153"/>
      <c r="FJX147" s="153"/>
      <c r="FJY147" s="153"/>
      <c r="FJZ147" s="155"/>
      <c r="FKA147" s="165"/>
      <c r="FKB147" s="153"/>
      <c r="FKC147" s="154"/>
      <c r="FKD147" s="154"/>
      <c r="FKE147" s="153"/>
      <c r="FKF147" s="153"/>
      <c r="FKG147" s="153"/>
      <c r="FKH147" s="153"/>
      <c r="FKI147" s="153"/>
      <c r="FKJ147" s="153"/>
      <c r="FKK147" s="153"/>
      <c r="FKL147" s="153"/>
      <c r="FKM147" s="155"/>
      <c r="FKN147" s="165"/>
      <c r="FKO147" s="153"/>
      <c r="FKP147" s="154"/>
      <c r="FKQ147" s="154"/>
      <c r="FKR147" s="153"/>
      <c r="FKS147" s="153"/>
      <c r="FKT147" s="153"/>
      <c r="FKU147" s="153"/>
      <c r="FKV147" s="153"/>
      <c r="FKW147" s="153"/>
      <c r="FKX147" s="153"/>
      <c r="FKY147" s="153"/>
      <c r="FKZ147" s="155"/>
      <c r="FLA147" s="165"/>
      <c r="FLB147" s="153"/>
      <c r="FLC147" s="154"/>
      <c r="FLD147" s="154"/>
      <c r="FLE147" s="153"/>
      <c r="FLF147" s="153"/>
      <c r="FLG147" s="153"/>
      <c r="FLH147" s="153"/>
      <c r="FLI147" s="153"/>
      <c r="FLJ147" s="153"/>
      <c r="FLK147" s="153"/>
      <c r="FLL147" s="153"/>
      <c r="FLM147" s="155"/>
      <c r="FLN147" s="165"/>
      <c r="FLO147" s="153"/>
      <c r="FLP147" s="154"/>
      <c r="FLQ147" s="154"/>
      <c r="FLR147" s="153"/>
      <c r="FLS147" s="153"/>
      <c r="FLT147" s="153"/>
      <c r="FLU147" s="153"/>
      <c r="FLV147" s="153"/>
      <c r="FLW147" s="153"/>
      <c r="FLX147" s="153"/>
      <c r="FLY147" s="153"/>
      <c r="FLZ147" s="155"/>
      <c r="FMA147" s="165"/>
      <c r="FMB147" s="153"/>
      <c r="FMC147" s="154"/>
      <c r="FMD147" s="154"/>
      <c r="FME147" s="153"/>
      <c r="FMF147" s="153"/>
      <c r="FMG147" s="153"/>
      <c r="FMH147" s="153"/>
      <c r="FMI147" s="153"/>
      <c r="FMJ147" s="153"/>
      <c r="FMK147" s="153"/>
      <c r="FML147" s="153"/>
      <c r="FMM147" s="155"/>
      <c r="FMN147" s="165"/>
      <c r="FMO147" s="153"/>
      <c r="FMP147" s="154"/>
      <c r="FMQ147" s="154"/>
      <c r="FMR147" s="153"/>
      <c r="FMS147" s="153"/>
      <c r="FMT147" s="153"/>
      <c r="FMU147" s="153"/>
      <c r="FMV147" s="153"/>
      <c r="FMW147" s="153"/>
      <c r="FMX147" s="153"/>
      <c r="FMY147" s="153"/>
      <c r="FMZ147" s="155"/>
      <c r="FNA147" s="165"/>
      <c r="FNB147" s="153"/>
      <c r="FNC147" s="154"/>
      <c r="FND147" s="154"/>
      <c r="FNE147" s="153"/>
      <c r="FNF147" s="153"/>
      <c r="FNG147" s="153"/>
      <c r="FNH147" s="153"/>
      <c r="FNI147" s="153"/>
      <c r="FNJ147" s="153"/>
      <c r="FNK147" s="153"/>
      <c r="FNL147" s="153"/>
      <c r="FNM147" s="155"/>
      <c r="FNN147" s="165"/>
      <c r="FNO147" s="153"/>
      <c r="FNP147" s="154"/>
      <c r="FNQ147" s="154"/>
      <c r="FNR147" s="153"/>
      <c r="FNS147" s="153"/>
      <c r="FNT147" s="153"/>
      <c r="FNU147" s="153"/>
      <c r="FNV147" s="153"/>
      <c r="FNW147" s="153"/>
      <c r="FNX147" s="153"/>
      <c r="FNY147" s="153"/>
      <c r="FNZ147" s="155"/>
      <c r="FOA147" s="165"/>
      <c r="FOB147" s="153"/>
      <c r="FOC147" s="154"/>
      <c r="FOD147" s="154"/>
      <c r="FOE147" s="153"/>
      <c r="FOF147" s="153"/>
      <c r="FOG147" s="153"/>
      <c r="FOH147" s="153"/>
      <c r="FOI147" s="153"/>
      <c r="FOJ147" s="153"/>
      <c r="FOK147" s="153"/>
      <c r="FOL147" s="153"/>
      <c r="FOM147" s="155"/>
      <c r="FON147" s="165"/>
      <c r="FOO147" s="153"/>
      <c r="FOP147" s="154"/>
      <c r="FOQ147" s="154"/>
      <c r="FOR147" s="153"/>
      <c r="FOS147" s="153"/>
      <c r="FOT147" s="153"/>
      <c r="FOU147" s="153"/>
      <c r="FOV147" s="153"/>
      <c r="FOW147" s="153"/>
      <c r="FOX147" s="153"/>
      <c r="FOY147" s="153"/>
      <c r="FOZ147" s="155"/>
      <c r="FPA147" s="165"/>
      <c r="FPB147" s="153"/>
      <c r="FPC147" s="154"/>
      <c r="FPD147" s="154"/>
      <c r="FPE147" s="153"/>
      <c r="FPF147" s="153"/>
      <c r="FPG147" s="153"/>
      <c r="FPH147" s="153"/>
      <c r="FPI147" s="153"/>
      <c r="FPJ147" s="153"/>
      <c r="FPK147" s="153"/>
      <c r="FPL147" s="153"/>
      <c r="FPM147" s="155"/>
      <c r="FPN147" s="165"/>
      <c r="FPO147" s="153"/>
      <c r="FPP147" s="154"/>
      <c r="FPQ147" s="154"/>
      <c r="FPR147" s="153"/>
      <c r="FPS147" s="153"/>
      <c r="FPT147" s="153"/>
      <c r="FPU147" s="153"/>
      <c r="FPV147" s="153"/>
      <c r="FPW147" s="153"/>
      <c r="FPX147" s="153"/>
      <c r="FPY147" s="153"/>
      <c r="FPZ147" s="155"/>
      <c r="FQA147" s="165"/>
      <c r="FQB147" s="153"/>
      <c r="FQC147" s="154"/>
      <c r="FQD147" s="154"/>
      <c r="FQE147" s="153"/>
      <c r="FQF147" s="153"/>
      <c r="FQG147" s="153"/>
      <c r="FQH147" s="153"/>
      <c r="FQI147" s="153"/>
      <c r="FQJ147" s="153"/>
      <c r="FQK147" s="153"/>
      <c r="FQL147" s="153"/>
      <c r="FQM147" s="155"/>
      <c r="FQN147" s="165"/>
      <c r="FQO147" s="153"/>
      <c r="FQP147" s="154"/>
      <c r="FQQ147" s="154"/>
      <c r="FQR147" s="153"/>
      <c r="FQS147" s="153"/>
      <c r="FQT147" s="153"/>
      <c r="FQU147" s="153"/>
      <c r="FQV147" s="153"/>
      <c r="FQW147" s="153"/>
      <c r="FQX147" s="153"/>
      <c r="FQY147" s="153"/>
      <c r="FQZ147" s="155"/>
      <c r="FRA147" s="165"/>
      <c r="FRB147" s="153"/>
      <c r="FRC147" s="154"/>
      <c r="FRD147" s="154"/>
      <c r="FRE147" s="153"/>
      <c r="FRF147" s="153"/>
      <c r="FRG147" s="153"/>
      <c r="FRH147" s="153"/>
      <c r="FRI147" s="153"/>
      <c r="FRJ147" s="153"/>
      <c r="FRK147" s="153"/>
      <c r="FRL147" s="153"/>
      <c r="FRM147" s="155"/>
      <c r="FRN147" s="165"/>
      <c r="FRO147" s="153"/>
      <c r="FRP147" s="154"/>
      <c r="FRQ147" s="154"/>
      <c r="FRR147" s="153"/>
      <c r="FRS147" s="153"/>
      <c r="FRT147" s="153"/>
      <c r="FRU147" s="153"/>
      <c r="FRV147" s="153"/>
      <c r="FRW147" s="153"/>
      <c r="FRX147" s="153"/>
      <c r="FRY147" s="153"/>
      <c r="FRZ147" s="155"/>
      <c r="FSA147" s="165"/>
      <c r="FSB147" s="153"/>
      <c r="FSC147" s="154"/>
      <c r="FSD147" s="154"/>
      <c r="FSE147" s="153"/>
      <c r="FSF147" s="153"/>
      <c r="FSG147" s="153"/>
      <c r="FSH147" s="153"/>
      <c r="FSI147" s="153"/>
      <c r="FSJ147" s="153"/>
      <c r="FSK147" s="153"/>
      <c r="FSL147" s="153"/>
      <c r="FSM147" s="155"/>
      <c r="FSN147" s="165"/>
      <c r="FSO147" s="153"/>
      <c r="FSP147" s="154"/>
      <c r="FSQ147" s="154"/>
      <c r="FSR147" s="153"/>
      <c r="FSS147" s="153"/>
      <c r="FST147" s="153"/>
      <c r="FSU147" s="153"/>
      <c r="FSV147" s="153"/>
      <c r="FSW147" s="153"/>
      <c r="FSX147" s="153"/>
      <c r="FSY147" s="153"/>
      <c r="FSZ147" s="155"/>
      <c r="FTA147" s="165"/>
      <c r="FTB147" s="153"/>
      <c r="FTC147" s="154"/>
      <c r="FTD147" s="154"/>
      <c r="FTE147" s="153"/>
      <c r="FTF147" s="153"/>
      <c r="FTG147" s="153"/>
      <c r="FTH147" s="153"/>
      <c r="FTI147" s="153"/>
      <c r="FTJ147" s="153"/>
      <c r="FTK147" s="153"/>
      <c r="FTL147" s="153"/>
      <c r="FTM147" s="155"/>
      <c r="FTN147" s="165"/>
      <c r="FTO147" s="153"/>
      <c r="FTP147" s="154"/>
      <c r="FTQ147" s="154"/>
      <c r="FTR147" s="153"/>
      <c r="FTS147" s="153"/>
      <c r="FTT147" s="153"/>
      <c r="FTU147" s="153"/>
      <c r="FTV147" s="153"/>
      <c r="FTW147" s="153"/>
      <c r="FTX147" s="153"/>
      <c r="FTY147" s="153"/>
      <c r="FTZ147" s="155"/>
      <c r="FUA147" s="165"/>
      <c r="FUB147" s="153"/>
      <c r="FUC147" s="154"/>
      <c r="FUD147" s="154"/>
      <c r="FUE147" s="153"/>
      <c r="FUF147" s="153"/>
      <c r="FUG147" s="153"/>
      <c r="FUH147" s="153"/>
      <c r="FUI147" s="153"/>
      <c r="FUJ147" s="153"/>
      <c r="FUK147" s="153"/>
      <c r="FUL147" s="153"/>
      <c r="FUM147" s="155"/>
      <c r="FUN147" s="165"/>
      <c r="FUO147" s="153"/>
      <c r="FUP147" s="154"/>
      <c r="FUQ147" s="154"/>
      <c r="FUR147" s="153"/>
      <c r="FUS147" s="153"/>
      <c r="FUT147" s="153"/>
      <c r="FUU147" s="153"/>
      <c r="FUV147" s="153"/>
      <c r="FUW147" s="153"/>
      <c r="FUX147" s="153"/>
      <c r="FUY147" s="153"/>
      <c r="FUZ147" s="155"/>
      <c r="FVA147" s="165"/>
      <c r="FVB147" s="153"/>
      <c r="FVC147" s="154"/>
      <c r="FVD147" s="154"/>
      <c r="FVE147" s="153"/>
      <c r="FVF147" s="153"/>
      <c r="FVG147" s="153"/>
      <c r="FVH147" s="153"/>
      <c r="FVI147" s="153"/>
      <c r="FVJ147" s="153"/>
      <c r="FVK147" s="153"/>
      <c r="FVL147" s="153"/>
      <c r="FVM147" s="155"/>
      <c r="FVN147" s="165"/>
      <c r="FVO147" s="153"/>
      <c r="FVP147" s="154"/>
      <c r="FVQ147" s="154"/>
      <c r="FVR147" s="153"/>
      <c r="FVS147" s="153"/>
      <c r="FVT147" s="153"/>
      <c r="FVU147" s="153"/>
      <c r="FVV147" s="153"/>
      <c r="FVW147" s="153"/>
      <c r="FVX147" s="153"/>
      <c r="FVY147" s="153"/>
      <c r="FVZ147" s="155"/>
      <c r="FWA147" s="165"/>
      <c r="FWB147" s="153"/>
      <c r="FWC147" s="154"/>
      <c r="FWD147" s="154"/>
      <c r="FWE147" s="153"/>
      <c r="FWF147" s="153"/>
      <c r="FWG147" s="153"/>
      <c r="FWH147" s="153"/>
      <c r="FWI147" s="153"/>
      <c r="FWJ147" s="153"/>
      <c r="FWK147" s="153"/>
      <c r="FWL147" s="153"/>
      <c r="FWM147" s="155"/>
      <c r="FWN147" s="165"/>
      <c r="FWO147" s="153"/>
      <c r="FWP147" s="154"/>
      <c r="FWQ147" s="154"/>
      <c r="FWR147" s="153"/>
      <c r="FWS147" s="153"/>
      <c r="FWT147" s="153"/>
      <c r="FWU147" s="153"/>
      <c r="FWV147" s="153"/>
      <c r="FWW147" s="153"/>
      <c r="FWX147" s="153"/>
      <c r="FWY147" s="153"/>
      <c r="FWZ147" s="155"/>
      <c r="FXA147" s="165"/>
      <c r="FXB147" s="153"/>
      <c r="FXC147" s="154"/>
      <c r="FXD147" s="154"/>
      <c r="FXE147" s="153"/>
      <c r="FXF147" s="153"/>
      <c r="FXG147" s="153"/>
      <c r="FXH147" s="153"/>
      <c r="FXI147" s="153"/>
      <c r="FXJ147" s="153"/>
      <c r="FXK147" s="153"/>
      <c r="FXL147" s="153"/>
      <c r="FXM147" s="155"/>
      <c r="FXN147" s="165"/>
      <c r="FXO147" s="153"/>
      <c r="FXP147" s="154"/>
      <c r="FXQ147" s="154"/>
      <c r="FXR147" s="153"/>
      <c r="FXS147" s="153"/>
      <c r="FXT147" s="153"/>
      <c r="FXU147" s="153"/>
      <c r="FXV147" s="153"/>
      <c r="FXW147" s="153"/>
      <c r="FXX147" s="153"/>
      <c r="FXY147" s="153"/>
      <c r="FXZ147" s="155"/>
      <c r="FYA147" s="165"/>
      <c r="FYB147" s="153"/>
      <c r="FYC147" s="154"/>
      <c r="FYD147" s="154"/>
      <c r="FYE147" s="153"/>
      <c r="FYF147" s="153"/>
      <c r="FYG147" s="153"/>
      <c r="FYH147" s="153"/>
      <c r="FYI147" s="153"/>
      <c r="FYJ147" s="153"/>
      <c r="FYK147" s="153"/>
      <c r="FYL147" s="153"/>
      <c r="FYM147" s="155"/>
      <c r="FYN147" s="165"/>
      <c r="FYO147" s="153"/>
      <c r="FYP147" s="154"/>
      <c r="FYQ147" s="154"/>
      <c r="FYR147" s="153"/>
      <c r="FYS147" s="153"/>
      <c r="FYT147" s="153"/>
      <c r="FYU147" s="153"/>
      <c r="FYV147" s="153"/>
      <c r="FYW147" s="153"/>
      <c r="FYX147" s="153"/>
      <c r="FYY147" s="153"/>
      <c r="FYZ147" s="155"/>
      <c r="FZA147" s="165"/>
      <c r="FZB147" s="153"/>
      <c r="FZC147" s="154"/>
      <c r="FZD147" s="154"/>
      <c r="FZE147" s="153"/>
      <c r="FZF147" s="153"/>
      <c r="FZG147" s="153"/>
      <c r="FZH147" s="153"/>
      <c r="FZI147" s="153"/>
      <c r="FZJ147" s="153"/>
      <c r="FZK147" s="153"/>
      <c r="FZL147" s="153"/>
      <c r="FZM147" s="155"/>
      <c r="FZN147" s="165"/>
      <c r="FZO147" s="153"/>
      <c r="FZP147" s="154"/>
      <c r="FZQ147" s="154"/>
      <c r="FZR147" s="153"/>
      <c r="FZS147" s="153"/>
      <c r="FZT147" s="153"/>
      <c r="FZU147" s="153"/>
      <c r="FZV147" s="153"/>
      <c r="FZW147" s="153"/>
      <c r="FZX147" s="153"/>
      <c r="FZY147" s="153"/>
      <c r="FZZ147" s="155"/>
      <c r="GAA147" s="165"/>
      <c r="GAB147" s="153"/>
      <c r="GAC147" s="154"/>
      <c r="GAD147" s="154"/>
      <c r="GAE147" s="153"/>
      <c r="GAF147" s="153"/>
      <c r="GAG147" s="153"/>
      <c r="GAH147" s="153"/>
      <c r="GAI147" s="153"/>
      <c r="GAJ147" s="153"/>
      <c r="GAK147" s="153"/>
      <c r="GAL147" s="153"/>
      <c r="GAM147" s="155"/>
      <c r="GAN147" s="165"/>
      <c r="GAO147" s="153"/>
      <c r="GAP147" s="154"/>
      <c r="GAQ147" s="154"/>
      <c r="GAR147" s="153"/>
      <c r="GAS147" s="153"/>
      <c r="GAT147" s="153"/>
      <c r="GAU147" s="153"/>
      <c r="GAV147" s="153"/>
      <c r="GAW147" s="153"/>
      <c r="GAX147" s="153"/>
      <c r="GAY147" s="153"/>
      <c r="GAZ147" s="155"/>
      <c r="GBA147" s="165"/>
      <c r="GBB147" s="153"/>
      <c r="GBC147" s="154"/>
      <c r="GBD147" s="154"/>
      <c r="GBE147" s="153"/>
      <c r="GBF147" s="153"/>
      <c r="GBG147" s="153"/>
      <c r="GBH147" s="153"/>
      <c r="GBI147" s="153"/>
      <c r="GBJ147" s="153"/>
      <c r="GBK147" s="153"/>
      <c r="GBL147" s="153"/>
      <c r="GBM147" s="155"/>
      <c r="GBN147" s="165"/>
      <c r="GBO147" s="153"/>
      <c r="GBP147" s="154"/>
      <c r="GBQ147" s="154"/>
      <c r="GBR147" s="153"/>
      <c r="GBS147" s="153"/>
      <c r="GBT147" s="153"/>
      <c r="GBU147" s="153"/>
      <c r="GBV147" s="153"/>
      <c r="GBW147" s="153"/>
      <c r="GBX147" s="153"/>
      <c r="GBY147" s="153"/>
      <c r="GBZ147" s="155"/>
      <c r="GCA147" s="165"/>
      <c r="GCB147" s="153"/>
      <c r="GCC147" s="154"/>
      <c r="GCD147" s="154"/>
      <c r="GCE147" s="153"/>
      <c r="GCF147" s="153"/>
      <c r="GCG147" s="153"/>
      <c r="GCH147" s="153"/>
      <c r="GCI147" s="153"/>
      <c r="GCJ147" s="153"/>
      <c r="GCK147" s="153"/>
      <c r="GCL147" s="153"/>
      <c r="GCM147" s="155"/>
      <c r="GCN147" s="165"/>
      <c r="GCO147" s="153"/>
      <c r="GCP147" s="154"/>
      <c r="GCQ147" s="154"/>
      <c r="GCR147" s="153"/>
      <c r="GCS147" s="153"/>
      <c r="GCT147" s="153"/>
      <c r="GCU147" s="153"/>
      <c r="GCV147" s="153"/>
      <c r="GCW147" s="153"/>
      <c r="GCX147" s="153"/>
      <c r="GCY147" s="153"/>
      <c r="GCZ147" s="155"/>
      <c r="GDA147" s="165"/>
      <c r="GDB147" s="153"/>
      <c r="GDC147" s="154"/>
      <c r="GDD147" s="154"/>
      <c r="GDE147" s="153"/>
      <c r="GDF147" s="153"/>
      <c r="GDG147" s="153"/>
      <c r="GDH147" s="153"/>
      <c r="GDI147" s="153"/>
      <c r="GDJ147" s="153"/>
      <c r="GDK147" s="153"/>
      <c r="GDL147" s="153"/>
      <c r="GDM147" s="155"/>
      <c r="GDN147" s="165"/>
      <c r="GDO147" s="153"/>
      <c r="GDP147" s="154"/>
      <c r="GDQ147" s="154"/>
      <c r="GDR147" s="153"/>
      <c r="GDS147" s="153"/>
      <c r="GDT147" s="153"/>
      <c r="GDU147" s="153"/>
      <c r="GDV147" s="153"/>
      <c r="GDW147" s="153"/>
      <c r="GDX147" s="153"/>
      <c r="GDY147" s="153"/>
      <c r="GDZ147" s="155"/>
      <c r="GEA147" s="165"/>
      <c r="GEB147" s="153"/>
      <c r="GEC147" s="154"/>
      <c r="GED147" s="154"/>
      <c r="GEE147" s="153"/>
      <c r="GEF147" s="153"/>
      <c r="GEG147" s="153"/>
      <c r="GEH147" s="153"/>
      <c r="GEI147" s="153"/>
      <c r="GEJ147" s="153"/>
      <c r="GEK147" s="153"/>
      <c r="GEL147" s="153"/>
      <c r="GEM147" s="155"/>
      <c r="GEN147" s="165"/>
      <c r="GEO147" s="153"/>
      <c r="GEP147" s="154"/>
      <c r="GEQ147" s="154"/>
      <c r="GER147" s="153"/>
      <c r="GES147" s="153"/>
      <c r="GET147" s="153"/>
      <c r="GEU147" s="153"/>
      <c r="GEV147" s="153"/>
      <c r="GEW147" s="153"/>
      <c r="GEX147" s="153"/>
      <c r="GEY147" s="153"/>
      <c r="GEZ147" s="155"/>
      <c r="GFA147" s="165"/>
      <c r="GFB147" s="153"/>
      <c r="GFC147" s="154"/>
      <c r="GFD147" s="154"/>
      <c r="GFE147" s="153"/>
      <c r="GFF147" s="153"/>
      <c r="GFG147" s="153"/>
      <c r="GFH147" s="153"/>
      <c r="GFI147" s="153"/>
      <c r="GFJ147" s="153"/>
      <c r="GFK147" s="153"/>
      <c r="GFL147" s="153"/>
      <c r="GFM147" s="155"/>
      <c r="GFN147" s="165"/>
      <c r="GFO147" s="153"/>
      <c r="GFP147" s="154"/>
      <c r="GFQ147" s="154"/>
      <c r="GFR147" s="153"/>
      <c r="GFS147" s="153"/>
      <c r="GFT147" s="153"/>
      <c r="GFU147" s="153"/>
      <c r="GFV147" s="153"/>
      <c r="GFW147" s="153"/>
      <c r="GFX147" s="153"/>
      <c r="GFY147" s="153"/>
      <c r="GFZ147" s="155"/>
      <c r="GGA147" s="165"/>
      <c r="GGB147" s="153"/>
      <c r="GGC147" s="154"/>
      <c r="GGD147" s="154"/>
      <c r="GGE147" s="153"/>
      <c r="GGF147" s="153"/>
      <c r="GGG147" s="153"/>
      <c r="GGH147" s="153"/>
      <c r="GGI147" s="153"/>
      <c r="GGJ147" s="153"/>
      <c r="GGK147" s="153"/>
      <c r="GGL147" s="153"/>
      <c r="GGM147" s="155"/>
      <c r="GGN147" s="165"/>
      <c r="GGO147" s="153"/>
      <c r="GGP147" s="154"/>
      <c r="GGQ147" s="154"/>
      <c r="GGR147" s="153"/>
      <c r="GGS147" s="153"/>
      <c r="GGT147" s="153"/>
      <c r="GGU147" s="153"/>
      <c r="GGV147" s="153"/>
      <c r="GGW147" s="153"/>
      <c r="GGX147" s="153"/>
      <c r="GGY147" s="153"/>
      <c r="GGZ147" s="155"/>
      <c r="GHA147" s="165"/>
      <c r="GHB147" s="153"/>
      <c r="GHC147" s="154"/>
      <c r="GHD147" s="154"/>
      <c r="GHE147" s="153"/>
      <c r="GHF147" s="153"/>
      <c r="GHG147" s="153"/>
      <c r="GHH147" s="153"/>
      <c r="GHI147" s="153"/>
      <c r="GHJ147" s="153"/>
      <c r="GHK147" s="153"/>
      <c r="GHL147" s="153"/>
      <c r="GHM147" s="155"/>
      <c r="GHN147" s="165"/>
      <c r="GHO147" s="153"/>
      <c r="GHP147" s="154"/>
      <c r="GHQ147" s="154"/>
      <c r="GHR147" s="153"/>
      <c r="GHS147" s="153"/>
      <c r="GHT147" s="153"/>
      <c r="GHU147" s="153"/>
      <c r="GHV147" s="153"/>
      <c r="GHW147" s="153"/>
      <c r="GHX147" s="153"/>
      <c r="GHY147" s="153"/>
      <c r="GHZ147" s="155"/>
      <c r="GIA147" s="165"/>
      <c r="GIB147" s="153"/>
      <c r="GIC147" s="154"/>
      <c r="GID147" s="154"/>
      <c r="GIE147" s="153"/>
      <c r="GIF147" s="153"/>
      <c r="GIG147" s="153"/>
      <c r="GIH147" s="153"/>
      <c r="GII147" s="153"/>
      <c r="GIJ147" s="153"/>
      <c r="GIK147" s="153"/>
      <c r="GIL147" s="153"/>
      <c r="GIM147" s="155"/>
      <c r="GIN147" s="165"/>
      <c r="GIO147" s="153"/>
      <c r="GIP147" s="154"/>
      <c r="GIQ147" s="154"/>
      <c r="GIR147" s="153"/>
      <c r="GIS147" s="153"/>
      <c r="GIT147" s="153"/>
      <c r="GIU147" s="153"/>
      <c r="GIV147" s="153"/>
      <c r="GIW147" s="153"/>
      <c r="GIX147" s="153"/>
      <c r="GIY147" s="153"/>
      <c r="GIZ147" s="155"/>
      <c r="GJA147" s="165"/>
      <c r="GJB147" s="153"/>
      <c r="GJC147" s="154"/>
      <c r="GJD147" s="154"/>
      <c r="GJE147" s="153"/>
      <c r="GJF147" s="153"/>
      <c r="GJG147" s="153"/>
      <c r="GJH147" s="153"/>
      <c r="GJI147" s="153"/>
      <c r="GJJ147" s="153"/>
      <c r="GJK147" s="153"/>
      <c r="GJL147" s="153"/>
      <c r="GJM147" s="155"/>
      <c r="GJN147" s="165"/>
      <c r="GJO147" s="153"/>
      <c r="GJP147" s="154"/>
      <c r="GJQ147" s="154"/>
      <c r="GJR147" s="153"/>
      <c r="GJS147" s="153"/>
      <c r="GJT147" s="153"/>
      <c r="GJU147" s="153"/>
      <c r="GJV147" s="153"/>
      <c r="GJW147" s="153"/>
      <c r="GJX147" s="153"/>
      <c r="GJY147" s="153"/>
      <c r="GJZ147" s="155"/>
      <c r="GKA147" s="165"/>
      <c r="GKB147" s="153"/>
      <c r="GKC147" s="154"/>
      <c r="GKD147" s="154"/>
      <c r="GKE147" s="153"/>
      <c r="GKF147" s="153"/>
      <c r="GKG147" s="153"/>
      <c r="GKH147" s="153"/>
      <c r="GKI147" s="153"/>
      <c r="GKJ147" s="153"/>
      <c r="GKK147" s="153"/>
      <c r="GKL147" s="153"/>
      <c r="GKM147" s="155"/>
      <c r="GKN147" s="165"/>
      <c r="GKO147" s="153"/>
      <c r="GKP147" s="154"/>
      <c r="GKQ147" s="154"/>
      <c r="GKR147" s="153"/>
      <c r="GKS147" s="153"/>
      <c r="GKT147" s="153"/>
      <c r="GKU147" s="153"/>
      <c r="GKV147" s="153"/>
      <c r="GKW147" s="153"/>
      <c r="GKX147" s="153"/>
      <c r="GKY147" s="153"/>
      <c r="GKZ147" s="155"/>
      <c r="GLA147" s="165"/>
      <c r="GLB147" s="153"/>
      <c r="GLC147" s="154"/>
      <c r="GLD147" s="154"/>
      <c r="GLE147" s="153"/>
      <c r="GLF147" s="153"/>
      <c r="GLG147" s="153"/>
      <c r="GLH147" s="153"/>
      <c r="GLI147" s="153"/>
      <c r="GLJ147" s="153"/>
      <c r="GLK147" s="153"/>
      <c r="GLL147" s="153"/>
      <c r="GLM147" s="155"/>
      <c r="GLN147" s="165"/>
      <c r="GLO147" s="153"/>
      <c r="GLP147" s="154"/>
      <c r="GLQ147" s="154"/>
      <c r="GLR147" s="153"/>
      <c r="GLS147" s="153"/>
      <c r="GLT147" s="153"/>
      <c r="GLU147" s="153"/>
      <c r="GLV147" s="153"/>
      <c r="GLW147" s="153"/>
      <c r="GLX147" s="153"/>
      <c r="GLY147" s="153"/>
      <c r="GLZ147" s="155"/>
      <c r="GMA147" s="165"/>
      <c r="GMB147" s="153"/>
      <c r="GMC147" s="154"/>
      <c r="GMD147" s="154"/>
      <c r="GME147" s="153"/>
      <c r="GMF147" s="153"/>
      <c r="GMG147" s="153"/>
      <c r="GMH147" s="153"/>
      <c r="GMI147" s="153"/>
      <c r="GMJ147" s="153"/>
      <c r="GMK147" s="153"/>
      <c r="GML147" s="153"/>
      <c r="GMM147" s="155"/>
      <c r="GMN147" s="165"/>
      <c r="GMO147" s="153"/>
      <c r="GMP147" s="154"/>
      <c r="GMQ147" s="154"/>
      <c r="GMR147" s="153"/>
      <c r="GMS147" s="153"/>
      <c r="GMT147" s="153"/>
      <c r="GMU147" s="153"/>
      <c r="GMV147" s="153"/>
      <c r="GMW147" s="153"/>
      <c r="GMX147" s="153"/>
      <c r="GMY147" s="153"/>
      <c r="GMZ147" s="155"/>
      <c r="GNA147" s="165"/>
      <c r="GNB147" s="153"/>
      <c r="GNC147" s="154"/>
      <c r="GND147" s="154"/>
      <c r="GNE147" s="153"/>
      <c r="GNF147" s="153"/>
      <c r="GNG147" s="153"/>
      <c r="GNH147" s="153"/>
      <c r="GNI147" s="153"/>
      <c r="GNJ147" s="153"/>
      <c r="GNK147" s="153"/>
      <c r="GNL147" s="153"/>
      <c r="GNM147" s="155"/>
      <c r="GNN147" s="165"/>
      <c r="GNO147" s="153"/>
      <c r="GNP147" s="154"/>
      <c r="GNQ147" s="154"/>
      <c r="GNR147" s="153"/>
      <c r="GNS147" s="153"/>
      <c r="GNT147" s="153"/>
      <c r="GNU147" s="153"/>
      <c r="GNV147" s="153"/>
      <c r="GNW147" s="153"/>
      <c r="GNX147" s="153"/>
      <c r="GNY147" s="153"/>
      <c r="GNZ147" s="155"/>
      <c r="GOA147" s="165"/>
      <c r="GOB147" s="153"/>
      <c r="GOC147" s="154"/>
      <c r="GOD147" s="154"/>
      <c r="GOE147" s="153"/>
      <c r="GOF147" s="153"/>
      <c r="GOG147" s="153"/>
      <c r="GOH147" s="153"/>
      <c r="GOI147" s="153"/>
      <c r="GOJ147" s="153"/>
      <c r="GOK147" s="153"/>
      <c r="GOL147" s="153"/>
      <c r="GOM147" s="155"/>
      <c r="GON147" s="165"/>
      <c r="GOO147" s="153"/>
      <c r="GOP147" s="154"/>
      <c r="GOQ147" s="154"/>
      <c r="GOR147" s="153"/>
      <c r="GOS147" s="153"/>
      <c r="GOT147" s="153"/>
      <c r="GOU147" s="153"/>
      <c r="GOV147" s="153"/>
      <c r="GOW147" s="153"/>
      <c r="GOX147" s="153"/>
      <c r="GOY147" s="153"/>
      <c r="GOZ147" s="155"/>
      <c r="GPA147" s="165"/>
      <c r="GPB147" s="153"/>
      <c r="GPC147" s="154"/>
      <c r="GPD147" s="154"/>
      <c r="GPE147" s="153"/>
      <c r="GPF147" s="153"/>
      <c r="GPG147" s="153"/>
      <c r="GPH147" s="153"/>
      <c r="GPI147" s="153"/>
      <c r="GPJ147" s="153"/>
      <c r="GPK147" s="153"/>
      <c r="GPL147" s="153"/>
      <c r="GPM147" s="155"/>
      <c r="GPN147" s="165"/>
      <c r="GPO147" s="153"/>
      <c r="GPP147" s="154"/>
      <c r="GPQ147" s="154"/>
      <c r="GPR147" s="153"/>
      <c r="GPS147" s="153"/>
      <c r="GPT147" s="153"/>
      <c r="GPU147" s="153"/>
      <c r="GPV147" s="153"/>
      <c r="GPW147" s="153"/>
      <c r="GPX147" s="153"/>
      <c r="GPY147" s="153"/>
      <c r="GPZ147" s="155"/>
      <c r="GQA147" s="165"/>
      <c r="GQB147" s="153"/>
      <c r="GQC147" s="154"/>
      <c r="GQD147" s="154"/>
      <c r="GQE147" s="153"/>
      <c r="GQF147" s="153"/>
      <c r="GQG147" s="153"/>
      <c r="GQH147" s="153"/>
      <c r="GQI147" s="153"/>
      <c r="GQJ147" s="153"/>
      <c r="GQK147" s="153"/>
      <c r="GQL147" s="153"/>
      <c r="GQM147" s="155"/>
      <c r="GQN147" s="165"/>
      <c r="GQO147" s="153"/>
      <c r="GQP147" s="154"/>
      <c r="GQQ147" s="154"/>
      <c r="GQR147" s="153"/>
      <c r="GQS147" s="153"/>
      <c r="GQT147" s="153"/>
      <c r="GQU147" s="153"/>
      <c r="GQV147" s="153"/>
      <c r="GQW147" s="153"/>
      <c r="GQX147" s="153"/>
      <c r="GQY147" s="153"/>
      <c r="GQZ147" s="155"/>
      <c r="GRA147" s="165"/>
      <c r="GRB147" s="153"/>
      <c r="GRC147" s="154"/>
      <c r="GRD147" s="154"/>
      <c r="GRE147" s="153"/>
      <c r="GRF147" s="153"/>
      <c r="GRG147" s="153"/>
      <c r="GRH147" s="153"/>
      <c r="GRI147" s="153"/>
      <c r="GRJ147" s="153"/>
      <c r="GRK147" s="153"/>
      <c r="GRL147" s="153"/>
      <c r="GRM147" s="155"/>
      <c r="GRN147" s="165"/>
      <c r="GRO147" s="153"/>
      <c r="GRP147" s="154"/>
      <c r="GRQ147" s="154"/>
      <c r="GRR147" s="153"/>
      <c r="GRS147" s="153"/>
      <c r="GRT147" s="153"/>
      <c r="GRU147" s="153"/>
      <c r="GRV147" s="153"/>
      <c r="GRW147" s="153"/>
      <c r="GRX147" s="153"/>
      <c r="GRY147" s="153"/>
      <c r="GRZ147" s="155"/>
      <c r="GSA147" s="165"/>
      <c r="GSB147" s="153"/>
      <c r="GSC147" s="154"/>
      <c r="GSD147" s="154"/>
      <c r="GSE147" s="153"/>
      <c r="GSF147" s="153"/>
      <c r="GSG147" s="153"/>
      <c r="GSH147" s="153"/>
      <c r="GSI147" s="153"/>
      <c r="GSJ147" s="153"/>
      <c r="GSK147" s="153"/>
      <c r="GSL147" s="153"/>
      <c r="GSM147" s="155"/>
      <c r="GSN147" s="165"/>
      <c r="GSO147" s="153"/>
      <c r="GSP147" s="154"/>
      <c r="GSQ147" s="154"/>
      <c r="GSR147" s="153"/>
      <c r="GSS147" s="153"/>
      <c r="GST147" s="153"/>
      <c r="GSU147" s="153"/>
      <c r="GSV147" s="153"/>
      <c r="GSW147" s="153"/>
      <c r="GSX147" s="153"/>
      <c r="GSY147" s="153"/>
      <c r="GSZ147" s="155"/>
      <c r="GTA147" s="165"/>
      <c r="GTB147" s="153"/>
      <c r="GTC147" s="154"/>
      <c r="GTD147" s="154"/>
      <c r="GTE147" s="153"/>
      <c r="GTF147" s="153"/>
      <c r="GTG147" s="153"/>
      <c r="GTH147" s="153"/>
      <c r="GTI147" s="153"/>
      <c r="GTJ147" s="153"/>
      <c r="GTK147" s="153"/>
      <c r="GTL147" s="153"/>
      <c r="GTM147" s="155"/>
      <c r="GTN147" s="165"/>
      <c r="GTO147" s="153"/>
      <c r="GTP147" s="154"/>
      <c r="GTQ147" s="154"/>
      <c r="GTR147" s="153"/>
      <c r="GTS147" s="153"/>
      <c r="GTT147" s="153"/>
      <c r="GTU147" s="153"/>
      <c r="GTV147" s="153"/>
      <c r="GTW147" s="153"/>
      <c r="GTX147" s="153"/>
      <c r="GTY147" s="153"/>
      <c r="GTZ147" s="155"/>
      <c r="GUA147" s="165"/>
      <c r="GUB147" s="153"/>
      <c r="GUC147" s="154"/>
      <c r="GUD147" s="154"/>
      <c r="GUE147" s="153"/>
      <c r="GUF147" s="153"/>
      <c r="GUG147" s="153"/>
      <c r="GUH147" s="153"/>
      <c r="GUI147" s="153"/>
      <c r="GUJ147" s="153"/>
      <c r="GUK147" s="153"/>
      <c r="GUL147" s="153"/>
      <c r="GUM147" s="155"/>
      <c r="GUN147" s="165"/>
      <c r="GUO147" s="153"/>
      <c r="GUP147" s="154"/>
      <c r="GUQ147" s="154"/>
      <c r="GUR147" s="153"/>
      <c r="GUS147" s="153"/>
      <c r="GUT147" s="153"/>
      <c r="GUU147" s="153"/>
      <c r="GUV147" s="153"/>
      <c r="GUW147" s="153"/>
      <c r="GUX147" s="153"/>
      <c r="GUY147" s="153"/>
      <c r="GUZ147" s="155"/>
      <c r="GVA147" s="165"/>
      <c r="GVB147" s="153"/>
      <c r="GVC147" s="154"/>
      <c r="GVD147" s="154"/>
      <c r="GVE147" s="153"/>
      <c r="GVF147" s="153"/>
      <c r="GVG147" s="153"/>
      <c r="GVH147" s="153"/>
      <c r="GVI147" s="153"/>
      <c r="GVJ147" s="153"/>
      <c r="GVK147" s="153"/>
      <c r="GVL147" s="153"/>
      <c r="GVM147" s="155"/>
      <c r="GVN147" s="165"/>
      <c r="GVO147" s="153"/>
      <c r="GVP147" s="154"/>
      <c r="GVQ147" s="154"/>
      <c r="GVR147" s="153"/>
      <c r="GVS147" s="153"/>
      <c r="GVT147" s="153"/>
      <c r="GVU147" s="153"/>
      <c r="GVV147" s="153"/>
      <c r="GVW147" s="153"/>
      <c r="GVX147" s="153"/>
      <c r="GVY147" s="153"/>
      <c r="GVZ147" s="155"/>
      <c r="GWA147" s="165"/>
      <c r="GWB147" s="153"/>
      <c r="GWC147" s="154"/>
      <c r="GWD147" s="154"/>
      <c r="GWE147" s="153"/>
      <c r="GWF147" s="153"/>
      <c r="GWG147" s="153"/>
      <c r="GWH147" s="153"/>
      <c r="GWI147" s="153"/>
      <c r="GWJ147" s="153"/>
      <c r="GWK147" s="153"/>
      <c r="GWL147" s="153"/>
      <c r="GWM147" s="155"/>
      <c r="GWN147" s="165"/>
      <c r="GWO147" s="153"/>
      <c r="GWP147" s="154"/>
      <c r="GWQ147" s="154"/>
      <c r="GWR147" s="153"/>
      <c r="GWS147" s="153"/>
      <c r="GWT147" s="153"/>
      <c r="GWU147" s="153"/>
      <c r="GWV147" s="153"/>
      <c r="GWW147" s="153"/>
      <c r="GWX147" s="153"/>
      <c r="GWY147" s="153"/>
      <c r="GWZ147" s="155"/>
      <c r="GXA147" s="165"/>
      <c r="GXB147" s="153"/>
      <c r="GXC147" s="154"/>
      <c r="GXD147" s="154"/>
      <c r="GXE147" s="153"/>
      <c r="GXF147" s="153"/>
      <c r="GXG147" s="153"/>
      <c r="GXH147" s="153"/>
      <c r="GXI147" s="153"/>
      <c r="GXJ147" s="153"/>
      <c r="GXK147" s="153"/>
      <c r="GXL147" s="153"/>
      <c r="GXM147" s="155"/>
      <c r="GXN147" s="165"/>
      <c r="GXO147" s="153"/>
      <c r="GXP147" s="154"/>
      <c r="GXQ147" s="154"/>
      <c r="GXR147" s="153"/>
      <c r="GXS147" s="153"/>
      <c r="GXT147" s="153"/>
      <c r="GXU147" s="153"/>
      <c r="GXV147" s="153"/>
      <c r="GXW147" s="153"/>
      <c r="GXX147" s="153"/>
      <c r="GXY147" s="153"/>
      <c r="GXZ147" s="155"/>
      <c r="GYA147" s="165"/>
      <c r="GYB147" s="153"/>
      <c r="GYC147" s="154"/>
      <c r="GYD147" s="154"/>
      <c r="GYE147" s="153"/>
      <c r="GYF147" s="153"/>
      <c r="GYG147" s="153"/>
      <c r="GYH147" s="153"/>
      <c r="GYI147" s="153"/>
      <c r="GYJ147" s="153"/>
      <c r="GYK147" s="153"/>
      <c r="GYL147" s="153"/>
      <c r="GYM147" s="155"/>
      <c r="GYN147" s="165"/>
      <c r="GYO147" s="153"/>
      <c r="GYP147" s="154"/>
      <c r="GYQ147" s="154"/>
      <c r="GYR147" s="153"/>
      <c r="GYS147" s="153"/>
      <c r="GYT147" s="153"/>
      <c r="GYU147" s="153"/>
      <c r="GYV147" s="153"/>
      <c r="GYW147" s="153"/>
      <c r="GYX147" s="153"/>
      <c r="GYY147" s="153"/>
      <c r="GYZ147" s="155"/>
      <c r="GZA147" s="165"/>
      <c r="GZB147" s="153"/>
      <c r="GZC147" s="154"/>
      <c r="GZD147" s="154"/>
      <c r="GZE147" s="153"/>
      <c r="GZF147" s="153"/>
      <c r="GZG147" s="153"/>
      <c r="GZH147" s="153"/>
      <c r="GZI147" s="153"/>
      <c r="GZJ147" s="153"/>
      <c r="GZK147" s="153"/>
      <c r="GZL147" s="153"/>
      <c r="GZM147" s="155"/>
      <c r="GZN147" s="165"/>
      <c r="GZO147" s="153"/>
      <c r="GZP147" s="154"/>
      <c r="GZQ147" s="154"/>
      <c r="GZR147" s="153"/>
      <c r="GZS147" s="153"/>
      <c r="GZT147" s="153"/>
      <c r="GZU147" s="153"/>
      <c r="GZV147" s="153"/>
      <c r="GZW147" s="153"/>
      <c r="GZX147" s="153"/>
      <c r="GZY147" s="153"/>
      <c r="GZZ147" s="155"/>
      <c r="HAA147" s="165"/>
      <c r="HAB147" s="153"/>
      <c r="HAC147" s="154"/>
      <c r="HAD147" s="154"/>
      <c r="HAE147" s="153"/>
      <c r="HAF147" s="153"/>
      <c r="HAG147" s="153"/>
      <c r="HAH147" s="153"/>
      <c r="HAI147" s="153"/>
      <c r="HAJ147" s="153"/>
      <c r="HAK147" s="153"/>
      <c r="HAL147" s="153"/>
      <c r="HAM147" s="155"/>
      <c r="HAN147" s="165"/>
      <c r="HAO147" s="153"/>
      <c r="HAP147" s="154"/>
      <c r="HAQ147" s="154"/>
      <c r="HAR147" s="153"/>
      <c r="HAS147" s="153"/>
      <c r="HAT147" s="153"/>
      <c r="HAU147" s="153"/>
      <c r="HAV147" s="153"/>
      <c r="HAW147" s="153"/>
      <c r="HAX147" s="153"/>
      <c r="HAY147" s="153"/>
      <c r="HAZ147" s="155"/>
      <c r="HBA147" s="165"/>
      <c r="HBB147" s="153"/>
      <c r="HBC147" s="154"/>
      <c r="HBD147" s="154"/>
      <c r="HBE147" s="153"/>
      <c r="HBF147" s="153"/>
      <c r="HBG147" s="153"/>
      <c r="HBH147" s="153"/>
      <c r="HBI147" s="153"/>
      <c r="HBJ147" s="153"/>
      <c r="HBK147" s="153"/>
      <c r="HBL147" s="153"/>
      <c r="HBM147" s="155"/>
      <c r="HBN147" s="165"/>
      <c r="HBO147" s="153"/>
      <c r="HBP147" s="154"/>
      <c r="HBQ147" s="154"/>
      <c r="HBR147" s="153"/>
      <c r="HBS147" s="153"/>
      <c r="HBT147" s="153"/>
      <c r="HBU147" s="153"/>
      <c r="HBV147" s="153"/>
      <c r="HBW147" s="153"/>
      <c r="HBX147" s="153"/>
      <c r="HBY147" s="153"/>
      <c r="HBZ147" s="155"/>
      <c r="HCA147" s="165"/>
      <c r="HCB147" s="153"/>
      <c r="HCC147" s="154"/>
      <c r="HCD147" s="154"/>
      <c r="HCE147" s="153"/>
      <c r="HCF147" s="153"/>
      <c r="HCG147" s="153"/>
      <c r="HCH147" s="153"/>
      <c r="HCI147" s="153"/>
      <c r="HCJ147" s="153"/>
      <c r="HCK147" s="153"/>
      <c r="HCL147" s="153"/>
      <c r="HCM147" s="155"/>
      <c r="HCN147" s="165"/>
      <c r="HCO147" s="153"/>
      <c r="HCP147" s="154"/>
      <c r="HCQ147" s="154"/>
      <c r="HCR147" s="153"/>
      <c r="HCS147" s="153"/>
      <c r="HCT147" s="153"/>
      <c r="HCU147" s="153"/>
      <c r="HCV147" s="153"/>
      <c r="HCW147" s="153"/>
      <c r="HCX147" s="153"/>
      <c r="HCY147" s="153"/>
      <c r="HCZ147" s="155"/>
      <c r="HDA147" s="165"/>
      <c r="HDB147" s="153"/>
      <c r="HDC147" s="154"/>
      <c r="HDD147" s="154"/>
      <c r="HDE147" s="153"/>
      <c r="HDF147" s="153"/>
      <c r="HDG147" s="153"/>
      <c r="HDH147" s="153"/>
      <c r="HDI147" s="153"/>
      <c r="HDJ147" s="153"/>
      <c r="HDK147" s="153"/>
      <c r="HDL147" s="153"/>
      <c r="HDM147" s="155"/>
      <c r="HDN147" s="165"/>
      <c r="HDO147" s="153"/>
      <c r="HDP147" s="154"/>
      <c r="HDQ147" s="154"/>
      <c r="HDR147" s="153"/>
      <c r="HDS147" s="153"/>
      <c r="HDT147" s="153"/>
      <c r="HDU147" s="153"/>
      <c r="HDV147" s="153"/>
      <c r="HDW147" s="153"/>
      <c r="HDX147" s="153"/>
      <c r="HDY147" s="153"/>
      <c r="HDZ147" s="155"/>
      <c r="HEA147" s="165"/>
      <c r="HEB147" s="153"/>
      <c r="HEC147" s="154"/>
      <c r="HED147" s="154"/>
      <c r="HEE147" s="153"/>
      <c r="HEF147" s="153"/>
      <c r="HEG147" s="153"/>
      <c r="HEH147" s="153"/>
      <c r="HEI147" s="153"/>
      <c r="HEJ147" s="153"/>
      <c r="HEK147" s="153"/>
      <c r="HEL147" s="153"/>
      <c r="HEM147" s="155"/>
      <c r="HEN147" s="165"/>
      <c r="HEO147" s="153"/>
      <c r="HEP147" s="154"/>
      <c r="HEQ147" s="154"/>
      <c r="HER147" s="153"/>
      <c r="HES147" s="153"/>
      <c r="HET147" s="153"/>
      <c r="HEU147" s="153"/>
      <c r="HEV147" s="153"/>
      <c r="HEW147" s="153"/>
      <c r="HEX147" s="153"/>
      <c r="HEY147" s="153"/>
      <c r="HEZ147" s="155"/>
      <c r="HFA147" s="165"/>
      <c r="HFB147" s="153"/>
      <c r="HFC147" s="154"/>
      <c r="HFD147" s="154"/>
      <c r="HFE147" s="153"/>
      <c r="HFF147" s="153"/>
      <c r="HFG147" s="153"/>
      <c r="HFH147" s="153"/>
      <c r="HFI147" s="153"/>
      <c r="HFJ147" s="153"/>
      <c r="HFK147" s="153"/>
      <c r="HFL147" s="153"/>
      <c r="HFM147" s="155"/>
      <c r="HFN147" s="165"/>
      <c r="HFO147" s="153"/>
      <c r="HFP147" s="154"/>
      <c r="HFQ147" s="154"/>
      <c r="HFR147" s="153"/>
      <c r="HFS147" s="153"/>
      <c r="HFT147" s="153"/>
      <c r="HFU147" s="153"/>
      <c r="HFV147" s="153"/>
      <c r="HFW147" s="153"/>
      <c r="HFX147" s="153"/>
      <c r="HFY147" s="153"/>
      <c r="HFZ147" s="155"/>
      <c r="HGA147" s="165"/>
      <c r="HGB147" s="153"/>
      <c r="HGC147" s="154"/>
      <c r="HGD147" s="154"/>
      <c r="HGE147" s="153"/>
      <c r="HGF147" s="153"/>
      <c r="HGG147" s="153"/>
      <c r="HGH147" s="153"/>
      <c r="HGI147" s="153"/>
      <c r="HGJ147" s="153"/>
      <c r="HGK147" s="153"/>
      <c r="HGL147" s="153"/>
      <c r="HGM147" s="155"/>
      <c r="HGN147" s="165"/>
      <c r="HGO147" s="153"/>
      <c r="HGP147" s="154"/>
      <c r="HGQ147" s="154"/>
      <c r="HGR147" s="153"/>
      <c r="HGS147" s="153"/>
      <c r="HGT147" s="153"/>
      <c r="HGU147" s="153"/>
      <c r="HGV147" s="153"/>
      <c r="HGW147" s="153"/>
      <c r="HGX147" s="153"/>
      <c r="HGY147" s="153"/>
      <c r="HGZ147" s="155"/>
      <c r="HHA147" s="165"/>
      <c r="HHB147" s="153"/>
      <c r="HHC147" s="154"/>
      <c r="HHD147" s="154"/>
      <c r="HHE147" s="153"/>
      <c r="HHF147" s="153"/>
      <c r="HHG147" s="153"/>
      <c r="HHH147" s="153"/>
      <c r="HHI147" s="153"/>
      <c r="HHJ147" s="153"/>
      <c r="HHK147" s="153"/>
      <c r="HHL147" s="153"/>
      <c r="HHM147" s="155"/>
      <c r="HHN147" s="165"/>
      <c r="HHO147" s="153"/>
      <c r="HHP147" s="154"/>
      <c r="HHQ147" s="154"/>
      <c r="HHR147" s="153"/>
      <c r="HHS147" s="153"/>
      <c r="HHT147" s="153"/>
      <c r="HHU147" s="153"/>
      <c r="HHV147" s="153"/>
      <c r="HHW147" s="153"/>
      <c r="HHX147" s="153"/>
      <c r="HHY147" s="153"/>
      <c r="HHZ147" s="155"/>
      <c r="HIA147" s="165"/>
      <c r="HIB147" s="153"/>
      <c r="HIC147" s="154"/>
      <c r="HID147" s="154"/>
      <c r="HIE147" s="153"/>
      <c r="HIF147" s="153"/>
      <c r="HIG147" s="153"/>
      <c r="HIH147" s="153"/>
      <c r="HII147" s="153"/>
      <c r="HIJ147" s="153"/>
      <c r="HIK147" s="153"/>
      <c r="HIL147" s="153"/>
      <c r="HIM147" s="155"/>
      <c r="HIN147" s="165"/>
      <c r="HIO147" s="153"/>
      <c r="HIP147" s="154"/>
      <c r="HIQ147" s="154"/>
      <c r="HIR147" s="153"/>
      <c r="HIS147" s="153"/>
      <c r="HIT147" s="153"/>
      <c r="HIU147" s="153"/>
      <c r="HIV147" s="153"/>
      <c r="HIW147" s="153"/>
      <c r="HIX147" s="153"/>
      <c r="HIY147" s="153"/>
      <c r="HIZ147" s="155"/>
      <c r="HJA147" s="165"/>
      <c r="HJB147" s="153"/>
      <c r="HJC147" s="154"/>
      <c r="HJD147" s="154"/>
      <c r="HJE147" s="153"/>
      <c r="HJF147" s="153"/>
      <c r="HJG147" s="153"/>
      <c r="HJH147" s="153"/>
      <c r="HJI147" s="153"/>
      <c r="HJJ147" s="153"/>
      <c r="HJK147" s="153"/>
      <c r="HJL147" s="153"/>
      <c r="HJM147" s="155"/>
      <c r="HJN147" s="165"/>
      <c r="HJO147" s="153"/>
      <c r="HJP147" s="154"/>
      <c r="HJQ147" s="154"/>
      <c r="HJR147" s="153"/>
      <c r="HJS147" s="153"/>
      <c r="HJT147" s="153"/>
      <c r="HJU147" s="153"/>
      <c r="HJV147" s="153"/>
      <c r="HJW147" s="153"/>
      <c r="HJX147" s="153"/>
      <c r="HJY147" s="153"/>
      <c r="HJZ147" s="155"/>
      <c r="HKA147" s="165"/>
      <c r="HKB147" s="153"/>
      <c r="HKC147" s="154"/>
      <c r="HKD147" s="154"/>
      <c r="HKE147" s="153"/>
      <c r="HKF147" s="153"/>
      <c r="HKG147" s="153"/>
      <c r="HKH147" s="153"/>
      <c r="HKI147" s="153"/>
      <c r="HKJ147" s="153"/>
      <c r="HKK147" s="153"/>
      <c r="HKL147" s="153"/>
      <c r="HKM147" s="155"/>
      <c r="HKN147" s="165"/>
      <c r="HKO147" s="153"/>
      <c r="HKP147" s="154"/>
      <c r="HKQ147" s="154"/>
      <c r="HKR147" s="153"/>
      <c r="HKS147" s="153"/>
      <c r="HKT147" s="153"/>
      <c r="HKU147" s="153"/>
      <c r="HKV147" s="153"/>
      <c r="HKW147" s="153"/>
      <c r="HKX147" s="153"/>
      <c r="HKY147" s="153"/>
      <c r="HKZ147" s="155"/>
      <c r="HLA147" s="165"/>
      <c r="HLB147" s="153"/>
      <c r="HLC147" s="154"/>
      <c r="HLD147" s="154"/>
      <c r="HLE147" s="153"/>
      <c r="HLF147" s="153"/>
      <c r="HLG147" s="153"/>
      <c r="HLH147" s="153"/>
      <c r="HLI147" s="153"/>
      <c r="HLJ147" s="153"/>
      <c r="HLK147" s="153"/>
      <c r="HLL147" s="153"/>
      <c r="HLM147" s="155"/>
      <c r="HLN147" s="165"/>
      <c r="HLO147" s="153"/>
      <c r="HLP147" s="154"/>
      <c r="HLQ147" s="154"/>
      <c r="HLR147" s="153"/>
      <c r="HLS147" s="153"/>
      <c r="HLT147" s="153"/>
      <c r="HLU147" s="153"/>
      <c r="HLV147" s="153"/>
      <c r="HLW147" s="153"/>
      <c r="HLX147" s="153"/>
      <c r="HLY147" s="153"/>
      <c r="HLZ147" s="155"/>
      <c r="HMA147" s="165"/>
      <c r="HMB147" s="153"/>
      <c r="HMC147" s="154"/>
      <c r="HMD147" s="154"/>
      <c r="HME147" s="153"/>
      <c r="HMF147" s="153"/>
      <c r="HMG147" s="153"/>
      <c r="HMH147" s="153"/>
      <c r="HMI147" s="153"/>
      <c r="HMJ147" s="153"/>
      <c r="HMK147" s="153"/>
      <c r="HML147" s="153"/>
      <c r="HMM147" s="155"/>
      <c r="HMN147" s="165"/>
      <c r="HMO147" s="153"/>
      <c r="HMP147" s="154"/>
      <c r="HMQ147" s="154"/>
      <c r="HMR147" s="153"/>
      <c r="HMS147" s="153"/>
      <c r="HMT147" s="153"/>
      <c r="HMU147" s="153"/>
      <c r="HMV147" s="153"/>
      <c r="HMW147" s="153"/>
      <c r="HMX147" s="153"/>
      <c r="HMY147" s="153"/>
      <c r="HMZ147" s="155"/>
      <c r="HNA147" s="165"/>
      <c r="HNB147" s="153"/>
      <c r="HNC147" s="154"/>
      <c r="HND147" s="154"/>
      <c r="HNE147" s="153"/>
      <c r="HNF147" s="153"/>
      <c r="HNG147" s="153"/>
      <c r="HNH147" s="153"/>
      <c r="HNI147" s="153"/>
      <c r="HNJ147" s="153"/>
      <c r="HNK147" s="153"/>
      <c r="HNL147" s="153"/>
      <c r="HNM147" s="155"/>
      <c r="HNN147" s="165"/>
      <c r="HNO147" s="153"/>
      <c r="HNP147" s="154"/>
      <c r="HNQ147" s="154"/>
      <c r="HNR147" s="153"/>
      <c r="HNS147" s="153"/>
      <c r="HNT147" s="153"/>
      <c r="HNU147" s="153"/>
      <c r="HNV147" s="153"/>
      <c r="HNW147" s="153"/>
      <c r="HNX147" s="153"/>
      <c r="HNY147" s="153"/>
      <c r="HNZ147" s="155"/>
      <c r="HOA147" s="165"/>
      <c r="HOB147" s="153"/>
      <c r="HOC147" s="154"/>
      <c r="HOD147" s="154"/>
      <c r="HOE147" s="153"/>
      <c r="HOF147" s="153"/>
      <c r="HOG147" s="153"/>
      <c r="HOH147" s="153"/>
      <c r="HOI147" s="153"/>
      <c r="HOJ147" s="153"/>
      <c r="HOK147" s="153"/>
      <c r="HOL147" s="153"/>
      <c r="HOM147" s="155"/>
      <c r="HON147" s="165"/>
      <c r="HOO147" s="153"/>
      <c r="HOP147" s="154"/>
      <c r="HOQ147" s="154"/>
      <c r="HOR147" s="153"/>
      <c r="HOS147" s="153"/>
      <c r="HOT147" s="153"/>
      <c r="HOU147" s="153"/>
      <c r="HOV147" s="153"/>
      <c r="HOW147" s="153"/>
      <c r="HOX147" s="153"/>
      <c r="HOY147" s="153"/>
      <c r="HOZ147" s="155"/>
      <c r="HPA147" s="165"/>
      <c r="HPB147" s="153"/>
      <c r="HPC147" s="154"/>
      <c r="HPD147" s="154"/>
      <c r="HPE147" s="153"/>
      <c r="HPF147" s="153"/>
      <c r="HPG147" s="153"/>
      <c r="HPH147" s="153"/>
      <c r="HPI147" s="153"/>
      <c r="HPJ147" s="153"/>
      <c r="HPK147" s="153"/>
      <c r="HPL147" s="153"/>
      <c r="HPM147" s="155"/>
      <c r="HPN147" s="165"/>
      <c r="HPO147" s="153"/>
      <c r="HPP147" s="154"/>
      <c r="HPQ147" s="154"/>
      <c r="HPR147" s="153"/>
      <c r="HPS147" s="153"/>
      <c r="HPT147" s="153"/>
      <c r="HPU147" s="153"/>
      <c r="HPV147" s="153"/>
      <c r="HPW147" s="153"/>
      <c r="HPX147" s="153"/>
      <c r="HPY147" s="153"/>
      <c r="HPZ147" s="155"/>
      <c r="HQA147" s="165"/>
      <c r="HQB147" s="153"/>
      <c r="HQC147" s="154"/>
      <c r="HQD147" s="154"/>
      <c r="HQE147" s="153"/>
      <c r="HQF147" s="153"/>
      <c r="HQG147" s="153"/>
      <c r="HQH147" s="153"/>
      <c r="HQI147" s="153"/>
      <c r="HQJ147" s="153"/>
      <c r="HQK147" s="153"/>
      <c r="HQL147" s="153"/>
      <c r="HQM147" s="155"/>
      <c r="HQN147" s="165"/>
      <c r="HQO147" s="153"/>
      <c r="HQP147" s="154"/>
      <c r="HQQ147" s="154"/>
      <c r="HQR147" s="153"/>
      <c r="HQS147" s="153"/>
      <c r="HQT147" s="153"/>
      <c r="HQU147" s="153"/>
      <c r="HQV147" s="153"/>
      <c r="HQW147" s="153"/>
      <c r="HQX147" s="153"/>
      <c r="HQY147" s="153"/>
      <c r="HQZ147" s="155"/>
      <c r="HRA147" s="165"/>
      <c r="HRB147" s="153"/>
      <c r="HRC147" s="154"/>
      <c r="HRD147" s="154"/>
      <c r="HRE147" s="153"/>
      <c r="HRF147" s="153"/>
      <c r="HRG147" s="153"/>
      <c r="HRH147" s="153"/>
      <c r="HRI147" s="153"/>
      <c r="HRJ147" s="153"/>
      <c r="HRK147" s="153"/>
      <c r="HRL147" s="153"/>
      <c r="HRM147" s="155"/>
      <c r="HRN147" s="165"/>
      <c r="HRO147" s="153"/>
      <c r="HRP147" s="154"/>
      <c r="HRQ147" s="154"/>
      <c r="HRR147" s="153"/>
      <c r="HRS147" s="153"/>
      <c r="HRT147" s="153"/>
      <c r="HRU147" s="153"/>
      <c r="HRV147" s="153"/>
      <c r="HRW147" s="153"/>
      <c r="HRX147" s="153"/>
      <c r="HRY147" s="153"/>
      <c r="HRZ147" s="155"/>
      <c r="HSA147" s="165"/>
      <c r="HSB147" s="153"/>
      <c r="HSC147" s="154"/>
      <c r="HSD147" s="154"/>
      <c r="HSE147" s="153"/>
      <c r="HSF147" s="153"/>
      <c r="HSG147" s="153"/>
      <c r="HSH147" s="153"/>
      <c r="HSI147" s="153"/>
      <c r="HSJ147" s="153"/>
      <c r="HSK147" s="153"/>
      <c r="HSL147" s="153"/>
      <c r="HSM147" s="155"/>
      <c r="HSN147" s="165"/>
      <c r="HSO147" s="153"/>
      <c r="HSP147" s="154"/>
      <c r="HSQ147" s="154"/>
      <c r="HSR147" s="153"/>
      <c r="HSS147" s="153"/>
      <c r="HST147" s="153"/>
      <c r="HSU147" s="153"/>
      <c r="HSV147" s="153"/>
      <c r="HSW147" s="153"/>
      <c r="HSX147" s="153"/>
      <c r="HSY147" s="153"/>
      <c r="HSZ147" s="155"/>
      <c r="HTA147" s="165"/>
      <c r="HTB147" s="153"/>
      <c r="HTC147" s="154"/>
      <c r="HTD147" s="154"/>
      <c r="HTE147" s="153"/>
      <c r="HTF147" s="153"/>
      <c r="HTG147" s="153"/>
      <c r="HTH147" s="153"/>
      <c r="HTI147" s="153"/>
      <c r="HTJ147" s="153"/>
      <c r="HTK147" s="153"/>
      <c r="HTL147" s="153"/>
      <c r="HTM147" s="155"/>
      <c r="HTN147" s="165"/>
      <c r="HTO147" s="153"/>
      <c r="HTP147" s="154"/>
      <c r="HTQ147" s="154"/>
      <c r="HTR147" s="153"/>
      <c r="HTS147" s="153"/>
      <c r="HTT147" s="153"/>
      <c r="HTU147" s="153"/>
      <c r="HTV147" s="153"/>
      <c r="HTW147" s="153"/>
      <c r="HTX147" s="153"/>
      <c r="HTY147" s="153"/>
      <c r="HTZ147" s="155"/>
      <c r="HUA147" s="165"/>
      <c r="HUB147" s="153"/>
      <c r="HUC147" s="154"/>
      <c r="HUD147" s="154"/>
      <c r="HUE147" s="153"/>
      <c r="HUF147" s="153"/>
      <c r="HUG147" s="153"/>
      <c r="HUH147" s="153"/>
      <c r="HUI147" s="153"/>
      <c r="HUJ147" s="153"/>
      <c r="HUK147" s="153"/>
      <c r="HUL147" s="153"/>
      <c r="HUM147" s="155"/>
      <c r="HUN147" s="165"/>
      <c r="HUO147" s="153"/>
      <c r="HUP147" s="154"/>
      <c r="HUQ147" s="154"/>
      <c r="HUR147" s="153"/>
      <c r="HUS147" s="153"/>
      <c r="HUT147" s="153"/>
      <c r="HUU147" s="153"/>
      <c r="HUV147" s="153"/>
      <c r="HUW147" s="153"/>
      <c r="HUX147" s="153"/>
      <c r="HUY147" s="153"/>
      <c r="HUZ147" s="155"/>
      <c r="HVA147" s="165"/>
      <c r="HVB147" s="153"/>
      <c r="HVC147" s="154"/>
      <c r="HVD147" s="154"/>
      <c r="HVE147" s="153"/>
      <c r="HVF147" s="153"/>
      <c r="HVG147" s="153"/>
      <c r="HVH147" s="153"/>
      <c r="HVI147" s="153"/>
      <c r="HVJ147" s="153"/>
      <c r="HVK147" s="153"/>
      <c r="HVL147" s="153"/>
      <c r="HVM147" s="155"/>
      <c r="HVN147" s="165"/>
      <c r="HVO147" s="153"/>
      <c r="HVP147" s="154"/>
      <c r="HVQ147" s="154"/>
      <c r="HVR147" s="153"/>
      <c r="HVS147" s="153"/>
      <c r="HVT147" s="153"/>
      <c r="HVU147" s="153"/>
      <c r="HVV147" s="153"/>
      <c r="HVW147" s="153"/>
      <c r="HVX147" s="153"/>
      <c r="HVY147" s="153"/>
      <c r="HVZ147" s="155"/>
      <c r="HWA147" s="165"/>
      <c r="HWB147" s="153"/>
      <c r="HWC147" s="154"/>
      <c r="HWD147" s="154"/>
      <c r="HWE147" s="153"/>
      <c r="HWF147" s="153"/>
      <c r="HWG147" s="153"/>
      <c r="HWH147" s="153"/>
      <c r="HWI147" s="153"/>
      <c r="HWJ147" s="153"/>
      <c r="HWK147" s="153"/>
      <c r="HWL147" s="153"/>
      <c r="HWM147" s="155"/>
      <c r="HWN147" s="165"/>
      <c r="HWO147" s="153"/>
      <c r="HWP147" s="154"/>
      <c r="HWQ147" s="154"/>
      <c r="HWR147" s="153"/>
      <c r="HWS147" s="153"/>
      <c r="HWT147" s="153"/>
      <c r="HWU147" s="153"/>
      <c r="HWV147" s="153"/>
      <c r="HWW147" s="153"/>
      <c r="HWX147" s="153"/>
      <c r="HWY147" s="153"/>
      <c r="HWZ147" s="155"/>
      <c r="HXA147" s="165"/>
      <c r="HXB147" s="153"/>
      <c r="HXC147" s="154"/>
      <c r="HXD147" s="154"/>
      <c r="HXE147" s="153"/>
      <c r="HXF147" s="153"/>
      <c r="HXG147" s="153"/>
      <c r="HXH147" s="153"/>
      <c r="HXI147" s="153"/>
      <c r="HXJ147" s="153"/>
      <c r="HXK147" s="153"/>
      <c r="HXL147" s="153"/>
      <c r="HXM147" s="155"/>
      <c r="HXN147" s="165"/>
      <c r="HXO147" s="153"/>
      <c r="HXP147" s="154"/>
      <c r="HXQ147" s="154"/>
      <c r="HXR147" s="153"/>
      <c r="HXS147" s="153"/>
      <c r="HXT147" s="153"/>
      <c r="HXU147" s="153"/>
      <c r="HXV147" s="153"/>
      <c r="HXW147" s="153"/>
      <c r="HXX147" s="153"/>
      <c r="HXY147" s="153"/>
      <c r="HXZ147" s="155"/>
      <c r="HYA147" s="165"/>
      <c r="HYB147" s="153"/>
      <c r="HYC147" s="154"/>
      <c r="HYD147" s="154"/>
      <c r="HYE147" s="153"/>
      <c r="HYF147" s="153"/>
      <c r="HYG147" s="153"/>
      <c r="HYH147" s="153"/>
      <c r="HYI147" s="153"/>
      <c r="HYJ147" s="153"/>
      <c r="HYK147" s="153"/>
      <c r="HYL147" s="153"/>
      <c r="HYM147" s="155"/>
      <c r="HYN147" s="165"/>
      <c r="HYO147" s="153"/>
      <c r="HYP147" s="154"/>
      <c r="HYQ147" s="154"/>
      <c r="HYR147" s="153"/>
      <c r="HYS147" s="153"/>
      <c r="HYT147" s="153"/>
      <c r="HYU147" s="153"/>
      <c r="HYV147" s="153"/>
      <c r="HYW147" s="153"/>
      <c r="HYX147" s="153"/>
      <c r="HYY147" s="153"/>
      <c r="HYZ147" s="155"/>
      <c r="HZA147" s="165"/>
      <c r="HZB147" s="153"/>
      <c r="HZC147" s="154"/>
      <c r="HZD147" s="154"/>
      <c r="HZE147" s="153"/>
      <c r="HZF147" s="153"/>
      <c r="HZG147" s="153"/>
      <c r="HZH147" s="153"/>
      <c r="HZI147" s="153"/>
      <c r="HZJ147" s="153"/>
      <c r="HZK147" s="153"/>
      <c r="HZL147" s="153"/>
      <c r="HZM147" s="155"/>
      <c r="HZN147" s="165"/>
      <c r="HZO147" s="153"/>
      <c r="HZP147" s="154"/>
      <c r="HZQ147" s="154"/>
      <c r="HZR147" s="153"/>
      <c r="HZS147" s="153"/>
      <c r="HZT147" s="153"/>
      <c r="HZU147" s="153"/>
      <c r="HZV147" s="153"/>
      <c r="HZW147" s="153"/>
      <c r="HZX147" s="153"/>
      <c r="HZY147" s="153"/>
      <c r="HZZ147" s="155"/>
      <c r="IAA147" s="165"/>
      <c r="IAB147" s="153"/>
      <c r="IAC147" s="154"/>
      <c r="IAD147" s="154"/>
      <c r="IAE147" s="153"/>
      <c r="IAF147" s="153"/>
      <c r="IAG147" s="153"/>
      <c r="IAH147" s="153"/>
      <c r="IAI147" s="153"/>
      <c r="IAJ147" s="153"/>
      <c r="IAK147" s="153"/>
      <c r="IAL147" s="153"/>
      <c r="IAM147" s="155"/>
      <c r="IAN147" s="165"/>
      <c r="IAO147" s="153"/>
      <c r="IAP147" s="154"/>
      <c r="IAQ147" s="154"/>
      <c r="IAR147" s="153"/>
      <c r="IAS147" s="153"/>
      <c r="IAT147" s="153"/>
      <c r="IAU147" s="153"/>
      <c r="IAV147" s="153"/>
      <c r="IAW147" s="153"/>
      <c r="IAX147" s="153"/>
      <c r="IAY147" s="153"/>
      <c r="IAZ147" s="155"/>
      <c r="IBA147" s="165"/>
      <c r="IBB147" s="153"/>
      <c r="IBC147" s="154"/>
      <c r="IBD147" s="154"/>
      <c r="IBE147" s="153"/>
      <c r="IBF147" s="153"/>
      <c r="IBG147" s="153"/>
      <c r="IBH147" s="153"/>
      <c r="IBI147" s="153"/>
      <c r="IBJ147" s="153"/>
      <c r="IBK147" s="153"/>
      <c r="IBL147" s="153"/>
      <c r="IBM147" s="155"/>
      <c r="IBN147" s="165"/>
      <c r="IBO147" s="153"/>
      <c r="IBP147" s="154"/>
      <c r="IBQ147" s="154"/>
      <c r="IBR147" s="153"/>
      <c r="IBS147" s="153"/>
      <c r="IBT147" s="153"/>
      <c r="IBU147" s="153"/>
      <c r="IBV147" s="153"/>
      <c r="IBW147" s="153"/>
      <c r="IBX147" s="153"/>
      <c r="IBY147" s="153"/>
      <c r="IBZ147" s="155"/>
      <c r="ICA147" s="165"/>
      <c r="ICB147" s="153"/>
      <c r="ICC147" s="154"/>
      <c r="ICD147" s="154"/>
      <c r="ICE147" s="153"/>
      <c r="ICF147" s="153"/>
      <c r="ICG147" s="153"/>
      <c r="ICH147" s="153"/>
      <c r="ICI147" s="153"/>
      <c r="ICJ147" s="153"/>
      <c r="ICK147" s="153"/>
      <c r="ICL147" s="153"/>
      <c r="ICM147" s="155"/>
      <c r="ICN147" s="165"/>
      <c r="ICO147" s="153"/>
      <c r="ICP147" s="154"/>
      <c r="ICQ147" s="154"/>
      <c r="ICR147" s="153"/>
      <c r="ICS147" s="153"/>
      <c r="ICT147" s="153"/>
      <c r="ICU147" s="153"/>
      <c r="ICV147" s="153"/>
      <c r="ICW147" s="153"/>
      <c r="ICX147" s="153"/>
      <c r="ICY147" s="153"/>
      <c r="ICZ147" s="155"/>
      <c r="IDA147" s="165"/>
      <c r="IDB147" s="153"/>
      <c r="IDC147" s="154"/>
      <c r="IDD147" s="154"/>
      <c r="IDE147" s="153"/>
      <c r="IDF147" s="153"/>
      <c r="IDG147" s="153"/>
      <c r="IDH147" s="153"/>
      <c r="IDI147" s="153"/>
      <c r="IDJ147" s="153"/>
      <c r="IDK147" s="153"/>
      <c r="IDL147" s="153"/>
      <c r="IDM147" s="155"/>
      <c r="IDN147" s="165"/>
      <c r="IDO147" s="153"/>
      <c r="IDP147" s="154"/>
      <c r="IDQ147" s="154"/>
      <c r="IDR147" s="153"/>
      <c r="IDS147" s="153"/>
      <c r="IDT147" s="153"/>
      <c r="IDU147" s="153"/>
      <c r="IDV147" s="153"/>
      <c r="IDW147" s="153"/>
      <c r="IDX147" s="153"/>
      <c r="IDY147" s="153"/>
      <c r="IDZ147" s="155"/>
      <c r="IEA147" s="165"/>
      <c r="IEB147" s="153"/>
      <c r="IEC147" s="154"/>
      <c r="IED147" s="154"/>
      <c r="IEE147" s="153"/>
      <c r="IEF147" s="153"/>
      <c r="IEG147" s="153"/>
      <c r="IEH147" s="153"/>
      <c r="IEI147" s="153"/>
      <c r="IEJ147" s="153"/>
      <c r="IEK147" s="153"/>
      <c r="IEL147" s="153"/>
      <c r="IEM147" s="155"/>
      <c r="IEN147" s="165"/>
      <c r="IEO147" s="153"/>
      <c r="IEP147" s="154"/>
      <c r="IEQ147" s="154"/>
      <c r="IER147" s="153"/>
      <c r="IES147" s="153"/>
      <c r="IET147" s="153"/>
      <c r="IEU147" s="153"/>
      <c r="IEV147" s="153"/>
      <c r="IEW147" s="153"/>
      <c r="IEX147" s="153"/>
      <c r="IEY147" s="153"/>
      <c r="IEZ147" s="155"/>
      <c r="IFA147" s="165"/>
      <c r="IFB147" s="153"/>
      <c r="IFC147" s="154"/>
      <c r="IFD147" s="154"/>
      <c r="IFE147" s="153"/>
      <c r="IFF147" s="153"/>
      <c r="IFG147" s="153"/>
      <c r="IFH147" s="153"/>
      <c r="IFI147" s="153"/>
      <c r="IFJ147" s="153"/>
      <c r="IFK147" s="153"/>
      <c r="IFL147" s="153"/>
      <c r="IFM147" s="155"/>
      <c r="IFN147" s="165"/>
      <c r="IFO147" s="153"/>
      <c r="IFP147" s="154"/>
      <c r="IFQ147" s="154"/>
      <c r="IFR147" s="153"/>
      <c r="IFS147" s="153"/>
      <c r="IFT147" s="153"/>
      <c r="IFU147" s="153"/>
      <c r="IFV147" s="153"/>
      <c r="IFW147" s="153"/>
      <c r="IFX147" s="153"/>
      <c r="IFY147" s="153"/>
      <c r="IFZ147" s="155"/>
      <c r="IGA147" s="165"/>
      <c r="IGB147" s="153"/>
      <c r="IGC147" s="154"/>
      <c r="IGD147" s="154"/>
      <c r="IGE147" s="153"/>
      <c r="IGF147" s="153"/>
      <c r="IGG147" s="153"/>
      <c r="IGH147" s="153"/>
      <c r="IGI147" s="153"/>
      <c r="IGJ147" s="153"/>
      <c r="IGK147" s="153"/>
      <c r="IGL147" s="153"/>
      <c r="IGM147" s="155"/>
      <c r="IGN147" s="165"/>
      <c r="IGO147" s="153"/>
      <c r="IGP147" s="154"/>
      <c r="IGQ147" s="154"/>
      <c r="IGR147" s="153"/>
      <c r="IGS147" s="153"/>
      <c r="IGT147" s="153"/>
      <c r="IGU147" s="153"/>
      <c r="IGV147" s="153"/>
      <c r="IGW147" s="153"/>
      <c r="IGX147" s="153"/>
      <c r="IGY147" s="153"/>
      <c r="IGZ147" s="155"/>
      <c r="IHA147" s="165"/>
      <c r="IHB147" s="153"/>
      <c r="IHC147" s="154"/>
      <c r="IHD147" s="154"/>
      <c r="IHE147" s="153"/>
      <c r="IHF147" s="153"/>
      <c r="IHG147" s="153"/>
      <c r="IHH147" s="153"/>
      <c r="IHI147" s="153"/>
      <c r="IHJ147" s="153"/>
      <c r="IHK147" s="153"/>
      <c r="IHL147" s="153"/>
      <c r="IHM147" s="155"/>
      <c r="IHN147" s="165"/>
      <c r="IHO147" s="153"/>
      <c r="IHP147" s="154"/>
      <c r="IHQ147" s="154"/>
      <c r="IHR147" s="153"/>
      <c r="IHS147" s="153"/>
      <c r="IHT147" s="153"/>
      <c r="IHU147" s="153"/>
      <c r="IHV147" s="153"/>
      <c r="IHW147" s="153"/>
      <c r="IHX147" s="153"/>
      <c r="IHY147" s="153"/>
      <c r="IHZ147" s="155"/>
      <c r="IIA147" s="165"/>
      <c r="IIB147" s="153"/>
      <c r="IIC147" s="154"/>
      <c r="IID147" s="154"/>
      <c r="IIE147" s="153"/>
      <c r="IIF147" s="153"/>
      <c r="IIG147" s="153"/>
      <c r="IIH147" s="153"/>
      <c r="III147" s="153"/>
      <c r="IIJ147" s="153"/>
      <c r="IIK147" s="153"/>
      <c r="IIL147" s="153"/>
      <c r="IIM147" s="155"/>
      <c r="IIN147" s="165"/>
      <c r="IIO147" s="153"/>
      <c r="IIP147" s="154"/>
      <c r="IIQ147" s="154"/>
      <c r="IIR147" s="153"/>
      <c r="IIS147" s="153"/>
      <c r="IIT147" s="153"/>
      <c r="IIU147" s="153"/>
      <c r="IIV147" s="153"/>
      <c r="IIW147" s="153"/>
      <c r="IIX147" s="153"/>
      <c r="IIY147" s="153"/>
      <c r="IIZ147" s="155"/>
      <c r="IJA147" s="165"/>
      <c r="IJB147" s="153"/>
      <c r="IJC147" s="154"/>
      <c r="IJD147" s="154"/>
      <c r="IJE147" s="153"/>
      <c r="IJF147" s="153"/>
      <c r="IJG147" s="153"/>
      <c r="IJH147" s="153"/>
      <c r="IJI147" s="153"/>
      <c r="IJJ147" s="153"/>
      <c r="IJK147" s="153"/>
      <c r="IJL147" s="153"/>
      <c r="IJM147" s="155"/>
      <c r="IJN147" s="165"/>
      <c r="IJO147" s="153"/>
      <c r="IJP147" s="154"/>
      <c r="IJQ147" s="154"/>
      <c r="IJR147" s="153"/>
      <c r="IJS147" s="153"/>
      <c r="IJT147" s="153"/>
      <c r="IJU147" s="153"/>
      <c r="IJV147" s="153"/>
      <c r="IJW147" s="153"/>
      <c r="IJX147" s="153"/>
      <c r="IJY147" s="153"/>
      <c r="IJZ147" s="155"/>
      <c r="IKA147" s="165"/>
      <c r="IKB147" s="153"/>
      <c r="IKC147" s="154"/>
      <c r="IKD147" s="154"/>
      <c r="IKE147" s="153"/>
      <c r="IKF147" s="153"/>
      <c r="IKG147" s="153"/>
      <c r="IKH147" s="153"/>
      <c r="IKI147" s="153"/>
      <c r="IKJ147" s="153"/>
      <c r="IKK147" s="153"/>
      <c r="IKL147" s="153"/>
      <c r="IKM147" s="155"/>
      <c r="IKN147" s="165"/>
      <c r="IKO147" s="153"/>
      <c r="IKP147" s="154"/>
      <c r="IKQ147" s="154"/>
      <c r="IKR147" s="153"/>
      <c r="IKS147" s="153"/>
      <c r="IKT147" s="153"/>
      <c r="IKU147" s="153"/>
      <c r="IKV147" s="153"/>
      <c r="IKW147" s="153"/>
      <c r="IKX147" s="153"/>
      <c r="IKY147" s="153"/>
      <c r="IKZ147" s="155"/>
      <c r="ILA147" s="165"/>
      <c r="ILB147" s="153"/>
      <c r="ILC147" s="154"/>
      <c r="ILD147" s="154"/>
      <c r="ILE147" s="153"/>
      <c r="ILF147" s="153"/>
      <c r="ILG147" s="153"/>
      <c r="ILH147" s="153"/>
      <c r="ILI147" s="153"/>
      <c r="ILJ147" s="153"/>
      <c r="ILK147" s="153"/>
      <c r="ILL147" s="153"/>
      <c r="ILM147" s="155"/>
      <c r="ILN147" s="165"/>
      <c r="ILO147" s="153"/>
      <c r="ILP147" s="154"/>
      <c r="ILQ147" s="154"/>
      <c r="ILR147" s="153"/>
      <c r="ILS147" s="153"/>
      <c r="ILT147" s="153"/>
      <c r="ILU147" s="153"/>
      <c r="ILV147" s="153"/>
      <c r="ILW147" s="153"/>
      <c r="ILX147" s="153"/>
      <c r="ILY147" s="153"/>
      <c r="ILZ147" s="155"/>
      <c r="IMA147" s="165"/>
      <c r="IMB147" s="153"/>
      <c r="IMC147" s="154"/>
      <c r="IMD147" s="154"/>
      <c r="IME147" s="153"/>
      <c r="IMF147" s="153"/>
      <c r="IMG147" s="153"/>
      <c r="IMH147" s="153"/>
      <c r="IMI147" s="153"/>
      <c r="IMJ147" s="153"/>
      <c r="IMK147" s="153"/>
      <c r="IML147" s="153"/>
      <c r="IMM147" s="155"/>
      <c r="IMN147" s="165"/>
      <c r="IMO147" s="153"/>
      <c r="IMP147" s="154"/>
      <c r="IMQ147" s="154"/>
      <c r="IMR147" s="153"/>
      <c r="IMS147" s="153"/>
      <c r="IMT147" s="153"/>
      <c r="IMU147" s="153"/>
      <c r="IMV147" s="153"/>
      <c r="IMW147" s="153"/>
      <c r="IMX147" s="153"/>
      <c r="IMY147" s="153"/>
      <c r="IMZ147" s="155"/>
      <c r="INA147" s="165"/>
      <c r="INB147" s="153"/>
      <c r="INC147" s="154"/>
      <c r="IND147" s="154"/>
      <c r="INE147" s="153"/>
      <c r="INF147" s="153"/>
      <c r="ING147" s="153"/>
      <c r="INH147" s="153"/>
      <c r="INI147" s="153"/>
      <c r="INJ147" s="153"/>
      <c r="INK147" s="153"/>
      <c r="INL147" s="153"/>
      <c r="INM147" s="155"/>
      <c r="INN147" s="165"/>
      <c r="INO147" s="153"/>
      <c r="INP147" s="154"/>
      <c r="INQ147" s="154"/>
      <c r="INR147" s="153"/>
      <c r="INS147" s="153"/>
      <c r="INT147" s="153"/>
      <c r="INU147" s="153"/>
      <c r="INV147" s="153"/>
      <c r="INW147" s="153"/>
      <c r="INX147" s="153"/>
      <c r="INY147" s="153"/>
      <c r="INZ147" s="155"/>
      <c r="IOA147" s="165"/>
      <c r="IOB147" s="153"/>
      <c r="IOC147" s="154"/>
      <c r="IOD147" s="154"/>
      <c r="IOE147" s="153"/>
      <c r="IOF147" s="153"/>
      <c r="IOG147" s="153"/>
      <c r="IOH147" s="153"/>
      <c r="IOI147" s="153"/>
      <c r="IOJ147" s="153"/>
      <c r="IOK147" s="153"/>
      <c r="IOL147" s="153"/>
      <c r="IOM147" s="155"/>
      <c r="ION147" s="165"/>
      <c r="IOO147" s="153"/>
      <c r="IOP147" s="154"/>
      <c r="IOQ147" s="154"/>
      <c r="IOR147" s="153"/>
      <c r="IOS147" s="153"/>
      <c r="IOT147" s="153"/>
      <c r="IOU147" s="153"/>
      <c r="IOV147" s="153"/>
      <c r="IOW147" s="153"/>
      <c r="IOX147" s="153"/>
      <c r="IOY147" s="153"/>
      <c r="IOZ147" s="155"/>
      <c r="IPA147" s="165"/>
      <c r="IPB147" s="153"/>
      <c r="IPC147" s="154"/>
      <c r="IPD147" s="154"/>
      <c r="IPE147" s="153"/>
      <c r="IPF147" s="153"/>
      <c r="IPG147" s="153"/>
      <c r="IPH147" s="153"/>
      <c r="IPI147" s="153"/>
      <c r="IPJ147" s="153"/>
      <c r="IPK147" s="153"/>
      <c r="IPL147" s="153"/>
      <c r="IPM147" s="155"/>
      <c r="IPN147" s="165"/>
      <c r="IPO147" s="153"/>
      <c r="IPP147" s="154"/>
      <c r="IPQ147" s="154"/>
      <c r="IPR147" s="153"/>
      <c r="IPS147" s="153"/>
      <c r="IPT147" s="153"/>
      <c r="IPU147" s="153"/>
      <c r="IPV147" s="153"/>
      <c r="IPW147" s="153"/>
      <c r="IPX147" s="153"/>
      <c r="IPY147" s="153"/>
      <c r="IPZ147" s="155"/>
      <c r="IQA147" s="165"/>
      <c r="IQB147" s="153"/>
      <c r="IQC147" s="154"/>
      <c r="IQD147" s="154"/>
      <c r="IQE147" s="153"/>
      <c r="IQF147" s="153"/>
      <c r="IQG147" s="153"/>
      <c r="IQH147" s="153"/>
      <c r="IQI147" s="153"/>
      <c r="IQJ147" s="153"/>
      <c r="IQK147" s="153"/>
      <c r="IQL147" s="153"/>
      <c r="IQM147" s="155"/>
      <c r="IQN147" s="165"/>
      <c r="IQO147" s="153"/>
      <c r="IQP147" s="154"/>
      <c r="IQQ147" s="154"/>
      <c r="IQR147" s="153"/>
      <c r="IQS147" s="153"/>
      <c r="IQT147" s="153"/>
      <c r="IQU147" s="153"/>
      <c r="IQV147" s="153"/>
      <c r="IQW147" s="153"/>
      <c r="IQX147" s="153"/>
      <c r="IQY147" s="153"/>
      <c r="IQZ147" s="155"/>
      <c r="IRA147" s="165"/>
      <c r="IRB147" s="153"/>
      <c r="IRC147" s="154"/>
      <c r="IRD147" s="154"/>
      <c r="IRE147" s="153"/>
      <c r="IRF147" s="153"/>
      <c r="IRG147" s="153"/>
      <c r="IRH147" s="153"/>
      <c r="IRI147" s="153"/>
      <c r="IRJ147" s="153"/>
      <c r="IRK147" s="153"/>
      <c r="IRL147" s="153"/>
      <c r="IRM147" s="155"/>
      <c r="IRN147" s="165"/>
      <c r="IRO147" s="153"/>
      <c r="IRP147" s="154"/>
      <c r="IRQ147" s="154"/>
      <c r="IRR147" s="153"/>
      <c r="IRS147" s="153"/>
      <c r="IRT147" s="153"/>
      <c r="IRU147" s="153"/>
      <c r="IRV147" s="153"/>
      <c r="IRW147" s="153"/>
      <c r="IRX147" s="153"/>
      <c r="IRY147" s="153"/>
      <c r="IRZ147" s="155"/>
      <c r="ISA147" s="165"/>
      <c r="ISB147" s="153"/>
      <c r="ISC147" s="154"/>
      <c r="ISD147" s="154"/>
      <c r="ISE147" s="153"/>
      <c r="ISF147" s="153"/>
      <c r="ISG147" s="153"/>
      <c r="ISH147" s="153"/>
      <c r="ISI147" s="153"/>
      <c r="ISJ147" s="153"/>
      <c r="ISK147" s="153"/>
      <c r="ISL147" s="153"/>
      <c r="ISM147" s="155"/>
      <c r="ISN147" s="165"/>
      <c r="ISO147" s="153"/>
      <c r="ISP147" s="154"/>
      <c r="ISQ147" s="154"/>
      <c r="ISR147" s="153"/>
      <c r="ISS147" s="153"/>
      <c r="IST147" s="153"/>
      <c r="ISU147" s="153"/>
      <c r="ISV147" s="153"/>
      <c r="ISW147" s="153"/>
      <c r="ISX147" s="153"/>
      <c r="ISY147" s="153"/>
      <c r="ISZ147" s="155"/>
      <c r="ITA147" s="165"/>
      <c r="ITB147" s="153"/>
      <c r="ITC147" s="154"/>
      <c r="ITD147" s="154"/>
      <c r="ITE147" s="153"/>
      <c r="ITF147" s="153"/>
      <c r="ITG147" s="153"/>
      <c r="ITH147" s="153"/>
      <c r="ITI147" s="153"/>
      <c r="ITJ147" s="153"/>
      <c r="ITK147" s="153"/>
      <c r="ITL147" s="153"/>
      <c r="ITM147" s="155"/>
      <c r="ITN147" s="165"/>
      <c r="ITO147" s="153"/>
      <c r="ITP147" s="154"/>
      <c r="ITQ147" s="154"/>
      <c r="ITR147" s="153"/>
      <c r="ITS147" s="153"/>
      <c r="ITT147" s="153"/>
      <c r="ITU147" s="153"/>
      <c r="ITV147" s="153"/>
      <c r="ITW147" s="153"/>
      <c r="ITX147" s="153"/>
      <c r="ITY147" s="153"/>
      <c r="ITZ147" s="155"/>
      <c r="IUA147" s="165"/>
      <c r="IUB147" s="153"/>
      <c r="IUC147" s="154"/>
      <c r="IUD147" s="154"/>
      <c r="IUE147" s="153"/>
      <c r="IUF147" s="153"/>
      <c r="IUG147" s="153"/>
      <c r="IUH147" s="153"/>
      <c r="IUI147" s="153"/>
      <c r="IUJ147" s="153"/>
      <c r="IUK147" s="153"/>
      <c r="IUL147" s="153"/>
      <c r="IUM147" s="155"/>
      <c r="IUN147" s="165"/>
      <c r="IUO147" s="153"/>
      <c r="IUP147" s="154"/>
      <c r="IUQ147" s="154"/>
      <c r="IUR147" s="153"/>
      <c r="IUS147" s="153"/>
      <c r="IUT147" s="153"/>
      <c r="IUU147" s="153"/>
      <c r="IUV147" s="153"/>
      <c r="IUW147" s="153"/>
      <c r="IUX147" s="153"/>
      <c r="IUY147" s="153"/>
      <c r="IUZ147" s="155"/>
      <c r="IVA147" s="165"/>
      <c r="IVB147" s="153"/>
      <c r="IVC147" s="154"/>
      <c r="IVD147" s="154"/>
      <c r="IVE147" s="153"/>
      <c r="IVF147" s="153"/>
      <c r="IVG147" s="153"/>
      <c r="IVH147" s="153"/>
      <c r="IVI147" s="153"/>
      <c r="IVJ147" s="153"/>
      <c r="IVK147" s="153"/>
      <c r="IVL147" s="153"/>
      <c r="IVM147" s="155"/>
      <c r="IVN147" s="165"/>
      <c r="IVO147" s="153"/>
      <c r="IVP147" s="154"/>
      <c r="IVQ147" s="154"/>
      <c r="IVR147" s="153"/>
      <c r="IVS147" s="153"/>
      <c r="IVT147" s="153"/>
      <c r="IVU147" s="153"/>
      <c r="IVV147" s="153"/>
      <c r="IVW147" s="153"/>
      <c r="IVX147" s="153"/>
      <c r="IVY147" s="153"/>
      <c r="IVZ147" s="155"/>
      <c r="IWA147" s="165"/>
      <c r="IWB147" s="153"/>
      <c r="IWC147" s="154"/>
      <c r="IWD147" s="154"/>
      <c r="IWE147" s="153"/>
      <c r="IWF147" s="153"/>
      <c r="IWG147" s="153"/>
      <c r="IWH147" s="153"/>
      <c r="IWI147" s="153"/>
      <c r="IWJ147" s="153"/>
      <c r="IWK147" s="153"/>
      <c r="IWL147" s="153"/>
      <c r="IWM147" s="155"/>
      <c r="IWN147" s="165"/>
      <c r="IWO147" s="153"/>
      <c r="IWP147" s="154"/>
      <c r="IWQ147" s="154"/>
      <c r="IWR147" s="153"/>
      <c r="IWS147" s="153"/>
      <c r="IWT147" s="153"/>
      <c r="IWU147" s="153"/>
      <c r="IWV147" s="153"/>
      <c r="IWW147" s="153"/>
      <c r="IWX147" s="153"/>
      <c r="IWY147" s="153"/>
      <c r="IWZ147" s="155"/>
      <c r="IXA147" s="165"/>
      <c r="IXB147" s="153"/>
      <c r="IXC147" s="154"/>
      <c r="IXD147" s="154"/>
      <c r="IXE147" s="153"/>
      <c r="IXF147" s="153"/>
      <c r="IXG147" s="153"/>
      <c r="IXH147" s="153"/>
      <c r="IXI147" s="153"/>
      <c r="IXJ147" s="153"/>
      <c r="IXK147" s="153"/>
      <c r="IXL147" s="153"/>
      <c r="IXM147" s="155"/>
      <c r="IXN147" s="165"/>
      <c r="IXO147" s="153"/>
      <c r="IXP147" s="154"/>
      <c r="IXQ147" s="154"/>
      <c r="IXR147" s="153"/>
      <c r="IXS147" s="153"/>
      <c r="IXT147" s="153"/>
      <c r="IXU147" s="153"/>
      <c r="IXV147" s="153"/>
      <c r="IXW147" s="153"/>
      <c r="IXX147" s="153"/>
      <c r="IXY147" s="153"/>
      <c r="IXZ147" s="155"/>
      <c r="IYA147" s="165"/>
      <c r="IYB147" s="153"/>
      <c r="IYC147" s="154"/>
      <c r="IYD147" s="154"/>
      <c r="IYE147" s="153"/>
      <c r="IYF147" s="153"/>
      <c r="IYG147" s="153"/>
      <c r="IYH147" s="153"/>
      <c r="IYI147" s="153"/>
      <c r="IYJ147" s="153"/>
      <c r="IYK147" s="153"/>
      <c r="IYL147" s="153"/>
      <c r="IYM147" s="155"/>
      <c r="IYN147" s="165"/>
      <c r="IYO147" s="153"/>
      <c r="IYP147" s="154"/>
      <c r="IYQ147" s="154"/>
      <c r="IYR147" s="153"/>
      <c r="IYS147" s="153"/>
      <c r="IYT147" s="153"/>
      <c r="IYU147" s="153"/>
      <c r="IYV147" s="153"/>
      <c r="IYW147" s="153"/>
      <c r="IYX147" s="153"/>
      <c r="IYY147" s="153"/>
      <c r="IYZ147" s="155"/>
      <c r="IZA147" s="165"/>
      <c r="IZB147" s="153"/>
      <c r="IZC147" s="154"/>
      <c r="IZD147" s="154"/>
      <c r="IZE147" s="153"/>
      <c r="IZF147" s="153"/>
      <c r="IZG147" s="153"/>
      <c r="IZH147" s="153"/>
      <c r="IZI147" s="153"/>
      <c r="IZJ147" s="153"/>
      <c r="IZK147" s="153"/>
      <c r="IZL147" s="153"/>
      <c r="IZM147" s="155"/>
      <c r="IZN147" s="165"/>
      <c r="IZO147" s="153"/>
      <c r="IZP147" s="154"/>
      <c r="IZQ147" s="154"/>
      <c r="IZR147" s="153"/>
      <c r="IZS147" s="153"/>
      <c r="IZT147" s="153"/>
      <c r="IZU147" s="153"/>
      <c r="IZV147" s="153"/>
      <c r="IZW147" s="153"/>
      <c r="IZX147" s="153"/>
      <c r="IZY147" s="153"/>
      <c r="IZZ147" s="155"/>
      <c r="JAA147" s="165"/>
      <c r="JAB147" s="153"/>
      <c r="JAC147" s="154"/>
      <c r="JAD147" s="154"/>
      <c r="JAE147" s="153"/>
      <c r="JAF147" s="153"/>
      <c r="JAG147" s="153"/>
      <c r="JAH147" s="153"/>
      <c r="JAI147" s="153"/>
      <c r="JAJ147" s="153"/>
      <c r="JAK147" s="153"/>
      <c r="JAL147" s="153"/>
      <c r="JAM147" s="155"/>
      <c r="JAN147" s="165"/>
      <c r="JAO147" s="153"/>
      <c r="JAP147" s="154"/>
      <c r="JAQ147" s="154"/>
      <c r="JAR147" s="153"/>
      <c r="JAS147" s="153"/>
      <c r="JAT147" s="153"/>
      <c r="JAU147" s="153"/>
      <c r="JAV147" s="153"/>
      <c r="JAW147" s="153"/>
      <c r="JAX147" s="153"/>
      <c r="JAY147" s="153"/>
      <c r="JAZ147" s="155"/>
      <c r="JBA147" s="165"/>
      <c r="JBB147" s="153"/>
      <c r="JBC147" s="154"/>
      <c r="JBD147" s="154"/>
      <c r="JBE147" s="153"/>
      <c r="JBF147" s="153"/>
      <c r="JBG147" s="153"/>
      <c r="JBH147" s="153"/>
      <c r="JBI147" s="153"/>
      <c r="JBJ147" s="153"/>
      <c r="JBK147" s="153"/>
      <c r="JBL147" s="153"/>
      <c r="JBM147" s="155"/>
      <c r="JBN147" s="165"/>
      <c r="JBO147" s="153"/>
      <c r="JBP147" s="154"/>
      <c r="JBQ147" s="154"/>
      <c r="JBR147" s="153"/>
      <c r="JBS147" s="153"/>
      <c r="JBT147" s="153"/>
      <c r="JBU147" s="153"/>
      <c r="JBV147" s="153"/>
      <c r="JBW147" s="153"/>
      <c r="JBX147" s="153"/>
      <c r="JBY147" s="153"/>
      <c r="JBZ147" s="155"/>
      <c r="JCA147" s="165"/>
      <c r="JCB147" s="153"/>
      <c r="JCC147" s="154"/>
      <c r="JCD147" s="154"/>
      <c r="JCE147" s="153"/>
      <c r="JCF147" s="153"/>
      <c r="JCG147" s="153"/>
      <c r="JCH147" s="153"/>
      <c r="JCI147" s="153"/>
      <c r="JCJ147" s="153"/>
      <c r="JCK147" s="153"/>
      <c r="JCL147" s="153"/>
      <c r="JCM147" s="155"/>
      <c r="JCN147" s="165"/>
      <c r="JCO147" s="153"/>
      <c r="JCP147" s="154"/>
      <c r="JCQ147" s="154"/>
      <c r="JCR147" s="153"/>
      <c r="JCS147" s="153"/>
      <c r="JCT147" s="153"/>
      <c r="JCU147" s="153"/>
      <c r="JCV147" s="153"/>
      <c r="JCW147" s="153"/>
      <c r="JCX147" s="153"/>
      <c r="JCY147" s="153"/>
      <c r="JCZ147" s="155"/>
      <c r="JDA147" s="165"/>
      <c r="JDB147" s="153"/>
      <c r="JDC147" s="154"/>
      <c r="JDD147" s="154"/>
      <c r="JDE147" s="153"/>
      <c r="JDF147" s="153"/>
      <c r="JDG147" s="153"/>
      <c r="JDH147" s="153"/>
      <c r="JDI147" s="153"/>
      <c r="JDJ147" s="153"/>
      <c r="JDK147" s="153"/>
      <c r="JDL147" s="153"/>
      <c r="JDM147" s="155"/>
      <c r="JDN147" s="165"/>
      <c r="JDO147" s="153"/>
      <c r="JDP147" s="154"/>
      <c r="JDQ147" s="154"/>
      <c r="JDR147" s="153"/>
      <c r="JDS147" s="153"/>
      <c r="JDT147" s="153"/>
      <c r="JDU147" s="153"/>
      <c r="JDV147" s="153"/>
      <c r="JDW147" s="153"/>
      <c r="JDX147" s="153"/>
      <c r="JDY147" s="153"/>
      <c r="JDZ147" s="155"/>
      <c r="JEA147" s="165"/>
      <c r="JEB147" s="153"/>
      <c r="JEC147" s="154"/>
      <c r="JED147" s="154"/>
      <c r="JEE147" s="153"/>
      <c r="JEF147" s="153"/>
      <c r="JEG147" s="153"/>
      <c r="JEH147" s="153"/>
      <c r="JEI147" s="153"/>
      <c r="JEJ147" s="153"/>
      <c r="JEK147" s="153"/>
      <c r="JEL147" s="153"/>
      <c r="JEM147" s="155"/>
      <c r="JEN147" s="165"/>
      <c r="JEO147" s="153"/>
      <c r="JEP147" s="154"/>
      <c r="JEQ147" s="154"/>
      <c r="JER147" s="153"/>
      <c r="JES147" s="153"/>
      <c r="JET147" s="153"/>
      <c r="JEU147" s="153"/>
      <c r="JEV147" s="153"/>
      <c r="JEW147" s="153"/>
      <c r="JEX147" s="153"/>
      <c r="JEY147" s="153"/>
      <c r="JEZ147" s="155"/>
      <c r="JFA147" s="165"/>
      <c r="JFB147" s="153"/>
      <c r="JFC147" s="154"/>
      <c r="JFD147" s="154"/>
      <c r="JFE147" s="153"/>
      <c r="JFF147" s="153"/>
      <c r="JFG147" s="153"/>
      <c r="JFH147" s="153"/>
      <c r="JFI147" s="153"/>
      <c r="JFJ147" s="153"/>
      <c r="JFK147" s="153"/>
      <c r="JFL147" s="153"/>
      <c r="JFM147" s="155"/>
      <c r="JFN147" s="165"/>
      <c r="JFO147" s="153"/>
      <c r="JFP147" s="154"/>
      <c r="JFQ147" s="154"/>
      <c r="JFR147" s="153"/>
      <c r="JFS147" s="153"/>
      <c r="JFT147" s="153"/>
      <c r="JFU147" s="153"/>
      <c r="JFV147" s="153"/>
      <c r="JFW147" s="153"/>
      <c r="JFX147" s="153"/>
      <c r="JFY147" s="153"/>
      <c r="JFZ147" s="155"/>
      <c r="JGA147" s="165"/>
      <c r="JGB147" s="153"/>
      <c r="JGC147" s="154"/>
      <c r="JGD147" s="154"/>
      <c r="JGE147" s="153"/>
      <c r="JGF147" s="153"/>
      <c r="JGG147" s="153"/>
      <c r="JGH147" s="153"/>
      <c r="JGI147" s="153"/>
      <c r="JGJ147" s="153"/>
      <c r="JGK147" s="153"/>
      <c r="JGL147" s="153"/>
      <c r="JGM147" s="155"/>
      <c r="JGN147" s="165"/>
      <c r="JGO147" s="153"/>
      <c r="JGP147" s="154"/>
      <c r="JGQ147" s="154"/>
      <c r="JGR147" s="153"/>
      <c r="JGS147" s="153"/>
      <c r="JGT147" s="153"/>
      <c r="JGU147" s="153"/>
      <c r="JGV147" s="153"/>
      <c r="JGW147" s="153"/>
      <c r="JGX147" s="153"/>
      <c r="JGY147" s="153"/>
      <c r="JGZ147" s="155"/>
      <c r="JHA147" s="165"/>
      <c r="JHB147" s="153"/>
      <c r="JHC147" s="154"/>
      <c r="JHD147" s="154"/>
      <c r="JHE147" s="153"/>
      <c r="JHF147" s="153"/>
      <c r="JHG147" s="153"/>
      <c r="JHH147" s="153"/>
      <c r="JHI147" s="153"/>
      <c r="JHJ147" s="153"/>
      <c r="JHK147" s="153"/>
      <c r="JHL147" s="153"/>
      <c r="JHM147" s="155"/>
      <c r="JHN147" s="165"/>
      <c r="JHO147" s="153"/>
      <c r="JHP147" s="154"/>
      <c r="JHQ147" s="154"/>
      <c r="JHR147" s="153"/>
      <c r="JHS147" s="153"/>
      <c r="JHT147" s="153"/>
      <c r="JHU147" s="153"/>
      <c r="JHV147" s="153"/>
      <c r="JHW147" s="153"/>
      <c r="JHX147" s="153"/>
      <c r="JHY147" s="153"/>
      <c r="JHZ147" s="155"/>
      <c r="JIA147" s="165"/>
      <c r="JIB147" s="153"/>
      <c r="JIC147" s="154"/>
      <c r="JID147" s="154"/>
      <c r="JIE147" s="153"/>
      <c r="JIF147" s="153"/>
      <c r="JIG147" s="153"/>
      <c r="JIH147" s="153"/>
      <c r="JII147" s="153"/>
      <c r="JIJ147" s="153"/>
      <c r="JIK147" s="153"/>
      <c r="JIL147" s="153"/>
      <c r="JIM147" s="155"/>
      <c r="JIN147" s="165"/>
      <c r="JIO147" s="153"/>
      <c r="JIP147" s="154"/>
      <c r="JIQ147" s="154"/>
      <c r="JIR147" s="153"/>
      <c r="JIS147" s="153"/>
      <c r="JIT147" s="153"/>
      <c r="JIU147" s="153"/>
      <c r="JIV147" s="153"/>
      <c r="JIW147" s="153"/>
      <c r="JIX147" s="153"/>
      <c r="JIY147" s="153"/>
      <c r="JIZ147" s="155"/>
      <c r="JJA147" s="165"/>
      <c r="JJB147" s="153"/>
      <c r="JJC147" s="154"/>
      <c r="JJD147" s="154"/>
      <c r="JJE147" s="153"/>
      <c r="JJF147" s="153"/>
      <c r="JJG147" s="153"/>
      <c r="JJH147" s="153"/>
      <c r="JJI147" s="153"/>
      <c r="JJJ147" s="153"/>
      <c r="JJK147" s="153"/>
      <c r="JJL147" s="153"/>
      <c r="JJM147" s="155"/>
      <c r="JJN147" s="165"/>
      <c r="JJO147" s="153"/>
      <c r="JJP147" s="154"/>
      <c r="JJQ147" s="154"/>
      <c r="JJR147" s="153"/>
      <c r="JJS147" s="153"/>
      <c r="JJT147" s="153"/>
      <c r="JJU147" s="153"/>
      <c r="JJV147" s="153"/>
      <c r="JJW147" s="153"/>
      <c r="JJX147" s="153"/>
      <c r="JJY147" s="153"/>
      <c r="JJZ147" s="155"/>
      <c r="JKA147" s="165"/>
      <c r="JKB147" s="153"/>
      <c r="JKC147" s="154"/>
      <c r="JKD147" s="154"/>
      <c r="JKE147" s="153"/>
      <c r="JKF147" s="153"/>
      <c r="JKG147" s="153"/>
      <c r="JKH147" s="153"/>
      <c r="JKI147" s="153"/>
      <c r="JKJ147" s="153"/>
      <c r="JKK147" s="153"/>
      <c r="JKL147" s="153"/>
      <c r="JKM147" s="155"/>
      <c r="JKN147" s="165"/>
      <c r="JKO147" s="153"/>
      <c r="JKP147" s="154"/>
      <c r="JKQ147" s="154"/>
      <c r="JKR147" s="153"/>
      <c r="JKS147" s="153"/>
      <c r="JKT147" s="153"/>
      <c r="JKU147" s="153"/>
      <c r="JKV147" s="153"/>
      <c r="JKW147" s="153"/>
      <c r="JKX147" s="153"/>
      <c r="JKY147" s="153"/>
      <c r="JKZ147" s="155"/>
      <c r="JLA147" s="165"/>
      <c r="JLB147" s="153"/>
      <c r="JLC147" s="154"/>
      <c r="JLD147" s="154"/>
      <c r="JLE147" s="153"/>
      <c r="JLF147" s="153"/>
      <c r="JLG147" s="153"/>
      <c r="JLH147" s="153"/>
      <c r="JLI147" s="153"/>
      <c r="JLJ147" s="153"/>
      <c r="JLK147" s="153"/>
      <c r="JLL147" s="153"/>
      <c r="JLM147" s="155"/>
      <c r="JLN147" s="165"/>
      <c r="JLO147" s="153"/>
      <c r="JLP147" s="154"/>
      <c r="JLQ147" s="154"/>
      <c r="JLR147" s="153"/>
      <c r="JLS147" s="153"/>
      <c r="JLT147" s="153"/>
      <c r="JLU147" s="153"/>
      <c r="JLV147" s="153"/>
      <c r="JLW147" s="153"/>
      <c r="JLX147" s="153"/>
      <c r="JLY147" s="153"/>
      <c r="JLZ147" s="155"/>
      <c r="JMA147" s="165"/>
      <c r="JMB147" s="153"/>
      <c r="JMC147" s="154"/>
      <c r="JMD147" s="154"/>
      <c r="JME147" s="153"/>
      <c r="JMF147" s="153"/>
      <c r="JMG147" s="153"/>
      <c r="JMH147" s="153"/>
      <c r="JMI147" s="153"/>
      <c r="JMJ147" s="153"/>
      <c r="JMK147" s="153"/>
      <c r="JML147" s="153"/>
      <c r="JMM147" s="155"/>
      <c r="JMN147" s="165"/>
      <c r="JMO147" s="153"/>
      <c r="JMP147" s="154"/>
      <c r="JMQ147" s="154"/>
      <c r="JMR147" s="153"/>
      <c r="JMS147" s="153"/>
      <c r="JMT147" s="153"/>
      <c r="JMU147" s="153"/>
      <c r="JMV147" s="153"/>
      <c r="JMW147" s="153"/>
      <c r="JMX147" s="153"/>
      <c r="JMY147" s="153"/>
      <c r="JMZ147" s="155"/>
      <c r="JNA147" s="165"/>
      <c r="JNB147" s="153"/>
      <c r="JNC147" s="154"/>
      <c r="JND147" s="154"/>
      <c r="JNE147" s="153"/>
      <c r="JNF147" s="153"/>
      <c r="JNG147" s="153"/>
      <c r="JNH147" s="153"/>
      <c r="JNI147" s="153"/>
      <c r="JNJ147" s="153"/>
      <c r="JNK147" s="153"/>
      <c r="JNL147" s="153"/>
      <c r="JNM147" s="155"/>
      <c r="JNN147" s="165"/>
      <c r="JNO147" s="153"/>
      <c r="JNP147" s="154"/>
      <c r="JNQ147" s="154"/>
      <c r="JNR147" s="153"/>
      <c r="JNS147" s="153"/>
      <c r="JNT147" s="153"/>
      <c r="JNU147" s="153"/>
      <c r="JNV147" s="153"/>
      <c r="JNW147" s="153"/>
      <c r="JNX147" s="153"/>
      <c r="JNY147" s="153"/>
      <c r="JNZ147" s="155"/>
      <c r="JOA147" s="165"/>
      <c r="JOB147" s="153"/>
      <c r="JOC147" s="154"/>
      <c r="JOD147" s="154"/>
      <c r="JOE147" s="153"/>
      <c r="JOF147" s="153"/>
      <c r="JOG147" s="153"/>
      <c r="JOH147" s="153"/>
      <c r="JOI147" s="153"/>
      <c r="JOJ147" s="153"/>
      <c r="JOK147" s="153"/>
      <c r="JOL147" s="153"/>
      <c r="JOM147" s="155"/>
      <c r="JON147" s="165"/>
      <c r="JOO147" s="153"/>
      <c r="JOP147" s="154"/>
      <c r="JOQ147" s="154"/>
      <c r="JOR147" s="153"/>
      <c r="JOS147" s="153"/>
      <c r="JOT147" s="153"/>
      <c r="JOU147" s="153"/>
      <c r="JOV147" s="153"/>
      <c r="JOW147" s="153"/>
      <c r="JOX147" s="153"/>
      <c r="JOY147" s="153"/>
      <c r="JOZ147" s="155"/>
      <c r="JPA147" s="165"/>
      <c r="JPB147" s="153"/>
      <c r="JPC147" s="154"/>
      <c r="JPD147" s="154"/>
      <c r="JPE147" s="153"/>
      <c r="JPF147" s="153"/>
      <c r="JPG147" s="153"/>
      <c r="JPH147" s="153"/>
      <c r="JPI147" s="153"/>
      <c r="JPJ147" s="153"/>
      <c r="JPK147" s="153"/>
      <c r="JPL147" s="153"/>
      <c r="JPM147" s="155"/>
      <c r="JPN147" s="165"/>
      <c r="JPO147" s="153"/>
      <c r="JPP147" s="154"/>
      <c r="JPQ147" s="154"/>
      <c r="JPR147" s="153"/>
      <c r="JPS147" s="153"/>
      <c r="JPT147" s="153"/>
      <c r="JPU147" s="153"/>
      <c r="JPV147" s="153"/>
      <c r="JPW147" s="153"/>
      <c r="JPX147" s="153"/>
      <c r="JPY147" s="153"/>
      <c r="JPZ147" s="155"/>
      <c r="JQA147" s="165"/>
      <c r="JQB147" s="153"/>
      <c r="JQC147" s="154"/>
      <c r="JQD147" s="154"/>
      <c r="JQE147" s="153"/>
      <c r="JQF147" s="153"/>
      <c r="JQG147" s="153"/>
      <c r="JQH147" s="153"/>
      <c r="JQI147" s="153"/>
      <c r="JQJ147" s="153"/>
      <c r="JQK147" s="153"/>
      <c r="JQL147" s="153"/>
      <c r="JQM147" s="155"/>
      <c r="JQN147" s="165"/>
      <c r="JQO147" s="153"/>
      <c r="JQP147" s="154"/>
      <c r="JQQ147" s="154"/>
      <c r="JQR147" s="153"/>
      <c r="JQS147" s="153"/>
      <c r="JQT147" s="153"/>
      <c r="JQU147" s="153"/>
      <c r="JQV147" s="153"/>
      <c r="JQW147" s="153"/>
      <c r="JQX147" s="153"/>
      <c r="JQY147" s="153"/>
      <c r="JQZ147" s="155"/>
      <c r="JRA147" s="165"/>
      <c r="JRB147" s="153"/>
      <c r="JRC147" s="154"/>
      <c r="JRD147" s="154"/>
      <c r="JRE147" s="153"/>
      <c r="JRF147" s="153"/>
      <c r="JRG147" s="153"/>
      <c r="JRH147" s="153"/>
      <c r="JRI147" s="153"/>
      <c r="JRJ147" s="153"/>
      <c r="JRK147" s="153"/>
      <c r="JRL147" s="153"/>
      <c r="JRM147" s="155"/>
      <c r="JRN147" s="165"/>
      <c r="JRO147" s="153"/>
      <c r="JRP147" s="154"/>
      <c r="JRQ147" s="154"/>
      <c r="JRR147" s="153"/>
      <c r="JRS147" s="153"/>
      <c r="JRT147" s="153"/>
      <c r="JRU147" s="153"/>
      <c r="JRV147" s="153"/>
      <c r="JRW147" s="153"/>
      <c r="JRX147" s="153"/>
      <c r="JRY147" s="153"/>
      <c r="JRZ147" s="155"/>
      <c r="JSA147" s="165"/>
      <c r="JSB147" s="153"/>
      <c r="JSC147" s="154"/>
      <c r="JSD147" s="154"/>
      <c r="JSE147" s="153"/>
      <c r="JSF147" s="153"/>
      <c r="JSG147" s="153"/>
      <c r="JSH147" s="153"/>
      <c r="JSI147" s="153"/>
      <c r="JSJ147" s="153"/>
      <c r="JSK147" s="153"/>
      <c r="JSL147" s="153"/>
      <c r="JSM147" s="155"/>
      <c r="JSN147" s="165"/>
      <c r="JSO147" s="153"/>
      <c r="JSP147" s="154"/>
      <c r="JSQ147" s="154"/>
      <c r="JSR147" s="153"/>
      <c r="JSS147" s="153"/>
      <c r="JST147" s="153"/>
      <c r="JSU147" s="153"/>
      <c r="JSV147" s="153"/>
      <c r="JSW147" s="153"/>
      <c r="JSX147" s="153"/>
      <c r="JSY147" s="153"/>
      <c r="JSZ147" s="155"/>
      <c r="JTA147" s="165"/>
      <c r="JTB147" s="153"/>
      <c r="JTC147" s="154"/>
      <c r="JTD147" s="154"/>
      <c r="JTE147" s="153"/>
      <c r="JTF147" s="153"/>
      <c r="JTG147" s="153"/>
      <c r="JTH147" s="153"/>
      <c r="JTI147" s="153"/>
      <c r="JTJ147" s="153"/>
      <c r="JTK147" s="153"/>
      <c r="JTL147" s="153"/>
      <c r="JTM147" s="155"/>
      <c r="JTN147" s="165"/>
      <c r="JTO147" s="153"/>
      <c r="JTP147" s="154"/>
      <c r="JTQ147" s="154"/>
      <c r="JTR147" s="153"/>
      <c r="JTS147" s="153"/>
      <c r="JTT147" s="153"/>
      <c r="JTU147" s="153"/>
      <c r="JTV147" s="153"/>
      <c r="JTW147" s="153"/>
      <c r="JTX147" s="153"/>
      <c r="JTY147" s="153"/>
      <c r="JTZ147" s="155"/>
      <c r="JUA147" s="165"/>
      <c r="JUB147" s="153"/>
      <c r="JUC147" s="154"/>
      <c r="JUD147" s="154"/>
      <c r="JUE147" s="153"/>
      <c r="JUF147" s="153"/>
      <c r="JUG147" s="153"/>
      <c r="JUH147" s="153"/>
      <c r="JUI147" s="153"/>
      <c r="JUJ147" s="153"/>
      <c r="JUK147" s="153"/>
      <c r="JUL147" s="153"/>
      <c r="JUM147" s="155"/>
      <c r="JUN147" s="165"/>
      <c r="JUO147" s="153"/>
      <c r="JUP147" s="154"/>
      <c r="JUQ147" s="154"/>
      <c r="JUR147" s="153"/>
      <c r="JUS147" s="153"/>
      <c r="JUT147" s="153"/>
      <c r="JUU147" s="153"/>
      <c r="JUV147" s="153"/>
      <c r="JUW147" s="153"/>
      <c r="JUX147" s="153"/>
      <c r="JUY147" s="153"/>
      <c r="JUZ147" s="155"/>
      <c r="JVA147" s="165"/>
      <c r="JVB147" s="153"/>
      <c r="JVC147" s="154"/>
      <c r="JVD147" s="154"/>
      <c r="JVE147" s="153"/>
      <c r="JVF147" s="153"/>
      <c r="JVG147" s="153"/>
      <c r="JVH147" s="153"/>
      <c r="JVI147" s="153"/>
      <c r="JVJ147" s="153"/>
      <c r="JVK147" s="153"/>
      <c r="JVL147" s="153"/>
      <c r="JVM147" s="155"/>
      <c r="JVN147" s="165"/>
      <c r="JVO147" s="153"/>
      <c r="JVP147" s="154"/>
      <c r="JVQ147" s="154"/>
      <c r="JVR147" s="153"/>
      <c r="JVS147" s="153"/>
      <c r="JVT147" s="153"/>
      <c r="JVU147" s="153"/>
      <c r="JVV147" s="153"/>
      <c r="JVW147" s="153"/>
      <c r="JVX147" s="153"/>
      <c r="JVY147" s="153"/>
      <c r="JVZ147" s="155"/>
      <c r="JWA147" s="165"/>
      <c r="JWB147" s="153"/>
      <c r="JWC147" s="154"/>
      <c r="JWD147" s="154"/>
      <c r="JWE147" s="153"/>
      <c r="JWF147" s="153"/>
      <c r="JWG147" s="153"/>
      <c r="JWH147" s="153"/>
      <c r="JWI147" s="153"/>
      <c r="JWJ147" s="153"/>
      <c r="JWK147" s="153"/>
      <c r="JWL147" s="153"/>
      <c r="JWM147" s="155"/>
      <c r="JWN147" s="165"/>
      <c r="JWO147" s="153"/>
      <c r="JWP147" s="154"/>
      <c r="JWQ147" s="154"/>
      <c r="JWR147" s="153"/>
      <c r="JWS147" s="153"/>
      <c r="JWT147" s="153"/>
      <c r="JWU147" s="153"/>
      <c r="JWV147" s="153"/>
      <c r="JWW147" s="153"/>
      <c r="JWX147" s="153"/>
      <c r="JWY147" s="153"/>
      <c r="JWZ147" s="155"/>
      <c r="JXA147" s="165"/>
      <c r="JXB147" s="153"/>
      <c r="JXC147" s="154"/>
      <c r="JXD147" s="154"/>
      <c r="JXE147" s="153"/>
      <c r="JXF147" s="153"/>
      <c r="JXG147" s="153"/>
      <c r="JXH147" s="153"/>
      <c r="JXI147" s="153"/>
      <c r="JXJ147" s="153"/>
      <c r="JXK147" s="153"/>
      <c r="JXL147" s="153"/>
      <c r="JXM147" s="155"/>
      <c r="JXN147" s="165"/>
      <c r="JXO147" s="153"/>
      <c r="JXP147" s="154"/>
      <c r="JXQ147" s="154"/>
      <c r="JXR147" s="153"/>
      <c r="JXS147" s="153"/>
      <c r="JXT147" s="153"/>
      <c r="JXU147" s="153"/>
      <c r="JXV147" s="153"/>
      <c r="JXW147" s="153"/>
      <c r="JXX147" s="153"/>
      <c r="JXY147" s="153"/>
      <c r="JXZ147" s="155"/>
      <c r="JYA147" s="165"/>
      <c r="JYB147" s="153"/>
      <c r="JYC147" s="154"/>
      <c r="JYD147" s="154"/>
      <c r="JYE147" s="153"/>
      <c r="JYF147" s="153"/>
      <c r="JYG147" s="153"/>
      <c r="JYH147" s="153"/>
      <c r="JYI147" s="153"/>
      <c r="JYJ147" s="153"/>
      <c r="JYK147" s="153"/>
      <c r="JYL147" s="153"/>
      <c r="JYM147" s="155"/>
      <c r="JYN147" s="165"/>
      <c r="JYO147" s="153"/>
      <c r="JYP147" s="154"/>
      <c r="JYQ147" s="154"/>
      <c r="JYR147" s="153"/>
      <c r="JYS147" s="153"/>
      <c r="JYT147" s="153"/>
      <c r="JYU147" s="153"/>
      <c r="JYV147" s="153"/>
      <c r="JYW147" s="153"/>
      <c r="JYX147" s="153"/>
      <c r="JYY147" s="153"/>
      <c r="JYZ147" s="155"/>
      <c r="JZA147" s="165"/>
      <c r="JZB147" s="153"/>
      <c r="JZC147" s="154"/>
      <c r="JZD147" s="154"/>
      <c r="JZE147" s="153"/>
      <c r="JZF147" s="153"/>
      <c r="JZG147" s="153"/>
      <c r="JZH147" s="153"/>
      <c r="JZI147" s="153"/>
      <c r="JZJ147" s="153"/>
      <c r="JZK147" s="153"/>
      <c r="JZL147" s="153"/>
      <c r="JZM147" s="155"/>
      <c r="JZN147" s="165"/>
      <c r="JZO147" s="153"/>
      <c r="JZP147" s="154"/>
      <c r="JZQ147" s="154"/>
      <c r="JZR147" s="153"/>
      <c r="JZS147" s="153"/>
      <c r="JZT147" s="153"/>
      <c r="JZU147" s="153"/>
      <c r="JZV147" s="153"/>
      <c r="JZW147" s="153"/>
      <c r="JZX147" s="153"/>
      <c r="JZY147" s="153"/>
      <c r="JZZ147" s="155"/>
      <c r="KAA147" s="165"/>
      <c r="KAB147" s="153"/>
      <c r="KAC147" s="154"/>
      <c r="KAD147" s="154"/>
      <c r="KAE147" s="153"/>
      <c r="KAF147" s="153"/>
      <c r="KAG147" s="153"/>
      <c r="KAH147" s="153"/>
      <c r="KAI147" s="153"/>
      <c r="KAJ147" s="153"/>
      <c r="KAK147" s="153"/>
      <c r="KAL147" s="153"/>
      <c r="KAM147" s="155"/>
      <c r="KAN147" s="165"/>
      <c r="KAO147" s="153"/>
      <c r="KAP147" s="154"/>
      <c r="KAQ147" s="154"/>
      <c r="KAR147" s="153"/>
      <c r="KAS147" s="153"/>
      <c r="KAT147" s="153"/>
      <c r="KAU147" s="153"/>
      <c r="KAV147" s="153"/>
      <c r="KAW147" s="153"/>
      <c r="KAX147" s="153"/>
      <c r="KAY147" s="153"/>
      <c r="KAZ147" s="155"/>
      <c r="KBA147" s="165"/>
      <c r="KBB147" s="153"/>
      <c r="KBC147" s="154"/>
      <c r="KBD147" s="154"/>
      <c r="KBE147" s="153"/>
      <c r="KBF147" s="153"/>
      <c r="KBG147" s="153"/>
      <c r="KBH147" s="153"/>
      <c r="KBI147" s="153"/>
      <c r="KBJ147" s="153"/>
      <c r="KBK147" s="153"/>
      <c r="KBL147" s="153"/>
      <c r="KBM147" s="155"/>
      <c r="KBN147" s="165"/>
      <c r="KBO147" s="153"/>
      <c r="KBP147" s="154"/>
      <c r="KBQ147" s="154"/>
      <c r="KBR147" s="153"/>
      <c r="KBS147" s="153"/>
      <c r="KBT147" s="153"/>
      <c r="KBU147" s="153"/>
      <c r="KBV147" s="153"/>
      <c r="KBW147" s="153"/>
      <c r="KBX147" s="153"/>
      <c r="KBY147" s="153"/>
      <c r="KBZ147" s="155"/>
      <c r="KCA147" s="165"/>
      <c r="KCB147" s="153"/>
      <c r="KCC147" s="154"/>
      <c r="KCD147" s="154"/>
      <c r="KCE147" s="153"/>
      <c r="KCF147" s="153"/>
      <c r="KCG147" s="153"/>
      <c r="KCH147" s="153"/>
      <c r="KCI147" s="153"/>
      <c r="KCJ147" s="153"/>
      <c r="KCK147" s="153"/>
      <c r="KCL147" s="153"/>
      <c r="KCM147" s="155"/>
      <c r="KCN147" s="165"/>
      <c r="KCO147" s="153"/>
      <c r="KCP147" s="154"/>
      <c r="KCQ147" s="154"/>
      <c r="KCR147" s="153"/>
      <c r="KCS147" s="153"/>
      <c r="KCT147" s="153"/>
      <c r="KCU147" s="153"/>
      <c r="KCV147" s="153"/>
      <c r="KCW147" s="153"/>
      <c r="KCX147" s="153"/>
      <c r="KCY147" s="153"/>
      <c r="KCZ147" s="155"/>
      <c r="KDA147" s="165"/>
      <c r="KDB147" s="153"/>
      <c r="KDC147" s="154"/>
      <c r="KDD147" s="154"/>
      <c r="KDE147" s="153"/>
      <c r="KDF147" s="153"/>
      <c r="KDG147" s="153"/>
      <c r="KDH147" s="153"/>
      <c r="KDI147" s="153"/>
      <c r="KDJ147" s="153"/>
      <c r="KDK147" s="153"/>
      <c r="KDL147" s="153"/>
      <c r="KDM147" s="155"/>
      <c r="KDN147" s="165"/>
      <c r="KDO147" s="153"/>
      <c r="KDP147" s="154"/>
      <c r="KDQ147" s="154"/>
      <c r="KDR147" s="153"/>
      <c r="KDS147" s="153"/>
      <c r="KDT147" s="153"/>
      <c r="KDU147" s="153"/>
      <c r="KDV147" s="153"/>
      <c r="KDW147" s="153"/>
      <c r="KDX147" s="153"/>
      <c r="KDY147" s="153"/>
      <c r="KDZ147" s="155"/>
      <c r="KEA147" s="165"/>
      <c r="KEB147" s="153"/>
      <c r="KEC147" s="154"/>
      <c r="KED147" s="154"/>
      <c r="KEE147" s="153"/>
      <c r="KEF147" s="153"/>
      <c r="KEG147" s="153"/>
      <c r="KEH147" s="153"/>
      <c r="KEI147" s="153"/>
      <c r="KEJ147" s="153"/>
      <c r="KEK147" s="153"/>
      <c r="KEL147" s="153"/>
      <c r="KEM147" s="155"/>
      <c r="KEN147" s="165"/>
      <c r="KEO147" s="153"/>
      <c r="KEP147" s="154"/>
      <c r="KEQ147" s="154"/>
      <c r="KER147" s="153"/>
      <c r="KES147" s="153"/>
      <c r="KET147" s="153"/>
      <c r="KEU147" s="153"/>
      <c r="KEV147" s="153"/>
      <c r="KEW147" s="153"/>
      <c r="KEX147" s="153"/>
      <c r="KEY147" s="153"/>
      <c r="KEZ147" s="155"/>
      <c r="KFA147" s="165"/>
      <c r="KFB147" s="153"/>
      <c r="KFC147" s="154"/>
      <c r="KFD147" s="154"/>
      <c r="KFE147" s="153"/>
      <c r="KFF147" s="153"/>
      <c r="KFG147" s="153"/>
      <c r="KFH147" s="153"/>
      <c r="KFI147" s="153"/>
      <c r="KFJ147" s="153"/>
      <c r="KFK147" s="153"/>
      <c r="KFL147" s="153"/>
      <c r="KFM147" s="155"/>
      <c r="KFN147" s="165"/>
      <c r="KFO147" s="153"/>
      <c r="KFP147" s="154"/>
      <c r="KFQ147" s="154"/>
      <c r="KFR147" s="153"/>
      <c r="KFS147" s="153"/>
      <c r="KFT147" s="153"/>
      <c r="KFU147" s="153"/>
      <c r="KFV147" s="153"/>
      <c r="KFW147" s="153"/>
      <c r="KFX147" s="153"/>
      <c r="KFY147" s="153"/>
      <c r="KFZ147" s="155"/>
      <c r="KGA147" s="165"/>
      <c r="KGB147" s="153"/>
      <c r="KGC147" s="154"/>
      <c r="KGD147" s="154"/>
      <c r="KGE147" s="153"/>
      <c r="KGF147" s="153"/>
      <c r="KGG147" s="153"/>
      <c r="KGH147" s="153"/>
      <c r="KGI147" s="153"/>
      <c r="KGJ147" s="153"/>
      <c r="KGK147" s="153"/>
      <c r="KGL147" s="153"/>
      <c r="KGM147" s="155"/>
      <c r="KGN147" s="165"/>
      <c r="KGO147" s="153"/>
      <c r="KGP147" s="154"/>
      <c r="KGQ147" s="154"/>
      <c r="KGR147" s="153"/>
      <c r="KGS147" s="153"/>
      <c r="KGT147" s="153"/>
      <c r="KGU147" s="153"/>
      <c r="KGV147" s="153"/>
      <c r="KGW147" s="153"/>
      <c r="KGX147" s="153"/>
      <c r="KGY147" s="153"/>
      <c r="KGZ147" s="155"/>
      <c r="KHA147" s="165"/>
      <c r="KHB147" s="153"/>
      <c r="KHC147" s="154"/>
      <c r="KHD147" s="154"/>
      <c r="KHE147" s="153"/>
      <c r="KHF147" s="153"/>
      <c r="KHG147" s="153"/>
      <c r="KHH147" s="153"/>
      <c r="KHI147" s="153"/>
      <c r="KHJ147" s="153"/>
      <c r="KHK147" s="153"/>
      <c r="KHL147" s="153"/>
      <c r="KHM147" s="155"/>
      <c r="KHN147" s="165"/>
      <c r="KHO147" s="153"/>
      <c r="KHP147" s="154"/>
      <c r="KHQ147" s="154"/>
      <c r="KHR147" s="153"/>
      <c r="KHS147" s="153"/>
      <c r="KHT147" s="153"/>
      <c r="KHU147" s="153"/>
      <c r="KHV147" s="153"/>
      <c r="KHW147" s="153"/>
      <c r="KHX147" s="153"/>
      <c r="KHY147" s="153"/>
      <c r="KHZ147" s="155"/>
      <c r="KIA147" s="165"/>
      <c r="KIB147" s="153"/>
      <c r="KIC147" s="154"/>
      <c r="KID147" s="154"/>
      <c r="KIE147" s="153"/>
      <c r="KIF147" s="153"/>
      <c r="KIG147" s="153"/>
      <c r="KIH147" s="153"/>
      <c r="KII147" s="153"/>
      <c r="KIJ147" s="153"/>
      <c r="KIK147" s="153"/>
      <c r="KIL147" s="153"/>
      <c r="KIM147" s="155"/>
      <c r="KIN147" s="165"/>
      <c r="KIO147" s="153"/>
      <c r="KIP147" s="154"/>
      <c r="KIQ147" s="154"/>
      <c r="KIR147" s="153"/>
      <c r="KIS147" s="153"/>
      <c r="KIT147" s="153"/>
      <c r="KIU147" s="153"/>
      <c r="KIV147" s="153"/>
      <c r="KIW147" s="153"/>
      <c r="KIX147" s="153"/>
      <c r="KIY147" s="153"/>
      <c r="KIZ147" s="155"/>
      <c r="KJA147" s="165"/>
      <c r="KJB147" s="153"/>
      <c r="KJC147" s="154"/>
      <c r="KJD147" s="154"/>
      <c r="KJE147" s="153"/>
      <c r="KJF147" s="153"/>
      <c r="KJG147" s="153"/>
      <c r="KJH147" s="153"/>
      <c r="KJI147" s="153"/>
      <c r="KJJ147" s="153"/>
      <c r="KJK147" s="153"/>
      <c r="KJL147" s="153"/>
      <c r="KJM147" s="155"/>
      <c r="KJN147" s="165"/>
      <c r="KJO147" s="153"/>
      <c r="KJP147" s="154"/>
      <c r="KJQ147" s="154"/>
      <c r="KJR147" s="153"/>
      <c r="KJS147" s="153"/>
      <c r="KJT147" s="153"/>
      <c r="KJU147" s="153"/>
      <c r="KJV147" s="153"/>
      <c r="KJW147" s="153"/>
      <c r="KJX147" s="153"/>
      <c r="KJY147" s="153"/>
      <c r="KJZ147" s="155"/>
      <c r="KKA147" s="165"/>
      <c r="KKB147" s="153"/>
      <c r="KKC147" s="154"/>
      <c r="KKD147" s="154"/>
      <c r="KKE147" s="153"/>
      <c r="KKF147" s="153"/>
      <c r="KKG147" s="153"/>
      <c r="KKH147" s="153"/>
      <c r="KKI147" s="153"/>
      <c r="KKJ147" s="153"/>
      <c r="KKK147" s="153"/>
      <c r="KKL147" s="153"/>
      <c r="KKM147" s="155"/>
      <c r="KKN147" s="165"/>
      <c r="KKO147" s="153"/>
      <c r="KKP147" s="154"/>
      <c r="KKQ147" s="154"/>
      <c r="KKR147" s="153"/>
      <c r="KKS147" s="153"/>
      <c r="KKT147" s="153"/>
      <c r="KKU147" s="153"/>
      <c r="KKV147" s="153"/>
      <c r="KKW147" s="153"/>
      <c r="KKX147" s="153"/>
      <c r="KKY147" s="153"/>
      <c r="KKZ147" s="155"/>
      <c r="KLA147" s="165"/>
      <c r="KLB147" s="153"/>
      <c r="KLC147" s="154"/>
      <c r="KLD147" s="154"/>
      <c r="KLE147" s="153"/>
      <c r="KLF147" s="153"/>
      <c r="KLG147" s="153"/>
      <c r="KLH147" s="153"/>
      <c r="KLI147" s="153"/>
      <c r="KLJ147" s="153"/>
      <c r="KLK147" s="153"/>
      <c r="KLL147" s="153"/>
      <c r="KLM147" s="155"/>
      <c r="KLN147" s="165"/>
      <c r="KLO147" s="153"/>
      <c r="KLP147" s="154"/>
      <c r="KLQ147" s="154"/>
      <c r="KLR147" s="153"/>
      <c r="KLS147" s="153"/>
      <c r="KLT147" s="153"/>
      <c r="KLU147" s="153"/>
      <c r="KLV147" s="153"/>
      <c r="KLW147" s="153"/>
      <c r="KLX147" s="153"/>
      <c r="KLY147" s="153"/>
      <c r="KLZ147" s="155"/>
      <c r="KMA147" s="165"/>
      <c r="KMB147" s="153"/>
      <c r="KMC147" s="154"/>
      <c r="KMD147" s="154"/>
      <c r="KME147" s="153"/>
      <c r="KMF147" s="153"/>
      <c r="KMG147" s="153"/>
      <c r="KMH147" s="153"/>
      <c r="KMI147" s="153"/>
      <c r="KMJ147" s="153"/>
      <c r="KMK147" s="153"/>
      <c r="KML147" s="153"/>
      <c r="KMM147" s="155"/>
      <c r="KMN147" s="165"/>
      <c r="KMO147" s="153"/>
      <c r="KMP147" s="154"/>
      <c r="KMQ147" s="154"/>
      <c r="KMR147" s="153"/>
      <c r="KMS147" s="153"/>
      <c r="KMT147" s="153"/>
      <c r="KMU147" s="153"/>
      <c r="KMV147" s="153"/>
      <c r="KMW147" s="153"/>
      <c r="KMX147" s="153"/>
      <c r="KMY147" s="153"/>
      <c r="KMZ147" s="155"/>
      <c r="KNA147" s="165"/>
      <c r="KNB147" s="153"/>
      <c r="KNC147" s="154"/>
      <c r="KND147" s="154"/>
      <c r="KNE147" s="153"/>
      <c r="KNF147" s="153"/>
      <c r="KNG147" s="153"/>
      <c r="KNH147" s="153"/>
      <c r="KNI147" s="153"/>
      <c r="KNJ147" s="153"/>
      <c r="KNK147" s="153"/>
      <c r="KNL147" s="153"/>
      <c r="KNM147" s="155"/>
      <c r="KNN147" s="165"/>
      <c r="KNO147" s="153"/>
      <c r="KNP147" s="154"/>
      <c r="KNQ147" s="154"/>
      <c r="KNR147" s="153"/>
      <c r="KNS147" s="153"/>
      <c r="KNT147" s="153"/>
      <c r="KNU147" s="153"/>
      <c r="KNV147" s="153"/>
      <c r="KNW147" s="153"/>
      <c r="KNX147" s="153"/>
      <c r="KNY147" s="153"/>
      <c r="KNZ147" s="155"/>
      <c r="KOA147" s="165"/>
      <c r="KOB147" s="153"/>
      <c r="KOC147" s="154"/>
      <c r="KOD147" s="154"/>
      <c r="KOE147" s="153"/>
      <c r="KOF147" s="153"/>
      <c r="KOG147" s="153"/>
      <c r="KOH147" s="153"/>
      <c r="KOI147" s="153"/>
      <c r="KOJ147" s="153"/>
      <c r="KOK147" s="153"/>
      <c r="KOL147" s="153"/>
      <c r="KOM147" s="155"/>
      <c r="KON147" s="165"/>
      <c r="KOO147" s="153"/>
      <c r="KOP147" s="154"/>
      <c r="KOQ147" s="154"/>
      <c r="KOR147" s="153"/>
      <c r="KOS147" s="153"/>
      <c r="KOT147" s="153"/>
      <c r="KOU147" s="153"/>
      <c r="KOV147" s="153"/>
      <c r="KOW147" s="153"/>
      <c r="KOX147" s="153"/>
      <c r="KOY147" s="153"/>
      <c r="KOZ147" s="155"/>
      <c r="KPA147" s="165"/>
      <c r="KPB147" s="153"/>
      <c r="KPC147" s="154"/>
      <c r="KPD147" s="154"/>
      <c r="KPE147" s="153"/>
      <c r="KPF147" s="153"/>
      <c r="KPG147" s="153"/>
      <c r="KPH147" s="153"/>
      <c r="KPI147" s="153"/>
      <c r="KPJ147" s="153"/>
      <c r="KPK147" s="153"/>
      <c r="KPL147" s="153"/>
      <c r="KPM147" s="155"/>
      <c r="KPN147" s="165"/>
      <c r="KPO147" s="153"/>
      <c r="KPP147" s="154"/>
      <c r="KPQ147" s="154"/>
      <c r="KPR147" s="153"/>
      <c r="KPS147" s="153"/>
      <c r="KPT147" s="153"/>
      <c r="KPU147" s="153"/>
      <c r="KPV147" s="153"/>
      <c r="KPW147" s="153"/>
      <c r="KPX147" s="153"/>
      <c r="KPY147" s="153"/>
      <c r="KPZ147" s="155"/>
      <c r="KQA147" s="165"/>
      <c r="KQB147" s="153"/>
      <c r="KQC147" s="154"/>
      <c r="KQD147" s="154"/>
      <c r="KQE147" s="153"/>
      <c r="KQF147" s="153"/>
      <c r="KQG147" s="153"/>
      <c r="KQH147" s="153"/>
      <c r="KQI147" s="153"/>
      <c r="KQJ147" s="153"/>
      <c r="KQK147" s="153"/>
      <c r="KQL147" s="153"/>
      <c r="KQM147" s="155"/>
      <c r="KQN147" s="165"/>
      <c r="KQO147" s="153"/>
      <c r="KQP147" s="154"/>
      <c r="KQQ147" s="154"/>
      <c r="KQR147" s="153"/>
      <c r="KQS147" s="153"/>
      <c r="KQT147" s="153"/>
      <c r="KQU147" s="153"/>
      <c r="KQV147" s="153"/>
      <c r="KQW147" s="153"/>
      <c r="KQX147" s="153"/>
      <c r="KQY147" s="153"/>
      <c r="KQZ147" s="155"/>
      <c r="KRA147" s="165"/>
      <c r="KRB147" s="153"/>
      <c r="KRC147" s="154"/>
      <c r="KRD147" s="154"/>
      <c r="KRE147" s="153"/>
      <c r="KRF147" s="153"/>
      <c r="KRG147" s="153"/>
      <c r="KRH147" s="153"/>
      <c r="KRI147" s="153"/>
      <c r="KRJ147" s="153"/>
      <c r="KRK147" s="153"/>
      <c r="KRL147" s="153"/>
      <c r="KRM147" s="155"/>
      <c r="KRN147" s="165"/>
      <c r="KRO147" s="153"/>
      <c r="KRP147" s="154"/>
      <c r="KRQ147" s="154"/>
      <c r="KRR147" s="153"/>
      <c r="KRS147" s="153"/>
      <c r="KRT147" s="153"/>
      <c r="KRU147" s="153"/>
      <c r="KRV147" s="153"/>
      <c r="KRW147" s="153"/>
      <c r="KRX147" s="153"/>
      <c r="KRY147" s="153"/>
      <c r="KRZ147" s="155"/>
      <c r="KSA147" s="165"/>
      <c r="KSB147" s="153"/>
      <c r="KSC147" s="154"/>
      <c r="KSD147" s="154"/>
      <c r="KSE147" s="153"/>
      <c r="KSF147" s="153"/>
      <c r="KSG147" s="153"/>
      <c r="KSH147" s="153"/>
      <c r="KSI147" s="153"/>
      <c r="KSJ147" s="153"/>
      <c r="KSK147" s="153"/>
      <c r="KSL147" s="153"/>
      <c r="KSM147" s="155"/>
      <c r="KSN147" s="165"/>
      <c r="KSO147" s="153"/>
      <c r="KSP147" s="154"/>
      <c r="KSQ147" s="154"/>
      <c r="KSR147" s="153"/>
      <c r="KSS147" s="153"/>
      <c r="KST147" s="153"/>
      <c r="KSU147" s="153"/>
      <c r="KSV147" s="153"/>
      <c r="KSW147" s="153"/>
      <c r="KSX147" s="153"/>
      <c r="KSY147" s="153"/>
      <c r="KSZ147" s="155"/>
      <c r="KTA147" s="165"/>
      <c r="KTB147" s="153"/>
      <c r="KTC147" s="154"/>
      <c r="KTD147" s="154"/>
      <c r="KTE147" s="153"/>
      <c r="KTF147" s="153"/>
      <c r="KTG147" s="153"/>
      <c r="KTH147" s="153"/>
      <c r="KTI147" s="153"/>
      <c r="KTJ147" s="153"/>
      <c r="KTK147" s="153"/>
      <c r="KTL147" s="153"/>
      <c r="KTM147" s="155"/>
      <c r="KTN147" s="165"/>
      <c r="KTO147" s="153"/>
      <c r="KTP147" s="154"/>
      <c r="KTQ147" s="154"/>
      <c r="KTR147" s="153"/>
      <c r="KTS147" s="153"/>
      <c r="KTT147" s="153"/>
      <c r="KTU147" s="153"/>
      <c r="KTV147" s="153"/>
      <c r="KTW147" s="153"/>
      <c r="KTX147" s="153"/>
      <c r="KTY147" s="153"/>
      <c r="KTZ147" s="155"/>
      <c r="KUA147" s="165"/>
      <c r="KUB147" s="153"/>
      <c r="KUC147" s="154"/>
      <c r="KUD147" s="154"/>
      <c r="KUE147" s="153"/>
      <c r="KUF147" s="153"/>
      <c r="KUG147" s="153"/>
      <c r="KUH147" s="153"/>
      <c r="KUI147" s="153"/>
      <c r="KUJ147" s="153"/>
      <c r="KUK147" s="153"/>
      <c r="KUL147" s="153"/>
      <c r="KUM147" s="155"/>
      <c r="KUN147" s="165"/>
      <c r="KUO147" s="153"/>
      <c r="KUP147" s="154"/>
      <c r="KUQ147" s="154"/>
      <c r="KUR147" s="153"/>
      <c r="KUS147" s="153"/>
      <c r="KUT147" s="153"/>
      <c r="KUU147" s="153"/>
      <c r="KUV147" s="153"/>
      <c r="KUW147" s="153"/>
      <c r="KUX147" s="153"/>
      <c r="KUY147" s="153"/>
      <c r="KUZ147" s="155"/>
      <c r="KVA147" s="165"/>
      <c r="KVB147" s="153"/>
      <c r="KVC147" s="154"/>
      <c r="KVD147" s="154"/>
      <c r="KVE147" s="153"/>
      <c r="KVF147" s="153"/>
      <c r="KVG147" s="153"/>
      <c r="KVH147" s="153"/>
      <c r="KVI147" s="153"/>
      <c r="KVJ147" s="153"/>
      <c r="KVK147" s="153"/>
      <c r="KVL147" s="153"/>
      <c r="KVM147" s="155"/>
      <c r="KVN147" s="165"/>
      <c r="KVO147" s="153"/>
      <c r="KVP147" s="154"/>
      <c r="KVQ147" s="154"/>
      <c r="KVR147" s="153"/>
      <c r="KVS147" s="153"/>
      <c r="KVT147" s="153"/>
      <c r="KVU147" s="153"/>
      <c r="KVV147" s="153"/>
      <c r="KVW147" s="153"/>
      <c r="KVX147" s="153"/>
      <c r="KVY147" s="153"/>
      <c r="KVZ147" s="155"/>
      <c r="KWA147" s="165"/>
      <c r="KWB147" s="153"/>
      <c r="KWC147" s="154"/>
      <c r="KWD147" s="154"/>
      <c r="KWE147" s="153"/>
      <c r="KWF147" s="153"/>
      <c r="KWG147" s="153"/>
      <c r="KWH147" s="153"/>
      <c r="KWI147" s="153"/>
      <c r="KWJ147" s="153"/>
      <c r="KWK147" s="153"/>
      <c r="KWL147" s="153"/>
      <c r="KWM147" s="155"/>
      <c r="KWN147" s="165"/>
      <c r="KWO147" s="153"/>
      <c r="KWP147" s="154"/>
      <c r="KWQ147" s="154"/>
      <c r="KWR147" s="153"/>
      <c r="KWS147" s="153"/>
      <c r="KWT147" s="153"/>
      <c r="KWU147" s="153"/>
      <c r="KWV147" s="153"/>
      <c r="KWW147" s="153"/>
      <c r="KWX147" s="153"/>
      <c r="KWY147" s="153"/>
      <c r="KWZ147" s="155"/>
      <c r="KXA147" s="165"/>
      <c r="KXB147" s="153"/>
      <c r="KXC147" s="154"/>
      <c r="KXD147" s="154"/>
      <c r="KXE147" s="153"/>
      <c r="KXF147" s="153"/>
      <c r="KXG147" s="153"/>
      <c r="KXH147" s="153"/>
      <c r="KXI147" s="153"/>
      <c r="KXJ147" s="153"/>
      <c r="KXK147" s="153"/>
      <c r="KXL147" s="153"/>
      <c r="KXM147" s="155"/>
      <c r="KXN147" s="165"/>
      <c r="KXO147" s="153"/>
      <c r="KXP147" s="154"/>
      <c r="KXQ147" s="154"/>
      <c r="KXR147" s="153"/>
      <c r="KXS147" s="153"/>
      <c r="KXT147" s="153"/>
      <c r="KXU147" s="153"/>
      <c r="KXV147" s="153"/>
      <c r="KXW147" s="153"/>
      <c r="KXX147" s="153"/>
      <c r="KXY147" s="153"/>
      <c r="KXZ147" s="155"/>
      <c r="KYA147" s="165"/>
      <c r="KYB147" s="153"/>
      <c r="KYC147" s="154"/>
      <c r="KYD147" s="154"/>
      <c r="KYE147" s="153"/>
      <c r="KYF147" s="153"/>
      <c r="KYG147" s="153"/>
      <c r="KYH147" s="153"/>
      <c r="KYI147" s="153"/>
      <c r="KYJ147" s="153"/>
      <c r="KYK147" s="153"/>
      <c r="KYL147" s="153"/>
      <c r="KYM147" s="155"/>
      <c r="KYN147" s="165"/>
      <c r="KYO147" s="153"/>
      <c r="KYP147" s="154"/>
      <c r="KYQ147" s="154"/>
      <c r="KYR147" s="153"/>
      <c r="KYS147" s="153"/>
      <c r="KYT147" s="153"/>
      <c r="KYU147" s="153"/>
      <c r="KYV147" s="153"/>
      <c r="KYW147" s="153"/>
      <c r="KYX147" s="153"/>
      <c r="KYY147" s="153"/>
      <c r="KYZ147" s="155"/>
      <c r="KZA147" s="165"/>
      <c r="KZB147" s="153"/>
      <c r="KZC147" s="154"/>
      <c r="KZD147" s="154"/>
      <c r="KZE147" s="153"/>
      <c r="KZF147" s="153"/>
      <c r="KZG147" s="153"/>
      <c r="KZH147" s="153"/>
      <c r="KZI147" s="153"/>
      <c r="KZJ147" s="153"/>
      <c r="KZK147" s="153"/>
      <c r="KZL147" s="153"/>
      <c r="KZM147" s="155"/>
      <c r="KZN147" s="165"/>
      <c r="KZO147" s="153"/>
      <c r="KZP147" s="154"/>
      <c r="KZQ147" s="154"/>
      <c r="KZR147" s="153"/>
      <c r="KZS147" s="153"/>
      <c r="KZT147" s="153"/>
      <c r="KZU147" s="153"/>
      <c r="KZV147" s="153"/>
      <c r="KZW147" s="153"/>
      <c r="KZX147" s="153"/>
      <c r="KZY147" s="153"/>
      <c r="KZZ147" s="155"/>
      <c r="LAA147" s="165"/>
      <c r="LAB147" s="153"/>
      <c r="LAC147" s="154"/>
      <c r="LAD147" s="154"/>
      <c r="LAE147" s="153"/>
      <c r="LAF147" s="153"/>
      <c r="LAG147" s="153"/>
      <c r="LAH147" s="153"/>
      <c r="LAI147" s="153"/>
      <c r="LAJ147" s="153"/>
      <c r="LAK147" s="153"/>
      <c r="LAL147" s="153"/>
      <c r="LAM147" s="155"/>
      <c r="LAN147" s="165"/>
      <c r="LAO147" s="153"/>
      <c r="LAP147" s="154"/>
      <c r="LAQ147" s="154"/>
      <c r="LAR147" s="153"/>
      <c r="LAS147" s="153"/>
      <c r="LAT147" s="153"/>
      <c r="LAU147" s="153"/>
      <c r="LAV147" s="153"/>
      <c r="LAW147" s="153"/>
      <c r="LAX147" s="153"/>
      <c r="LAY147" s="153"/>
      <c r="LAZ147" s="155"/>
      <c r="LBA147" s="165"/>
      <c r="LBB147" s="153"/>
      <c r="LBC147" s="154"/>
      <c r="LBD147" s="154"/>
      <c r="LBE147" s="153"/>
      <c r="LBF147" s="153"/>
      <c r="LBG147" s="153"/>
      <c r="LBH147" s="153"/>
      <c r="LBI147" s="153"/>
      <c r="LBJ147" s="153"/>
      <c r="LBK147" s="153"/>
      <c r="LBL147" s="153"/>
      <c r="LBM147" s="155"/>
      <c r="LBN147" s="165"/>
      <c r="LBO147" s="153"/>
      <c r="LBP147" s="154"/>
      <c r="LBQ147" s="154"/>
      <c r="LBR147" s="153"/>
      <c r="LBS147" s="153"/>
      <c r="LBT147" s="153"/>
      <c r="LBU147" s="153"/>
      <c r="LBV147" s="153"/>
      <c r="LBW147" s="153"/>
      <c r="LBX147" s="153"/>
      <c r="LBY147" s="153"/>
      <c r="LBZ147" s="155"/>
      <c r="LCA147" s="165"/>
      <c r="LCB147" s="153"/>
      <c r="LCC147" s="154"/>
      <c r="LCD147" s="154"/>
      <c r="LCE147" s="153"/>
      <c r="LCF147" s="153"/>
      <c r="LCG147" s="153"/>
      <c r="LCH147" s="153"/>
      <c r="LCI147" s="153"/>
      <c r="LCJ147" s="153"/>
      <c r="LCK147" s="153"/>
      <c r="LCL147" s="153"/>
      <c r="LCM147" s="155"/>
      <c r="LCN147" s="165"/>
      <c r="LCO147" s="153"/>
      <c r="LCP147" s="154"/>
      <c r="LCQ147" s="154"/>
      <c r="LCR147" s="153"/>
      <c r="LCS147" s="153"/>
      <c r="LCT147" s="153"/>
      <c r="LCU147" s="153"/>
      <c r="LCV147" s="153"/>
      <c r="LCW147" s="153"/>
      <c r="LCX147" s="153"/>
      <c r="LCY147" s="153"/>
      <c r="LCZ147" s="155"/>
      <c r="LDA147" s="165"/>
      <c r="LDB147" s="153"/>
      <c r="LDC147" s="154"/>
      <c r="LDD147" s="154"/>
      <c r="LDE147" s="153"/>
      <c r="LDF147" s="153"/>
      <c r="LDG147" s="153"/>
      <c r="LDH147" s="153"/>
      <c r="LDI147" s="153"/>
      <c r="LDJ147" s="153"/>
      <c r="LDK147" s="153"/>
      <c r="LDL147" s="153"/>
      <c r="LDM147" s="155"/>
      <c r="LDN147" s="165"/>
      <c r="LDO147" s="153"/>
      <c r="LDP147" s="154"/>
      <c r="LDQ147" s="154"/>
      <c r="LDR147" s="153"/>
      <c r="LDS147" s="153"/>
      <c r="LDT147" s="153"/>
      <c r="LDU147" s="153"/>
      <c r="LDV147" s="153"/>
      <c r="LDW147" s="153"/>
      <c r="LDX147" s="153"/>
      <c r="LDY147" s="153"/>
      <c r="LDZ147" s="155"/>
      <c r="LEA147" s="165"/>
      <c r="LEB147" s="153"/>
      <c r="LEC147" s="154"/>
      <c r="LED147" s="154"/>
      <c r="LEE147" s="153"/>
      <c r="LEF147" s="153"/>
      <c r="LEG147" s="153"/>
      <c r="LEH147" s="153"/>
      <c r="LEI147" s="153"/>
      <c r="LEJ147" s="153"/>
      <c r="LEK147" s="153"/>
      <c r="LEL147" s="153"/>
      <c r="LEM147" s="155"/>
      <c r="LEN147" s="165"/>
      <c r="LEO147" s="153"/>
      <c r="LEP147" s="154"/>
      <c r="LEQ147" s="154"/>
      <c r="LER147" s="153"/>
      <c r="LES147" s="153"/>
      <c r="LET147" s="153"/>
      <c r="LEU147" s="153"/>
      <c r="LEV147" s="153"/>
      <c r="LEW147" s="153"/>
      <c r="LEX147" s="153"/>
      <c r="LEY147" s="153"/>
      <c r="LEZ147" s="155"/>
      <c r="LFA147" s="165"/>
      <c r="LFB147" s="153"/>
      <c r="LFC147" s="154"/>
      <c r="LFD147" s="154"/>
      <c r="LFE147" s="153"/>
      <c r="LFF147" s="153"/>
      <c r="LFG147" s="153"/>
      <c r="LFH147" s="153"/>
      <c r="LFI147" s="153"/>
      <c r="LFJ147" s="153"/>
      <c r="LFK147" s="153"/>
      <c r="LFL147" s="153"/>
      <c r="LFM147" s="155"/>
      <c r="LFN147" s="165"/>
      <c r="LFO147" s="153"/>
      <c r="LFP147" s="154"/>
      <c r="LFQ147" s="154"/>
      <c r="LFR147" s="153"/>
      <c r="LFS147" s="153"/>
      <c r="LFT147" s="153"/>
      <c r="LFU147" s="153"/>
      <c r="LFV147" s="153"/>
      <c r="LFW147" s="153"/>
      <c r="LFX147" s="153"/>
      <c r="LFY147" s="153"/>
      <c r="LFZ147" s="155"/>
      <c r="LGA147" s="165"/>
      <c r="LGB147" s="153"/>
      <c r="LGC147" s="154"/>
      <c r="LGD147" s="154"/>
      <c r="LGE147" s="153"/>
      <c r="LGF147" s="153"/>
      <c r="LGG147" s="153"/>
      <c r="LGH147" s="153"/>
      <c r="LGI147" s="153"/>
      <c r="LGJ147" s="153"/>
      <c r="LGK147" s="153"/>
      <c r="LGL147" s="153"/>
      <c r="LGM147" s="155"/>
      <c r="LGN147" s="165"/>
      <c r="LGO147" s="153"/>
      <c r="LGP147" s="154"/>
      <c r="LGQ147" s="154"/>
      <c r="LGR147" s="153"/>
      <c r="LGS147" s="153"/>
      <c r="LGT147" s="153"/>
      <c r="LGU147" s="153"/>
      <c r="LGV147" s="153"/>
      <c r="LGW147" s="153"/>
      <c r="LGX147" s="153"/>
      <c r="LGY147" s="153"/>
      <c r="LGZ147" s="155"/>
      <c r="LHA147" s="165"/>
      <c r="LHB147" s="153"/>
      <c r="LHC147" s="154"/>
      <c r="LHD147" s="154"/>
      <c r="LHE147" s="153"/>
      <c r="LHF147" s="153"/>
      <c r="LHG147" s="153"/>
      <c r="LHH147" s="153"/>
      <c r="LHI147" s="153"/>
      <c r="LHJ147" s="153"/>
      <c r="LHK147" s="153"/>
      <c r="LHL147" s="153"/>
      <c r="LHM147" s="155"/>
      <c r="LHN147" s="165"/>
      <c r="LHO147" s="153"/>
      <c r="LHP147" s="154"/>
      <c r="LHQ147" s="154"/>
      <c r="LHR147" s="153"/>
      <c r="LHS147" s="153"/>
      <c r="LHT147" s="153"/>
      <c r="LHU147" s="153"/>
      <c r="LHV147" s="153"/>
      <c r="LHW147" s="153"/>
      <c r="LHX147" s="153"/>
      <c r="LHY147" s="153"/>
      <c r="LHZ147" s="155"/>
      <c r="LIA147" s="165"/>
      <c r="LIB147" s="153"/>
      <c r="LIC147" s="154"/>
      <c r="LID147" s="154"/>
      <c r="LIE147" s="153"/>
      <c r="LIF147" s="153"/>
      <c r="LIG147" s="153"/>
      <c r="LIH147" s="153"/>
      <c r="LII147" s="153"/>
      <c r="LIJ147" s="153"/>
      <c r="LIK147" s="153"/>
      <c r="LIL147" s="153"/>
      <c r="LIM147" s="155"/>
      <c r="LIN147" s="165"/>
      <c r="LIO147" s="153"/>
      <c r="LIP147" s="154"/>
      <c r="LIQ147" s="154"/>
      <c r="LIR147" s="153"/>
      <c r="LIS147" s="153"/>
      <c r="LIT147" s="153"/>
      <c r="LIU147" s="153"/>
      <c r="LIV147" s="153"/>
      <c r="LIW147" s="153"/>
      <c r="LIX147" s="153"/>
      <c r="LIY147" s="153"/>
      <c r="LIZ147" s="155"/>
      <c r="LJA147" s="165"/>
      <c r="LJB147" s="153"/>
      <c r="LJC147" s="154"/>
      <c r="LJD147" s="154"/>
      <c r="LJE147" s="153"/>
      <c r="LJF147" s="153"/>
      <c r="LJG147" s="153"/>
      <c r="LJH147" s="153"/>
      <c r="LJI147" s="153"/>
      <c r="LJJ147" s="153"/>
      <c r="LJK147" s="153"/>
      <c r="LJL147" s="153"/>
      <c r="LJM147" s="155"/>
      <c r="LJN147" s="165"/>
      <c r="LJO147" s="153"/>
      <c r="LJP147" s="154"/>
      <c r="LJQ147" s="154"/>
      <c r="LJR147" s="153"/>
      <c r="LJS147" s="153"/>
      <c r="LJT147" s="153"/>
      <c r="LJU147" s="153"/>
      <c r="LJV147" s="153"/>
      <c r="LJW147" s="153"/>
      <c r="LJX147" s="153"/>
      <c r="LJY147" s="153"/>
      <c r="LJZ147" s="155"/>
      <c r="LKA147" s="165"/>
      <c r="LKB147" s="153"/>
      <c r="LKC147" s="154"/>
      <c r="LKD147" s="154"/>
      <c r="LKE147" s="153"/>
      <c r="LKF147" s="153"/>
      <c r="LKG147" s="153"/>
      <c r="LKH147" s="153"/>
      <c r="LKI147" s="153"/>
      <c r="LKJ147" s="153"/>
      <c r="LKK147" s="153"/>
      <c r="LKL147" s="153"/>
      <c r="LKM147" s="155"/>
      <c r="LKN147" s="165"/>
      <c r="LKO147" s="153"/>
      <c r="LKP147" s="154"/>
      <c r="LKQ147" s="154"/>
      <c r="LKR147" s="153"/>
      <c r="LKS147" s="153"/>
      <c r="LKT147" s="153"/>
      <c r="LKU147" s="153"/>
      <c r="LKV147" s="153"/>
      <c r="LKW147" s="153"/>
      <c r="LKX147" s="153"/>
      <c r="LKY147" s="153"/>
      <c r="LKZ147" s="155"/>
      <c r="LLA147" s="165"/>
      <c r="LLB147" s="153"/>
      <c r="LLC147" s="154"/>
      <c r="LLD147" s="154"/>
      <c r="LLE147" s="153"/>
      <c r="LLF147" s="153"/>
      <c r="LLG147" s="153"/>
      <c r="LLH147" s="153"/>
      <c r="LLI147" s="153"/>
      <c r="LLJ147" s="153"/>
      <c r="LLK147" s="153"/>
      <c r="LLL147" s="153"/>
      <c r="LLM147" s="155"/>
      <c r="LLN147" s="165"/>
      <c r="LLO147" s="153"/>
      <c r="LLP147" s="154"/>
      <c r="LLQ147" s="154"/>
      <c r="LLR147" s="153"/>
      <c r="LLS147" s="153"/>
      <c r="LLT147" s="153"/>
      <c r="LLU147" s="153"/>
      <c r="LLV147" s="153"/>
      <c r="LLW147" s="153"/>
      <c r="LLX147" s="153"/>
      <c r="LLY147" s="153"/>
      <c r="LLZ147" s="155"/>
      <c r="LMA147" s="165"/>
      <c r="LMB147" s="153"/>
      <c r="LMC147" s="154"/>
      <c r="LMD147" s="154"/>
      <c r="LME147" s="153"/>
      <c r="LMF147" s="153"/>
      <c r="LMG147" s="153"/>
      <c r="LMH147" s="153"/>
      <c r="LMI147" s="153"/>
      <c r="LMJ147" s="153"/>
      <c r="LMK147" s="153"/>
      <c r="LML147" s="153"/>
      <c r="LMM147" s="155"/>
      <c r="LMN147" s="165"/>
      <c r="LMO147" s="153"/>
      <c r="LMP147" s="154"/>
      <c r="LMQ147" s="154"/>
      <c r="LMR147" s="153"/>
      <c r="LMS147" s="153"/>
      <c r="LMT147" s="153"/>
      <c r="LMU147" s="153"/>
      <c r="LMV147" s="153"/>
      <c r="LMW147" s="153"/>
      <c r="LMX147" s="153"/>
      <c r="LMY147" s="153"/>
      <c r="LMZ147" s="155"/>
      <c r="LNA147" s="165"/>
      <c r="LNB147" s="153"/>
      <c r="LNC147" s="154"/>
      <c r="LND147" s="154"/>
      <c r="LNE147" s="153"/>
      <c r="LNF147" s="153"/>
      <c r="LNG147" s="153"/>
      <c r="LNH147" s="153"/>
      <c r="LNI147" s="153"/>
      <c r="LNJ147" s="153"/>
      <c r="LNK147" s="153"/>
      <c r="LNL147" s="153"/>
      <c r="LNM147" s="155"/>
      <c r="LNN147" s="165"/>
      <c r="LNO147" s="153"/>
      <c r="LNP147" s="154"/>
      <c r="LNQ147" s="154"/>
      <c r="LNR147" s="153"/>
      <c r="LNS147" s="153"/>
      <c r="LNT147" s="153"/>
      <c r="LNU147" s="153"/>
      <c r="LNV147" s="153"/>
      <c r="LNW147" s="153"/>
      <c r="LNX147" s="153"/>
      <c r="LNY147" s="153"/>
      <c r="LNZ147" s="155"/>
      <c r="LOA147" s="165"/>
      <c r="LOB147" s="153"/>
      <c r="LOC147" s="154"/>
      <c r="LOD147" s="154"/>
      <c r="LOE147" s="153"/>
      <c r="LOF147" s="153"/>
      <c r="LOG147" s="153"/>
      <c r="LOH147" s="153"/>
      <c r="LOI147" s="153"/>
      <c r="LOJ147" s="153"/>
      <c r="LOK147" s="153"/>
      <c r="LOL147" s="153"/>
      <c r="LOM147" s="155"/>
      <c r="LON147" s="165"/>
      <c r="LOO147" s="153"/>
      <c r="LOP147" s="154"/>
      <c r="LOQ147" s="154"/>
      <c r="LOR147" s="153"/>
      <c r="LOS147" s="153"/>
      <c r="LOT147" s="153"/>
      <c r="LOU147" s="153"/>
      <c r="LOV147" s="153"/>
      <c r="LOW147" s="153"/>
      <c r="LOX147" s="153"/>
      <c r="LOY147" s="153"/>
      <c r="LOZ147" s="155"/>
      <c r="LPA147" s="165"/>
      <c r="LPB147" s="153"/>
      <c r="LPC147" s="154"/>
      <c r="LPD147" s="154"/>
      <c r="LPE147" s="153"/>
      <c r="LPF147" s="153"/>
      <c r="LPG147" s="153"/>
      <c r="LPH147" s="153"/>
      <c r="LPI147" s="153"/>
      <c r="LPJ147" s="153"/>
      <c r="LPK147" s="153"/>
      <c r="LPL147" s="153"/>
      <c r="LPM147" s="155"/>
      <c r="LPN147" s="165"/>
      <c r="LPO147" s="153"/>
      <c r="LPP147" s="154"/>
      <c r="LPQ147" s="154"/>
      <c r="LPR147" s="153"/>
      <c r="LPS147" s="153"/>
      <c r="LPT147" s="153"/>
      <c r="LPU147" s="153"/>
      <c r="LPV147" s="153"/>
      <c r="LPW147" s="153"/>
      <c r="LPX147" s="153"/>
      <c r="LPY147" s="153"/>
      <c r="LPZ147" s="155"/>
      <c r="LQA147" s="165"/>
      <c r="LQB147" s="153"/>
      <c r="LQC147" s="154"/>
      <c r="LQD147" s="154"/>
      <c r="LQE147" s="153"/>
      <c r="LQF147" s="153"/>
      <c r="LQG147" s="153"/>
      <c r="LQH147" s="153"/>
      <c r="LQI147" s="153"/>
      <c r="LQJ147" s="153"/>
      <c r="LQK147" s="153"/>
      <c r="LQL147" s="153"/>
      <c r="LQM147" s="155"/>
      <c r="LQN147" s="165"/>
      <c r="LQO147" s="153"/>
      <c r="LQP147" s="154"/>
      <c r="LQQ147" s="154"/>
      <c r="LQR147" s="153"/>
      <c r="LQS147" s="153"/>
      <c r="LQT147" s="153"/>
      <c r="LQU147" s="153"/>
      <c r="LQV147" s="153"/>
      <c r="LQW147" s="153"/>
      <c r="LQX147" s="153"/>
      <c r="LQY147" s="153"/>
      <c r="LQZ147" s="155"/>
      <c r="LRA147" s="165"/>
      <c r="LRB147" s="153"/>
      <c r="LRC147" s="154"/>
      <c r="LRD147" s="154"/>
      <c r="LRE147" s="153"/>
      <c r="LRF147" s="153"/>
      <c r="LRG147" s="153"/>
      <c r="LRH147" s="153"/>
      <c r="LRI147" s="153"/>
      <c r="LRJ147" s="153"/>
      <c r="LRK147" s="153"/>
      <c r="LRL147" s="153"/>
      <c r="LRM147" s="155"/>
      <c r="LRN147" s="165"/>
      <c r="LRO147" s="153"/>
      <c r="LRP147" s="154"/>
      <c r="LRQ147" s="154"/>
      <c r="LRR147" s="153"/>
      <c r="LRS147" s="153"/>
      <c r="LRT147" s="153"/>
      <c r="LRU147" s="153"/>
      <c r="LRV147" s="153"/>
      <c r="LRW147" s="153"/>
      <c r="LRX147" s="153"/>
      <c r="LRY147" s="153"/>
      <c r="LRZ147" s="155"/>
      <c r="LSA147" s="165"/>
      <c r="LSB147" s="153"/>
      <c r="LSC147" s="154"/>
      <c r="LSD147" s="154"/>
      <c r="LSE147" s="153"/>
      <c r="LSF147" s="153"/>
      <c r="LSG147" s="153"/>
      <c r="LSH147" s="153"/>
      <c r="LSI147" s="153"/>
      <c r="LSJ147" s="153"/>
      <c r="LSK147" s="153"/>
      <c r="LSL147" s="153"/>
      <c r="LSM147" s="155"/>
      <c r="LSN147" s="165"/>
      <c r="LSO147" s="153"/>
      <c r="LSP147" s="154"/>
      <c r="LSQ147" s="154"/>
      <c r="LSR147" s="153"/>
      <c r="LSS147" s="153"/>
      <c r="LST147" s="153"/>
      <c r="LSU147" s="153"/>
      <c r="LSV147" s="153"/>
      <c r="LSW147" s="153"/>
      <c r="LSX147" s="153"/>
      <c r="LSY147" s="153"/>
      <c r="LSZ147" s="155"/>
      <c r="LTA147" s="165"/>
      <c r="LTB147" s="153"/>
      <c r="LTC147" s="154"/>
      <c r="LTD147" s="154"/>
      <c r="LTE147" s="153"/>
      <c r="LTF147" s="153"/>
      <c r="LTG147" s="153"/>
      <c r="LTH147" s="153"/>
      <c r="LTI147" s="153"/>
      <c r="LTJ147" s="153"/>
      <c r="LTK147" s="153"/>
      <c r="LTL147" s="153"/>
      <c r="LTM147" s="155"/>
      <c r="LTN147" s="165"/>
      <c r="LTO147" s="153"/>
      <c r="LTP147" s="154"/>
      <c r="LTQ147" s="154"/>
      <c r="LTR147" s="153"/>
      <c r="LTS147" s="153"/>
      <c r="LTT147" s="153"/>
      <c r="LTU147" s="153"/>
      <c r="LTV147" s="153"/>
      <c r="LTW147" s="153"/>
      <c r="LTX147" s="153"/>
      <c r="LTY147" s="153"/>
      <c r="LTZ147" s="155"/>
      <c r="LUA147" s="165"/>
      <c r="LUB147" s="153"/>
      <c r="LUC147" s="154"/>
      <c r="LUD147" s="154"/>
      <c r="LUE147" s="153"/>
      <c r="LUF147" s="153"/>
      <c r="LUG147" s="153"/>
      <c r="LUH147" s="153"/>
      <c r="LUI147" s="153"/>
      <c r="LUJ147" s="153"/>
      <c r="LUK147" s="153"/>
      <c r="LUL147" s="153"/>
      <c r="LUM147" s="155"/>
      <c r="LUN147" s="165"/>
      <c r="LUO147" s="153"/>
      <c r="LUP147" s="154"/>
      <c r="LUQ147" s="154"/>
      <c r="LUR147" s="153"/>
      <c r="LUS147" s="153"/>
      <c r="LUT147" s="153"/>
      <c r="LUU147" s="153"/>
      <c r="LUV147" s="153"/>
      <c r="LUW147" s="153"/>
      <c r="LUX147" s="153"/>
      <c r="LUY147" s="153"/>
      <c r="LUZ147" s="155"/>
      <c r="LVA147" s="165"/>
      <c r="LVB147" s="153"/>
      <c r="LVC147" s="154"/>
      <c r="LVD147" s="154"/>
      <c r="LVE147" s="153"/>
      <c r="LVF147" s="153"/>
      <c r="LVG147" s="153"/>
      <c r="LVH147" s="153"/>
      <c r="LVI147" s="153"/>
      <c r="LVJ147" s="153"/>
      <c r="LVK147" s="153"/>
      <c r="LVL147" s="153"/>
      <c r="LVM147" s="155"/>
      <c r="LVN147" s="165"/>
      <c r="LVO147" s="153"/>
      <c r="LVP147" s="154"/>
      <c r="LVQ147" s="154"/>
      <c r="LVR147" s="153"/>
      <c r="LVS147" s="153"/>
      <c r="LVT147" s="153"/>
      <c r="LVU147" s="153"/>
      <c r="LVV147" s="153"/>
      <c r="LVW147" s="153"/>
      <c r="LVX147" s="153"/>
      <c r="LVY147" s="153"/>
      <c r="LVZ147" s="155"/>
      <c r="LWA147" s="165"/>
      <c r="LWB147" s="153"/>
      <c r="LWC147" s="154"/>
      <c r="LWD147" s="154"/>
      <c r="LWE147" s="153"/>
      <c r="LWF147" s="153"/>
      <c r="LWG147" s="153"/>
      <c r="LWH147" s="153"/>
      <c r="LWI147" s="153"/>
      <c r="LWJ147" s="153"/>
      <c r="LWK147" s="153"/>
      <c r="LWL147" s="153"/>
      <c r="LWM147" s="155"/>
      <c r="LWN147" s="165"/>
      <c r="LWO147" s="153"/>
      <c r="LWP147" s="154"/>
      <c r="LWQ147" s="154"/>
      <c r="LWR147" s="153"/>
      <c r="LWS147" s="153"/>
      <c r="LWT147" s="153"/>
      <c r="LWU147" s="153"/>
      <c r="LWV147" s="153"/>
      <c r="LWW147" s="153"/>
      <c r="LWX147" s="153"/>
      <c r="LWY147" s="153"/>
      <c r="LWZ147" s="155"/>
      <c r="LXA147" s="165"/>
      <c r="LXB147" s="153"/>
      <c r="LXC147" s="154"/>
      <c r="LXD147" s="154"/>
      <c r="LXE147" s="153"/>
      <c r="LXF147" s="153"/>
      <c r="LXG147" s="153"/>
      <c r="LXH147" s="153"/>
      <c r="LXI147" s="153"/>
      <c r="LXJ147" s="153"/>
      <c r="LXK147" s="153"/>
      <c r="LXL147" s="153"/>
      <c r="LXM147" s="155"/>
      <c r="LXN147" s="165"/>
      <c r="LXO147" s="153"/>
      <c r="LXP147" s="154"/>
      <c r="LXQ147" s="154"/>
      <c r="LXR147" s="153"/>
      <c r="LXS147" s="153"/>
      <c r="LXT147" s="153"/>
      <c r="LXU147" s="153"/>
      <c r="LXV147" s="153"/>
      <c r="LXW147" s="153"/>
      <c r="LXX147" s="153"/>
      <c r="LXY147" s="153"/>
      <c r="LXZ147" s="155"/>
      <c r="LYA147" s="165"/>
      <c r="LYB147" s="153"/>
      <c r="LYC147" s="154"/>
      <c r="LYD147" s="154"/>
      <c r="LYE147" s="153"/>
      <c r="LYF147" s="153"/>
      <c r="LYG147" s="153"/>
      <c r="LYH147" s="153"/>
      <c r="LYI147" s="153"/>
      <c r="LYJ147" s="153"/>
      <c r="LYK147" s="153"/>
      <c r="LYL147" s="153"/>
      <c r="LYM147" s="155"/>
      <c r="LYN147" s="165"/>
      <c r="LYO147" s="153"/>
      <c r="LYP147" s="154"/>
      <c r="LYQ147" s="154"/>
      <c r="LYR147" s="153"/>
      <c r="LYS147" s="153"/>
      <c r="LYT147" s="153"/>
      <c r="LYU147" s="153"/>
      <c r="LYV147" s="153"/>
      <c r="LYW147" s="153"/>
      <c r="LYX147" s="153"/>
      <c r="LYY147" s="153"/>
      <c r="LYZ147" s="155"/>
      <c r="LZA147" s="165"/>
      <c r="LZB147" s="153"/>
      <c r="LZC147" s="154"/>
      <c r="LZD147" s="154"/>
      <c r="LZE147" s="153"/>
      <c r="LZF147" s="153"/>
      <c r="LZG147" s="153"/>
      <c r="LZH147" s="153"/>
      <c r="LZI147" s="153"/>
      <c r="LZJ147" s="153"/>
      <c r="LZK147" s="153"/>
      <c r="LZL147" s="153"/>
      <c r="LZM147" s="155"/>
      <c r="LZN147" s="165"/>
      <c r="LZO147" s="153"/>
      <c r="LZP147" s="154"/>
      <c r="LZQ147" s="154"/>
      <c r="LZR147" s="153"/>
      <c r="LZS147" s="153"/>
      <c r="LZT147" s="153"/>
      <c r="LZU147" s="153"/>
      <c r="LZV147" s="153"/>
      <c r="LZW147" s="153"/>
      <c r="LZX147" s="153"/>
      <c r="LZY147" s="153"/>
      <c r="LZZ147" s="155"/>
      <c r="MAA147" s="165"/>
      <c r="MAB147" s="153"/>
      <c r="MAC147" s="154"/>
      <c r="MAD147" s="154"/>
      <c r="MAE147" s="153"/>
      <c r="MAF147" s="153"/>
      <c r="MAG147" s="153"/>
      <c r="MAH147" s="153"/>
      <c r="MAI147" s="153"/>
      <c r="MAJ147" s="153"/>
      <c r="MAK147" s="153"/>
      <c r="MAL147" s="153"/>
      <c r="MAM147" s="155"/>
      <c r="MAN147" s="165"/>
      <c r="MAO147" s="153"/>
      <c r="MAP147" s="154"/>
      <c r="MAQ147" s="154"/>
      <c r="MAR147" s="153"/>
      <c r="MAS147" s="153"/>
      <c r="MAT147" s="153"/>
      <c r="MAU147" s="153"/>
      <c r="MAV147" s="153"/>
      <c r="MAW147" s="153"/>
      <c r="MAX147" s="153"/>
      <c r="MAY147" s="153"/>
      <c r="MAZ147" s="155"/>
      <c r="MBA147" s="165"/>
      <c r="MBB147" s="153"/>
      <c r="MBC147" s="154"/>
      <c r="MBD147" s="154"/>
      <c r="MBE147" s="153"/>
      <c r="MBF147" s="153"/>
      <c r="MBG147" s="153"/>
      <c r="MBH147" s="153"/>
      <c r="MBI147" s="153"/>
      <c r="MBJ147" s="153"/>
      <c r="MBK147" s="153"/>
      <c r="MBL147" s="153"/>
      <c r="MBM147" s="155"/>
      <c r="MBN147" s="165"/>
      <c r="MBO147" s="153"/>
      <c r="MBP147" s="154"/>
      <c r="MBQ147" s="154"/>
      <c r="MBR147" s="153"/>
      <c r="MBS147" s="153"/>
      <c r="MBT147" s="153"/>
      <c r="MBU147" s="153"/>
      <c r="MBV147" s="153"/>
      <c r="MBW147" s="153"/>
      <c r="MBX147" s="153"/>
      <c r="MBY147" s="153"/>
      <c r="MBZ147" s="155"/>
      <c r="MCA147" s="165"/>
      <c r="MCB147" s="153"/>
      <c r="MCC147" s="154"/>
      <c r="MCD147" s="154"/>
      <c r="MCE147" s="153"/>
      <c r="MCF147" s="153"/>
      <c r="MCG147" s="153"/>
      <c r="MCH147" s="153"/>
      <c r="MCI147" s="153"/>
      <c r="MCJ147" s="153"/>
      <c r="MCK147" s="153"/>
      <c r="MCL147" s="153"/>
      <c r="MCM147" s="155"/>
      <c r="MCN147" s="165"/>
      <c r="MCO147" s="153"/>
      <c r="MCP147" s="154"/>
      <c r="MCQ147" s="154"/>
      <c r="MCR147" s="153"/>
      <c r="MCS147" s="153"/>
      <c r="MCT147" s="153"/>
      <c r="MCU147" s="153"/>
      <c r="MCV147" s="153"/>
      <c r="MCW147" s="153"/>
      <c r="MCX147" s="153"/>
      <c r="MCY147" s="153"/>
      <c r="MCZ147" s="155"/>
      <c r="MDA147" s="165"/>
      <c r="MDB147" s="153"/>
      <c r="MDC147" s="154"/>
      <c r="MDD147" s="154"/>
      <c r="MDE147" s="153"/>
      <c r="MDF147" s="153"/>
      <c r="MDG147" s="153"/>
      <c r="MDH147" s="153"/>
      <c r="MDI147" s="153"/>
      <c r="MDJ147" s="153"/>
      <c r="MDK147" s="153"/>
      <c r="MDL147" s="153"/>
      <c r="MDM147" s="155"/>
      <c r="MDN147" s="165"/>
      <c r="MDO147" s="153"/>
      <c r="MDP147" s="154"/>
      <c r="MDQ147" s="154"/>
      <c r="MDR147" s="153"/>
      <c r="MDS147" s="153"/>
      <c r="MDT147" s="153"/>
      <c r="MDU147" s="153"/>
      <c r="MDV147" s="153"/>
      <c r="MDW147" s="153"/>
      <c r="MDX147" s="153"/>
      <c r="MDY147" s="153"/>
      <c r="MDZ147" s="155"/>
      <c r="MEA147" s="165"/>
      <c r="MEB147" s="153"/>
      <c r="MEC147" s="154"/>
      <c r="MED147" s="154"/>
      <c r="MEE147" s="153"/>
      <c r="MEF147" s="153"/>
      <c r="MEG147" s="153"/>
      <c r="MEH147" s="153"/>
      <c r="MEI147" s="153"/>
      <c r="MEJ147" s="153"/>
      <c r="MEK147" s="153"/>
      <c r="MEL147" s="153"/>
      <c r="MEM147" s="155"/>
      <c r="MEN147" s="165"/>
      <c r="MEO147" s="153"/>
      <c r="MEP147" s="154"/>
      <c r="MEQ147" s="154"/>
      <c r="MER147" s="153"/>
      <c r="MES147" s="153"/>
      <c r="MET147" s="153"/>
      <c r="MEU147" s="153"/>
      <c r="MEV147" s="153"/>
      <c r="MEW147" s="153"/>
      <c r="MEX147" s="153"/>
      <c r="MEY147" s="153"/>
      <c r="MEZ147" s="155"/>
      <c r="MFA147" s="165"/>
      <c r="MFB147" s="153"/>
      <c r="MFC147" s="154"/>
      <c r="MFD147" s="154"/>
      <c r="MFE147" s="153"/>
      <c r="MFF147" s="153"/>
      <c r="MFG147" s="153"/>
      <c r="MFH147" s="153"/>
      <c r="MFI147" s="153"/>
      <c r="MFJ147" s="153"/>
      <c r="MFK147" s="153"/>
      <c r="MFL147" s="153"/>
      <c r="MFM147" s="155"/>
      <c r="MFN147" s="165"/>
      <c r="MFO147" s="153"/>
      <c r="MFP147" s="154"/>
      <c r="MFQ147" s="154"/>
      <c r="MFR147" s="153"/>
      <c r="MFS147" s="153"/>
      <c r="MFT147" s="153"/>
      <c r="MFU147" s="153"/>
      <c r="MFV147" s="153"/>
      <c r="MFW147" s="153"/>
      <c r="MFX147" s="153"/>
      <c r="MFY147" s="153"/>
      <c r="MFZ147" s="155"/>
      <c r="MGA147" s="165"/>
      <c r="MGB147" s="153"/>
      <c r="MGC147" s="154"/>
      <c r="MGD147" s="154"/>
      <c r="MGE147" s="153"/>
      <c r="MGF147" s="153"/>
      <c r="MGG147" s="153"/>
      <c r="MGH147" s="153"/>
      <c r="MGI147" s="153"/>
      <c r="MGJ147" s="153"/>
      <c r="MGK147" s="153"/>
      <c r="MGL147" s="153"/>
      <c r="MGM147" s="155"/>
      <c r="MGN147" s="165"/>
      <c r="MGO147" s="153"/>
      <c r="MGP147" s="154"/>
      <c r="MGQ147" s="154"/>
      <c r="MGR147" s="153"/>
      <c r="MGS147" s="153"/>
      <c r="MGT147" s="153"/>
      <c r="MGU147" s="153"/>
      <c r="MGV147" s="153"/>
      <c r="MGW147" s="153"/>
      <c r="MGX147" s="153"/>
      <c r="MGY147" s="153"/>
      <c r="MGZ147" s="155"/>
      <c r="MHA147" s="165"/>
      <c r="MHB147" s="153"/>
      <c r="MHC147" s="154"/>
      <c r="MHD147" s="154"/>
      <c r="MHE147" s="153"/>
      <c r="MHF147" s="153"/>
      <c r="MHG147" s="153"/>
      <c r="MHH147" s="153"/>
      <c r="MHI147" s="153"/>
      <c r="MHJ147" s="153"/>
      <c r="MHK147" s="153"/>
      <c r="MHL147" s="153"/>
      <c r="MHM147" s="155"/>
      <c r="MHN147" s="165"/>
      <c r="MHO147" s="153"/>
      <c r="MHP147" s="154"/>
      <c r="MHQ147" s="154"/>
      <c r="MHR147" s="153"/>
      <c r="MHS147" s="153"/>
      <c r="MHT147" s="153"/>
      <c r="MHU147" s="153"/>
      <c r="MHV147" s="153"/>
      <c r="MHW147" s="153"/>
      <c r="MHX147" s="153"/>
      <c r="MHY147" s="153"/>
      <c r="MHZ147" s="155"/>
      <c r="MIA147" s="165"/>
      <c r="MIB147" s="153"/>
      <c r="MIC147" s="154"/>
      <c r="MID147" s="154"/>
      <c r="MIE147" s="153"/>
      <c r="MIF147" s="153"/>
      <c r="MIG147" s="153"/>
      <c r="MIH147" s="153"/>
      <c r="MII147" s="153"/>
      <c r="MIJ147" s="153"/>
      <c r="MIK147" s="153"/>
      <c r="MIL147" s="153"/>
      <c r="MIM147" s="155"/>
      <c r="MIN147" s="165"/>
      <c r="MIO147" s="153"/>
      <c r="MIP147" s="154"/>
      <c r="MIQ147" s="154"/>
      <c r="MIR147" s="153"/>
      <c r="MIS147" s="153"/>
      <c r="MIT147" s="153"/>
      <c r="MIU147" s="153"/>
      <c r="MIV147" s="153"/>
      <c r="MIW147" s="153"/>
      <c r="MIX147" s="153"/>
      <c r="MIY147" s="153"/>
      <c r="MIZ147" s="155"/>
      <c r="MJA147" s="165"/>
      <c r="MJB147" s="153"/>
      <c r="MJC147" s="154"/>
      <c r="MJD147" s="154"/>
      <c r="MJE147" s="153"/>
      <c r="MJF147" s="153"/>
      <c r="MJG147" s="153"/>
      <c r="MJH147" s="153"/>
      <c r="MJI147" s="153"/>
      <c r="MJJ147" s="153"/>
      <c r="MJK147" s="153"/>
      <c r="MJL147" s="153"/>
      <c r="MJM147" s="155"/>
      <c r="MJN147" s="165"/>
      <c r="MJO147" s="153"/>
      <c r="MJP147" s="154"/>
      <c r="MJQ147" s="154"/>
      <c r="MJR147" s="153"/>
      <c r="MJS147" s="153"/>
      <c r="MJT147" s="153"/>
      <c r="MJU147" s="153"/>
      <c r="MJV147" s="153"/>
      <c r="MJW147" s="153"/>
      <c r="MJX147" s="153"/>
      <c r="MJY147" s="153"/>
      <c r="MJZ147" s="155"/>
      <c r="MKA147" s="165"/>
      <c r="MKB147" s="153"/>
      <c r="MKC147" s="154"/>
      <c r="MKD147" s="154"/>
      <c r="MKE147" s="153"/>
      <c r="MKF147" s="153"/>
      <c r="MKG147" s="153"/>
      <c r="MKH147" s="153"/>
      <c r="MKI147" s="153"/>
      <c r="MKJ147" s="153"/>
      <c r="MKK147" s="153"/>
      <c r="MKL147" s="153"/>
      <c r="MKM147" s="155"/>
      <c r="MKN147" s="165"/>
      <c r="MKO147" s="153"/>
      <c r="MKP147" s="154"/>
      <c r="MKQ147" s="154"/>
      <c r="MKR147" s="153"/>
      <c r="MKS147" s="153"/>
      <c r="MKT147" s="153"/>
      <c r="MKU147" s="153"/>
      <c r="MKV147" s="153"/>
      <c r="MKW147" s="153"/>
      <c r="MKX147" s="153"/>
      <c r="MKY147" s="153"/>
      <c r="MKZ147" s="155"/>
      <c r="MLA147" s="165"/>
      <c r="MLB147" s="153"/>
      <c r="MLC147" s="154"/>
      <c r="MLD147" s="154"/>
      <c r="MLE147" s="153"/>
      <c r="MLF147" s="153"/>
      <c r="MLG147" s="153"/>
      <c r="MLH147" s="153"/>
      <c r="MLI147" s="153"/>
      <c r="MLJ147" s="153"/>
      <c r="MLK147" s="153"/>
      <c r="MLL147" s="153"/>
      <c r="MLM147" s="155"/>
      <c r="MLN147" s="165"/>
      <c r="MLO147" s="153"/>
      <c r="MLP147" s="154"/>
      <c r="MLQ147" s="154"/>
      <c r="MLR147" s="153"/>
      <c r="MLS147" s="153"/>
      <c r="MLT147" s="153"/>
      <c r="MLU147" s="153"/>
      <c r="MLV147" s="153"/>
      <c r="MLW147" s="153"/>
      <c r="MLX147" s="153"/>
      <c r="MLY147" s="153"/>
      <c r="MLZ147" s="155"/>
      <c r="MMA147" s="165"/>
      <c r="MMB147" s="153"/>
      <c r="MMC147" s="154"/>
      <c r="MMD147" s="154"/>
      <c r="MME147" s="153"/>
      <c r="MMF147" s="153"/>
      <c r="MMG147" s="153"/>
      <c r="MMH147" s="153"/>
      <c r="MMI147" s="153"/>
      <c r="MMJ147" s="153"/>
      <c r="MMK147" s="153"/>
      <c r="MML147" s="153"/>
      <c r="MMM147" s="155"/>
      <c r="MMN147" s="165"/>
      <c r="MMO147" s="153"/>
      <c r="MMP147" s="154"/>
      <c r="MMQ147" s="154"/>
      <c r="MMR147" s="153"/>
      <c r="MMS147" s="153"/>
      <c r="MMT147" s="153"/>
      <c r="MMU147" s="153"/>
      <c r="MMV147" s="153"/>
      <c r="MMW147" s="153"/>
      <c r="MMX147" s="153"/>
      <c r="MMY147" s="153"/>
      <c r="MMZ147" s="155"/>
      <c r="MNA147" s="165"/>
      <c r="MNB147" s="153"/>
      <c r="MNC147" s="154"/>
      <c r="MND147" s="154"/>
      <c r="MNE147" s="153"/>
      <c r="MNF147" s="153"/>
      <c r="MNG147" s="153"/>
      <c r="MNH147" s="153"/>
      <c r="MNI147" s="153"/>
      <c r="MNJ147" s="153"/>
      <c r="MNK147" s="153"/>
      <c r="MNL147" s="153"/>
      <c r="MNM147" s="155"/>
      <c r="MNN147" s="165"/>
      <c r="MNO147" s="153"/>
      <c r="MNP147" s="154"/>
      <c r="MNQ147" s="154"/>
      <c r="MNR147" s="153"/>
      <c r="MNS147" s="153"/>
      <c r="MNT147" s="153"/>
      <c r="MNU147" s="153"/>
      <c r="MNV147" s="153"/>
      <c r="MNW147" s="153"/>
      <c r="MNX147" s="153"/>
      <c r="MNY147" s="153"/>
      <c r="MNZ147" s="155"/>
      <c r="MOA147" s="165"/>
      <c r="MOB147" s="153"/>
      <c r="MOC147" s="154"/>
      <c r="MOD147" s="154"/>
      <c r="MOE147" s="153"/>
      <c r="MOF147" s="153"/>
      <c r="MOG147" s="153"/>
      <c r="MOH147" s="153"/>
      <c r="MOI147" s="153"/>
      <c r="MOJ147" s="153"/>
      <c r="MOK147" s="153"/>
      <c r="MOL147" s="153"/>
      <c r="MOM147" s="155"/>
      <c r="MON147" s="165"/>
      <c r="MOO147" s="153"/>
      <c r="MOP147" s="154"/>
      <c r="MOQ147" s="154"/>
      <c r="MOR147" s="153"/>
      <c r="MOS147" s="153"/>
      <c r="MOT147" s="153"/>
      <c r="MOU147" s="153"/>
      <c r="MOV147" s="153"/>
      <c r="MOW147" s="153"/>
      <c r="MOX147" s="153"/>
      <c r="MOY147" s="153"/>
      <c r="MOZ147" s="155"/>
      <c r="MPA147" s="165"/>
      <c r="MPB147" s="153"/>
      <c r="MPC147" s="154"/>
      <c r="MPD147" s="154"/>
      <c r="MPE147" s="153"/>
      <c r="MPF147" s="153"/>
      <c r="MPG147" s="153"/>
      <c r="MPH147" s="153"/>
      <c r="MPI147" s="153"/>
      <c r="MPJ147" s="153"/>
      <c r="MPK147" s="153"/>
      <c r="MPL147" s="153"/>
      <c r="MPM147" s="155"/>
      <c r="MPN147" s="165"/>
      <c r="MPO147" s="153"/>
      <c r="MPP147" s="154"/>
      <c r="MPQ147" s="154"/>
      <c r="MPR147" s="153"/>
      <c r="MPS147" s="153"/>
      <c r="MPT147" s="153"/>
      <c r="MPU147" s="153"/>
      <c r="MPV147" s="153"/>
      <c r="MPW147" s="153"/>
      <c r="MPX147" s="153"/>
      <c r="MPY147" s="153"/>
      <c r="MPZ147" s="155"/>
      <c r="MQA147" s="165"/>
      <c r="MQB147" s="153"/>
      <c r="MQC147" s="154"/>
      <c r="MQD147" s="154"/>
      <c r="MQE147" s="153"/>
      <c r="MQF147" s="153"/>
      <c r="MQG147" s="153"/>
      <c r="MQH147" s="153"/>
      <c r="MQI147" s="153"/>
      <c r="MQJ147" s="153"/>
      <c r="MQK147" s="153"/>
      <c r="MQL147" s="153"/>
      <c r="MQM147" s="155"/>
      <c r="MQN147" s="165"/>
      <c r="MQO147" s="153"/>
      <c r="MQP147" s="154"/>
      <c r="MQQ147" s="154"/>
      <c r="MQR147" s="153"/>
      <c r="MQS147" s="153"/>
      <c r="MQT147" s="153"/>
      <c r="MQU147" s="153"/>
      <c r="MQV147" s="153"/>
      <c r="MQW147" s="153"/>
      <c r="MQX147" s="153"/>
      <c r="MQY147" s="153"/>
      <c r="MQZ147" s="155"/>
      <c r="MRA147" s="165"/>
      <c r="MRB147" s="153"/>
      <c r="MRC147" s="154"/>
      <c r="MRD147" s="154"/>
      <c r="MRE147" s="153"/>
      <c r="MRF147" s="153"/>
      <c r="MRG147" s="153"/>
      <c r="MRH147" s="153"/>
      <c r="MRI147" s="153"/>
      <c r="MRJ147" s="153"/>
      <c r="MRK147" s="153"/>
      <c r="MRL147" s="153"/>
      <c r="MRM147" s="155"/>
      <c r="MRN147" s="165"/>
      <c r="MRO147" s="153"/>
      <c r="MRP147" s="154"/>
      <c r="MRQ147" s="154"/>
      <c r="MRR147" s="153"/>
      <c r="MRS147" s="153"/>
      <c r="MRT147" s="153"/>
      <c r="MRU147" s="153"/>
      <c r="MRV147" s="153"/>
      <c r="MRW147" s="153"/>
      <c r="MRX147" s="153"/>
      <c r="MRY147" s="153"/>
      <c r="MRZ147" s="155"/>
      <c r="MSA147" s="165"/>
      <c r="MSB147" s="153"/>
      <c r="MSC147" s="154"/>
      <c r="MSD147" s="154"/>
      <c r="MSE147" s="153"/>
      <c r="MSF147" s="153"/>
      <c r="MSG147" s="153"/>
      <c r="MSH147" s="153"/>
      <c r="MSI147" s="153"/>
      <c r="MSJ147" s="153"/>
      <c r="MSK147" s="153"/>
      <c r="MSL147" s="153"/>
      <c r="MSM147" s="155"/>
      <c r="MSN147" s="165"/>
      <c r="MSO147" s="153"/>
      <c r="MSP147" s="154"/>
      <c r="MSQ147" s="154"/>
      <c r="MSR147" s="153"/>
      <c r="MSS147" s="153"/>
      <c r="MST147" s="153"/>
      <c r="MSU147" s="153"/>
      <c r="MSV147" s="153"/>
      <c r="MSW147" s="153"/>
      <c r="MSX147" s="153"/>
      <c r="MSY147" s="153"/>
      <c r="MSZ147" s="155"/>
      <c r="MTA147" s="165"/>
      <c r="MTB147" s="153"/>
      <c r="MTC147" s="154"/>
      <c r="MTD147" s="154"/>
      <c r="MTE147" s="153"/>
      <c r="MTF147" s="153"/>
      <c r="MTG147" s="153"/>
      <c r="MTH147" s="153"/>
      <c r="MTI147" s="153"/>
      <c r="MTJ147" s="153"/>
      <c r="MTK147" s="153"/>
      <c r="MTL147" s="153"/>
      <c r="MTM147" s="155"/>
      <c r="MTN147" s="165"/>
      <c r="MTO147" s="153"/>
      <c r="MTP147" s="154"/>
      <c r="MTQ147" s="154"/>
      <c r="MTR147" s="153"/>
      <c r="MTS147" s="153"/>
      <c r="MTT147" s="153"/>
      <c r="MTU147" s="153"/>
      <c r="MTV147" s="153"/>
      <c r="MTW147" s="153"/>
      <c r="MTX147" s="153"/>
      <c r="MTY147" s="153"/>
      <c r="MTZ147" s="155"/>
      <c r="MUA147" s="165"/>
      <c r="MUB147" s="153"/>
      <c r="MUC147" s="154"/>
      <c r="MUD147" s="154"/>
      <c r="MUE147" s="153"/>
      <c r="MUF147" s="153"/>
      <c r="MUG147" s="153"/>
      <c r="MUH147" s="153"/>
      <c r="MUI147" s="153"/>
      <c r="MUJ147" s="153"/>
      <c r="MUK147" s="153"/>
      <c r="MUL147" s="153"/>
      <c r="MUM147" s="155"/>
      <c r="MUN147" s="165"/>
      <c r="MUO147" s="153"/>
      <c r="MUP147" s="154"/>
      <c r="MUQ147" s="154"/>
      <c r="MUR147" s="153"/>
      <c r="MUS147" s="153"/>
      <c r="MUT147" s="153"/>
      <c r="MUU147" s="153"/>
      <c r="MUV147" s="153"/>
      <c r="MUW147" s="153"/>
      <c r="MUX147" s="153"/>
      <c r="MUY147" s="153"/>
      <c r="MUZ147" s="155"/>
      <c r="MVA147" s="165"/>
      <c r="MVB147" s="153"/>
      <c r="MVC147" s="154"/>
      <c r="MVD147" s="154"/>
      <c r="MVE147" s="153"/>
      <c r="MVF147" s="153"/>
      <c r="MVG147" s="153"/>
      <c r="MVH147" s="153"/>
      <c r="MVI147" s="153"/>
      <c r="MVJ147" s="153"/>
      <c r="MVK147" s="153"/>
      <c r="MVL147" s="153"/>
      <c r="MVM147" s="155"/>
      <c r="MVN147" s="165"/>
      <c r="MVO147" s="153"/>
      <c r="MVP147" s="154"/>
      <c r="MVQ147" s="154"/>
      <c r="MVR147" s="153"/>
      <c r="MVS147" s="153"/>
      <c r="MVT147" s="153"/>
      <c r="MVU147" s="153"/>
      <c r="MVV147" s="153"/>
      <c r="MVW147" s="153"/>
      <c r="MVX147" s="153"/>
      <c r="MVY147" s="153"/>
      <c r="MVZ147" s="155"/>
      <c r="MWA147" s="165"/>
      <c r="MWB147" s="153"/>
      <c r="MWC147" s="154"/>
      <c r="MWD147" s="154"/>
      <c r="MWE147" s="153"/>
      <c r="MWF147" s="153"/>
      <c r="MWG147" s="153"/>
      <c r="MWH147" s="153"/>
      <c r="MWI147" s="153"/>
      <c r="MWJ147" s="153"/>
      <c r="MWK147" s="153"/>
      <c r="MWL147" s="153"/>
      <c r="MWM147" s="155"/>
      <c r="MWN147" s="165"/>
      <c r="MWO147" s="153"/>
      <c r="MWP147" s="154"/>
      <c r="MWQ147" s="154"/>
      <c r="MWR147" s="153"/>
      <c r="MWS147" s="153"/>
      <c r="MWT147" s="153"/>
      <c r="MWU147" s="153"/>
      <c r="MWV147" s="153"/>
      <c r="MWW147" s="153"/>
      <c r="MWX147" s="153"/>
      <c r="MWY147" s="153"/>
      <c r="MWZ147" s="155"/>
      <c r="MXA147" s="165"/>
      <c r="MXB147" s="153"/>
      <c r="MXC147" s="154"/>
      <c r="MXD147" s="154"/>
      <c r="MXE147" s="153"/>
      <c r="MXF147" s="153"/>
      <c r="MXG147" s="153"/>
      <c r="MXH147" s="153"/>
      <c r="MXI147" s="153"/>
      <c r="MXJ147" s="153"/>
      <c r="MXK147" s="153"/>
      <c r="MXL147" s="153"/>
      <c r="MXM147" s="155"/>
      <c r="MXN147" s="165"/>
      <c r="MXO147" s="153"/>
      <c r="MXP147" s="154"/>
      <c r="MXQ147" s="154"/>
      <c r="MXR147" s="153"/>
      <c r="MXS147" s="153"/>
      <c r="MXT147" s="153"/>
      <c r="MXU147" s="153"/>
      <c r="MXV147" s="153"/>
      <c r="MXW147" s="153"/>
      <c r="MXX147" s="153"/>
      <c r="MXY147" s="153"/>
      <c r="MXZ147" s="155"/>
      <c r="MYA147" s="165"/>
      <c r="MYB147" s="153"/>
      <c r="MYC147" s="154"/>
      <c r="MYD147" s="154"/>
      <c r="MYE147" s="153"/>
      <c r="MYF147" s="153"/>
      <c r="MYG147" s="153"/>
      <c r="MYH147" s="153"/>
      <c r="MYI147" s="153"/>
      <c r="MYJ147" s="153"/>
      <c r="MYK147" s="153"/>
      <c r="MYL147" s="153"/>
      <c r="MYM147" s="155"/>
      <c r="MYN147" s="165"/>
      <c r="MYO147" s="153"/>
      <c r="MYP147" s="154"/>
      <c r="MYQ147" s="154"/>
      <c r="MYR147" s="153"/>
      <c r="MYS147" s="153"/>
      <c r="MYT147" s="153"/>
      <c r="MYU147" s="153"/>
      <c r="MYV147" s="153"/>
      <c r="MYW147" s="153"/>
      <c r="MYX147" s="153"/>
      <c r="MYY147" s="153"/>
      <c r="MYZ147" s="155"/>
      <c r="MZA147" s="165"/>
      <c r="MZB147" s="153"/>
      <c r="MZC147" s="154"/>
      <c r="MZD147" s="154"/>
      <c r="MZE147" s="153"/>
      <c r="MZF147" s="153"/>
      <c r="MZG147" s="153"/>
      <c r="MZH147" s="153"/>
      <c r="MZI147" s="153"/>
      <c r="MZJ147" s="153"/>
      <c r="MZK147" s="153"/>
      <c r="MZL147" s="153"/>
      <c r="MZM147" s="155"/>
      <c r="MZN147" s="165"/>
      <c r="MZO147" s="153"/>
      <c r="MZP147" s="154"/>
      <c r="MZQ147" s="154"/>
      <c r="MZR147" s="153"/>
      <c r="MZS147" s="153"/>
      <c r="MZT147" s="153"/>
      <c r="MZU147" s="153"/>
      <c r="MZV147" s="153"/>
      <c r="MZW147" s="153"/>
      <c r="MZX147" s="153"/>
      <c r="MZY147" s="153"/>
      <c r="MZZ147" s="155"/>
      <c r="NAA147" s="165"/>
      <c r="NAB147" s="153"/>
      <c r="NAC147" s="154"/>
      <c r="NAD147" s="154"/>
      <c r="NAE147" s="153"/>
      <c r="NAF147" s="153"/>
      <c r="NAG147" s="153"/>
      <c r="NAH147" s="153"/>
      <c r="NAI147" s="153"/>
      <c r="NAJ147" s="153"/>
      <c r="NAK147" s="153"/>
      <c r="NAL147" s="153"/>
      <c r="NAM147" s="155"/>
      <c r="NAN147" s="165"/>
      <c r="NAO147" s="153"/>
      <c r="NAP147" s="154"/>
      <c r="NAQ147" s="154"/>
      <c r="NAR147" s="153"/>
      <c r="NAS147" s="153"/>
      <c r="NAT147" s="153"/>
      <c r="NAU147" s="153"/>
      <c r="NAV147" s="153"/>
      <c r="NAW147" s="153"/>
      <c r="NAX147" s="153"/>
      <c r="NAY147" s="153"/>
      <c r="NAZ147" s="155"/>
      <c r="NBA147" s="165"/>
      <c r="NBB147" s="153"/>
      <c r="NBC147" s="154"/>
      <c r="NBD147" s="154"/>
      <c r="NBE147" s="153"/>
      <c r="NBF147" s="153"/>
      <c r="NBG147" s="153"/>
      <c r="NBH147" s="153"/>
      <c r="NBI147" s="153"/>
      <c r="NBJ147" s="153"/>
      <c r="NBK147" s="153"/>
      <c r="NBL147" s="153"/>
      <c r="NBM147" s="155"/>
      <c r="NBN147" s="165"/>
      <c r="NBO147" s="153"/>
      <c r="NBP147" s="154"/>
      <c r="NBQ147" s="154"/>
      <c r="NBR147" s="153"/>
      <c r="NBS147" s="153"/>
      <c r="NBT147" s="153"/>
      <c r="NBU147" s="153"/>
      <c r="NBV147" s="153"/>
      <c r="NBW147" s="153"/>
      <c r="NBX147" s="153"/>
      <c r="NBY147" s="153"/>
      <c r="NBZ147" s="155"/>
      <c r="NCA147" s="165"/>
      <c r="NCB147" s="153"/>
      <c r="NCC147" s="154"/>
      <c r="NCD147" s="154"/>
      <c r="NCE147" s="153"/>
      <c r="NCF147" s="153"/>
      <c r="NCG147" s="153"/>
      <c r="NCH147" s="153"/>
      <c r="NCI147" s="153"/>
      <c r="NCJ147" s="153"/>
      <c r="NCK147" s="153"/>
      <c r="NCL147" s="153"/>
      <c r="NCM147" s="155"/>
      <c r="NCN147" s="165"/>
      <c r="NCO147" s="153"/>
      <c r="NCP147" s="154"/>
      <c r="NCQ147" s="154"/>
      <c r="NCR147" s="153"/>
      <c r="NCS147" s="153"/>
      <c r="NCT147" s="153"/>
      <c r="NCU147" s="153"/>
      <c r="NCV147" s="153"/>
      <c r="NCW147" s="153"/>
      <c r="NCX147" s="153"/>
      <c r="NCY147" s="153"/>
      <c r="NCZ147" s="155"/>
      <c r="NDA147" s="165"/>
      <c r="NDB147" s="153"/>
      <c r="NDC147" s="154"/>
      <c r="NDD147" s="154"/>
      <c r="NDE147" s="153"/>
      <c r="NDF147" s="153"/>
      <c r="NDG147" s="153"/>
      <c r="NDH147" s="153"/>
      <c r="NDI147" s="153"/>
      <c r="NDJ147" s="153"/>
      <c r="NDK147" s="153"/>
      <c r="NDL147" s="153"/>
      <c r="NDM147" s="155"/>
      <c r="NDN147" s="165"/>
      <c r="NDO147" s="153"/>
      <c r="NDP147" s="154"/>
      <c r="NDQ147" s="154"/>
      <c r="NDR147" s="153"/>
      <c r="NDS147" s="153"/>
      <c r="NDT147" s="153"/>
      <c r="NDU147" s="153"/>
      <c r="NDV147" s="153"/>
      <c r="NDW147" s="153"/>
      <c r="NDX147" s="153"/>
      <c r="NDY147" s="153"/>
      <c r="NDZ147" s="155"/>
      <c r="NEA147" s="165"/>
      <c r="NEB147" s="153"/>
      <c r="NEC147" s="154"/>
      <c r="NED147" s="154"/>
      <c r="NEE147" s="153"/>
      <c r="NEF147" s="153"/>
      <c r="NEG147" s="153"/>
      <c r="NEH147" s="153"/>
      <c r="NEI147" s="153"/>
      <c r="NEJ147" s="153"/>
      <c r="NEK147" s="153"/>
      <c r="NEL147" s="153"/>
      <c r="NEM147" s="155"/>
      <c r="NEN147" s="165"/>
      <c r="NEO147" s="153"/>
      <c r="NEP147" s="154"/>
      <c r="NEQ147" s="154"/>
      <c r="NER147" s="153"/>
      <c r="NES147" s="153"/>
      <c r="NET147" s="153"/>
      <c r="NEU147" s="153"/>
      <c r="NEV147" s="153"/>
      <c r="NEW147" s="153"/>
      <c r="NEX147" s="153"/>
      <c r="NEY147" s="153"/>
      <c r="NEZ147" s="155"/>
      <c r="NFA147" s="165"/>
      <c r="NFB147" s="153"/>
      <c r="NFC147" s="154"/>
      <c r="NFD147" s="154"/>
      <c r="NFE147" s="153"/>
      <c r="NFF147" s="153"/>
      <c r="NFG147" s="153"/>
      <c r="NFH147" s="153"/>
      <c r="NFI147" s="153"/>
      <c r="NFJ147" s="153"/>
      <c r="NFK147" s="153"/>
      <c r="NFL147" s="153"/>
      <c r="NFM147" s="155"/>
      <c r="NFN147" s="165"/>
      <c r="NFO147" s="153"/>
      <c r="NFP147" s="154"/>
      <c r="NFQ147" s="154"/>
      <c r="NFR147" s="153"/>
      <c r="NFS147" s="153"/>
      <c r="NFT147" s="153"/>
      <c r="NFU147" s="153"/>
      <c r="NFV147" s="153"/>
      <c r="NFW147" s="153"/>
      <c r="NFX147" s="153"/>
      <c r="NFY147" s="153"/>
      <c r="NFZ147" s="155"/>
      <c r="NGA147" s="165"/>
      <c r="NGB147" s="153"/>
      <c r="NGC147" s="154"/>
      <c r="NGD147" s="154"/>
      <c r="NGE147" s="153"/>
      <c r="NGF147" s="153"/>
      <c r="NGG147" s="153"/>
      <c r="NGH147" s="153"/>
      <c r="NGI147" s="153"/>
      <c r="NGJ147" s="153"/>
      <c r="NGK147" s="153"/>
      <c r="NGL147" s="153"/>
      <c r="NGM147" s="155"/>
      <c r="NGN147" s="165"/>
      <c r="NGO147" s="153"/>
      <c r="NGP147" s="154"/>
      <c r="NGQ147" s="154"/>
      <c r="NGR147" s="153"/>
      <c r="NGS147" s="153"/>
      <c r="NGT147" s="153"/>
      <c r="NGU147" s="153"/>
      <c r="NGV147" s="153"/>
      <c r="NGW147" s="153"/>
      <c r="NGX147" s="153"/>
      <c r="NGY147" s="153"/>
      <c r="NGZ147" s="155"/>
      <c r="NHA147" s="165"/>
      <c r="NHB147" s="153"/>
      <c r="NHC147" s="154"/>
      <c r="NHD147" s="154"/>
      <c r="NHE147" s="153"/>
      <c r="NHF147" s="153"/>
      <c r="NHG147" s="153"/>
      <c r="NHH147" s="153"/>
      <c r="NHI147" s="153"/>
      <c r="NHJ147" s="153"/>
      <c r="NHK147" s="153"/>
      <c r="NHL147" s="153"/>
      <c r="NHM147" s="155"/>
      <c r="NHN147" s="165"/>
      <c r="NHO147" s="153"/>
      <c r="NHP147" s="154"/>
      <c r="NHQ147" s="154"/>
      <c r="NHR147" s="153"/>
      <c r="NHS147" s="153"/>
      <c r="NHT147" s="153"/>
      <c r="NHU147" s="153"/>
      <c r="NHV147" s="153"/>
      <c r="NHW147" s="153"/>
      <c r="NHX147" s="153"/>
      <c r="NHY147" s="153"/>
      <c r="NHZ147" s="155"/>
      <c r="NIA147" s="165"/>
      <c r="NIB147" s="153"/>
      <c r="NIC147" s="154"/>
      <c r="NID147" s="154"/>
      <c r="NIE147" s="153"/>
      <c r="NIF147" s="153"/>
      <c r="NIG147" s="153"/>
      <c r="NIH147" s="153"/>
      <c r="NII147" s="153"/>
      <c r="NIJ147" s="153"/>
      <c r="NIK147" s="153"/>
      <c r="NIL147" s="153"/>
      <c r="NIM147" s="155"/>
      <c r="NIN147" s="165"/>
      <c r="NIO147" s="153"/>
      <c r="NIP147" s="154"/>
      <c r="NIQ147" s="154"/>
      <c r="NIR147" s="153"/>
      <c r="NIS147" s="153"/>
      <c r="NIT147" s="153"/>
      <c r="NIU147" s="153"/>
      <c r="NIV147" s="153"/>
      <c r="NIW147" s="153"/>
      <c r="NIX147" s="153"/>
      <c r="NIY147" s="153"/>
      <c r="NIZ147" s="155"/>
      <c r="NJA147" s="165"/>
      <c r="NJB147" s="153"/>
      <c r="NJC147" s="154"/>
      <c r="NJD147" s="154"/>
      <c r="NJE147" s="153"/>
      <c r="NJF147" s="153"/>
      <c r="NJG147" s="153"/>
      <c r="NJH147" s="153"/>
      <c r="NJI147" s="153"/>
      <c r="NJJ147" s="153"/>
      <c r="NJK147" s="153"/>
      <c r="NJL147" s="153"/>
      <c r="NJM147" s="155"/>
      <c r="NJN147" s="165"/>
      <c r="NJO147" s="153"/>
      <c r="NJP147" s="154"/>
      <c r="NJQ147" s="154"/>
      <c r="NJR147" s="153"/>
      <c r="NJS147" s="153"/>
      <c r="NJT147" s="153"/>
      <c r="NJU147" s="153"/>
      <c r="NJV147" s="153"/>
      <c r="NJW147" s="153"/>
      <c r="NJX147" s="153"/>
      <c r="NJY147" s="153"/>
      <c r="NJZ147" s="155"/>
      <c r="NKA147" s="165"/>
      <c r="NKB147" s="153"/>
      <c r="NKC147" s="154"/>
      <c r="NKD147" s="154"/>
      <c r="NKE147" s="153"/>
      <c r="NKF147" s="153"/>
      <c r="NKG147" s="153"/>
      <c r="NKH147" s="153"/>
      <c r="NKI147" s="153"/>
      <c r="NKJ147" s="153"/>
      <c r="NKK147" s="153"/>
      <c r="NKL147" s="153"/>
      <c r="NKM147" s="155"/>
      <c r="NKN147" s="165"/>
      <c r="NKO147" s="153"/>
      <c r="NKP147" s="154"/>
      <c r="NKQ147" s="154"/>
      <c r="NKR147" s="153"/>
      <c r="NKS147" s="153"/>
      <c r="NKT147" s="153"/>
      <c r="NKU147" s="153"/>
      <c r="NKV147" s="153"/>
      <c r="NKW147" s="153"/>
      <c r="NKX147" s="153"/>
      <c r="NKY147" s="153"/>
      <c r="NKZ147" s="155"/>
      <c r="NLA147" s="165"/>
      <c r="NLB147" s="153"/>
      <c r="NLC147" s="154"/>
      <c r="NLD147" s="154"/>
      <c r="NLE147" s="153"/>
      <c r="NLF147" s="153"/>
      <c r="NLG147" s="153"/>
      <c r="NLH147" s="153"/>
      <c r="NLI147" s="153"/>
      <c r="NLJ147" s="153"/>
      <c r="NLK147" s="153"/>
      <c r="NLL147" s="153"/>
      <c r="NLM147" s="155"/>
      <c r="NLN147" s="165"/>
      <c r="NLO147" s="153"/>
      <c r="NLP147" s="154"/>
      <c r="NLQ147" s="154"/>
      <c r="NLR147" s="153"/>
      <c r="NLS147" s="153"/>
      <c r="NLT147" s="153"/>
      <c r="NLU147" s="153"/>
      <c r="NLV147" s="153"/>
      <c r="NLW147" s="153"/>
      <c r="NLX147" s="153"/>
      <c r="NLY147" s="153"/>
      <c r="NLZ147" s="155"/>
      <c r="NMA147" s="165"/>
      <c r="NMB147" s="153"/>
      <c r="NMC147" s="154"/>
      <c r="NMD147" s="154"/>
      <c r="NME147" s="153"/>
      <c r="NMF147" s="153"/>
      <c r="NMG147" s="153"/>
      <c r="NMH147" s="153"/>
      <c r="NMI147" s="153"/>
      <c r="NMJ147" s="153"/>
      <c r="NMK147" s="153"/>
      <c r="NML147" s="153"/>
      <c r="NMM147" s="155"/>
      <c r="NMN147" s="165"/>
      <c r="NMO147" s="153"/>
      <c r="NMP147" s="154"/>
      <c r="NMQ147" s="154"/>
      <c r="NMR147" s="153"/>
      <c r="NMS147" s="153"/>
      <c r="NMT147" s="153"/>
      <c r="NMU147" s="153"/>
      <c r="NMV147" s="153"/>
      <c r="NMW147" s="153"/>
      <c r="NMX147" s="153"/>
      <c r="NMY147" s="153"/>
      <c r="NMZ147" s="155"/>
      <c r="NNA147" s="165"/>
      <c r="NNB147" s="153"/>
      <c r="NNC147" s="154"/>
      <c r="NND147" s="154"/>
      <c r="NNE147" s="153"/>
      <c r="NNF147" s="153"/>
      <c r="NNG147" s="153"/>
      <c r="NNH147" s="153"/>
      <c r="NNI147" s="153"/>
      <c r="NNJ147" s="153"/>
      <c r="NNK147" s="153"/>
      <c r="NNL147" s="153"/>
      <c r="NNM147" s="155"/>
      <c r="NNN147" s="165"/>
      <c r="NNO147" s="153"/>
      <c r="NNP147" s="154"/>
      <c r="NNQ147" s="154"/>
      <c r="NNR147" s="153"/>
      <c r="NNS147" s="153"/>
      <c r="NNT147" s="153"/>
      <c r="NNU147" s="153"/>
      <c r="NNV147" s="153"/>
      <c r="NNW147" s="153"/>
      <c r="NNX147" s="153"/>
      <c r="NNY147" s="153"/>
      <c r="NNZ147" s="155"/>
      <c r="NOA147" s="165"/>
      <c r="NOB147" s="153"/>
      <c r="NOC147" s="154"/>
      <c r="NOD147" s="154"/>
      <c r="NOE147" s="153"/>
      <c r="NOF147" s="153"/>
      <c r="NOG147" s="153"/>
      <c r="NOH147" s="153"/>
      <c r="NOI147" s="153"/>
      <c r="NOJ147" s="153"/>
      <c r="NOK147" s="153"/>
      <c r="NOL147" s="153"/>
      <c r="NOM147" s="155"/>
      <c r="NON147" s="165"/>
      <c r="NOO147" s="153"/>
      <c r="NOP147" s="154"/>
      <c r="NOQ147" s="154"/>
      <c r="NOR147" s="153"/>
      <c r="NOS147" s="153"/>
      <c r="NOT147" s="153"/>
      <c r="NOU147" s="153"/>
      <c r="NOV147" s="153"/>
      <c r="NOW147" s="153"/>
      <c r="NOX147" s="153"/>
      <c r="NOY147" s="153"/>
      <c r="NOZ147" s="155"/>
      <c r="NPA147" s="165"/>
      <c r="NPB147" s="153"/>
      <c r="NPC147" s="154"/>
      <c r="NPD147" s="154"/>
      <c r="NPE147" s="153"/>
      <c r="NPF147" s="153"/>
      <c r="NPG147" s="153"/>
      <c r="NPH147" s="153"/>
      <c r="NPI147" s="153"/>
      <c r="NPJ147" s="153"/>
      <c r="NPK147" s="153"/>
      <c r="NPL147" s="153"/>
      <c r="NPM147" s="155"/>
      <c r="NPN147" s="165"/>
      <c r="NPO147" s="153"/>
      <c r="NPP147" s="154"/>
      <c r="NPQ147" s="154"/>
      <c r="NPR147" s="153"/>
      <c r="NPS147" s="153"/>
      <c r="NPT147" s="153"/>
      <c r="NPU147" s="153"/>
      <c r="NPV147" s="153"/>
      <c r="NPW147" s="153"/>
      <c r="NPX147" s="153"/>
      <c r="NPY147" s="153"/>
      <c r="NPZ147" s="155"/>
      <c r="NQA147" s="165"/>
      <c r="NQB147" s="153"/>
      <c r="NQC147" s="154"/>
      <c r="NQD147" s="154"/>
      <c r="NQE147" s="153"/>
      <c r="NQF147" s="153"/>
      <c r="NQG147" s="153"/>
      <c r="NQH147" s="153"/>
      <c r="NQI147" s="153"/>
      <c r="NQJ147" s="153"/>
      <c r="NQK147" s="153"/>
      <c r="NQL147" s="153"/>
      <c r="NQM147" s="155"/>
      <c r="NQN147" s="165"/>
      <c r="NQO147" s="153"/>
      <c r="NQP147" s="154"/>
      <c r="NQQ147" s="154"/>
      <c r="NQR147" s="153"/>
      <c r="NQS147" s="153"/>
      <c r="NQT147" s="153"/>
      <c r="NQU147" s="153"/>
      <c r="NQV147" s="153"/>
      <c r="NQW147" s="153"/>
      <c r="NQX147" s="153"/>
      <c r="NQY147" s="153"/>
      <c r="NQZ147" s="155"/>
      <c r="NRA147" s="165"/>
      <c r="NRB147" s="153"/>
      <c r="NRC147" s="154"/>
      <c r="NRD147" s="154"/>
      <c r="NRE147" s="153"/>
      <c r="NRF147" s="153"/>
      <c r="NRG147" s="153"/>
      <c r="NRH147" s="153"/>
      <c r="NRI147" s="153"/>
      <c r="NRJ147" s="153"/>
      <c r="NRK147" s="153"/>
      <c r="NRL147" s="153"/>
      <c r="NRM147" s="155"/>
      <c r="NRN147" s="165"/>
      <c r="NRO147" s="153"/>
      <c r="NRP147" s="154"/>
      <c r="NRQ147" s="154"/>
      <c r="NRR147" s="153"/>
      <c r="NRS147" s="153"/>
      <c r="NRT147" s="153"/>
      <c r="NRU147" s="153"/>
      <c r="NRV147" s="153"/>
      <c r="NRW147" s="153"/>
      <c r="NRX147" s="153"/>
      <c r="NRY147" s="153"/>
      <c r="NRZ147" s="155"/>
      <c r="NSA147" s="165"/>
      <c r="NSB147" s="153"/>
      <c r="NSC147" s="154"/>
      <c r="NSD147" s="154"/>
      <c r="NSE147" s="153"/>
      <c r="NSF147" s="153"/>
      <c r="NSG147" s="153"/>
      <c r="NSH147" s="153"/>
      <c r="NSI147" s="153"/>
      <c r="NSJ147" s="153"/>
      <c r="NSK147" s="153"/>
      <c r="NSL147" s="153"/>
      <c r="NSM147" s="155"/>
      <c r="NSN147" s="165"/>
      <c r="NSO147" s="153"/>
      <c r="NSP147" s="154"/>
      <c r="NSQ147" s="154"/>
      <c r="NSR147" s="153"/>
      <c r="NSS147" s="153"/>
      <c r="NST147" s="153"/>
      <c r="NSU147" s="153"/>
      <c r="NSV147" s="153"/>
      <c r="NSW147" s="153"/>
      <c r="NSX147" s="153"/>
      <c r="NSY147" s="153"/>
      <c r="NSZ147" s="155"/>
      <c r="NTA147" s="165"/>
      <c r="NTB147" s="153"/>
      <c r="NTC147" s="154"/>
      <c r="NTD147" s="154"/>
      <c r="NTE147" s="153"/>
      <c r="NTF147" s="153"/>
      <c r="NTG147" s="153"/>
      <c r="NTH147" s="153"/>
      <c r="NTI147" s="153"/>
      <c r="NTJ147" s="153"/>
      <c r="NTK147" s="153"/>
      <c r="NTL147" s="153"/>
      <c r="NTM147" s="155"/>
      <c r="NTN147" s="165"/>
      <c r="NTO147" s="153"/>
      <c r="NTP147" s="154"/>
      <c r="NTQ147" s="154"/>
      <c r="NTR147" s="153"/>
      <c r="NTS147" s="153"/>
      <c r="NTT147" s="153"/>
      <c r="NTU147" s="153"/>
      <c r="NTV147" s="153"/>
      <c r="NTW147" s="153"/>
      <c r="NTX147" s="153"/>
      <c r="NTY147" s="153"/>
      <c r="NTZ147" s="155"/>
      <c r="NUA147" s="165"/>
      <c r="NUB147" s="153"/>
      <c r="NUC147" s="154"/>
      <c r="NUD147" s="154"/>
      <c r="NUE147" s="153"/>
      <c r="NUF147" s="153"/>
      <c r="NUG147" s="153"/>
      <c r="NUH147" s="153"/>
      <c r="NUI147" s="153"/>
      <c r="NUJ147" s="153"/>
      <c r="NUK147" s="153"/>
      <c r="NUL147" s="153"/>
      <c r="NUM147" s="155"/>
      <c r="NUN147" s="165"/>
      <c r="NUO147" s="153"/>
      <c r="NUP147" s="154"/>
      <c r="NUQ147" s="154"/>
      <c r="NUR147" s="153"/>
      <c r="NUS147" s="153"/>
      <c r="NUT147" s="153"/>
      <c r="NUU147" s="153"/>
      <c r="NUV147" s="153"/>
      <c r="NUW147" s="153"/>
      <c r="NUX147" s="153"/>
      <c r="NUY147" s="153"/>
      <c r="NUZ147" s="155"/>
      <c r="NVA147" s="165"/>
      <c r="NVB147" s="153"/>
      <c r="NVC147" s="154"/>
      <c r="NVD147" s="154"/>
      <c r="NVE147" s="153"/>
      <c r="NVF147" s="153"/>
      <c r="NVG147" s="153"/>
      <c r="NVH147" s="153"/>
      <c r="NVI147" s="153"/>
      <c r="NVJ147" s="153"/>
      <c r="NVK147" s="153"/>
      <c r="NVL147" s="153"/>
      <c r="NVM147" s="155"/>
      <c r="NVN147" s="165"/>
      <c r="NVO147" s="153"/>
      <c r="NVP147" s="154"/>
      <c r="NVQ147" s="154"/>
      <c r="NVR147" s="153"/>
      <c r="NVS147" s="153"/>
      <c r="NVT147" s="153"/>
      <c r="NVU147" s="153"/>
      <c r="NVV147" s="153"/>
      <c r="NVW147" s="153"/>
      <c r="NVX147" s="153"/>
      <c r="NVY147" s="153"/>
      <c r="NVZ147" s="155"/>
      <c r="NWA147" s="165"/>
      <c r="NWB147" s="153"/>
      <c r="NWC147" s="154"/>
      <c r="NWD147" s="154"/>
      <c r="NWE147" s="153"/>
      <c r="NWF147" s="153"/>
      <c r="NWG147" s="153"/>
      <c r="NWH147" s="153"/>
      <c r="NWI147" s="153"/>
      <c r="NWJ147" s="153"/>
      <c r="NWK147" s="153"/>
      <c r="NWL147" s="153"/>
      <c r="NWM147" s="155"/>
      <c r="NWN147" s="165"/>
      <c r="NWO147" s="153"/>
      <c r="NWP147" s="154"/>
      <c r="NWQ147" s="154"/>
      <c r="NWR147" s="153"/>
      <c r="NWS147" s="153"/>
      <c r="NWT147" s="153"/>
      <c r="NWU147" s="153"/>
      <c r="NWV147" s="153"/>
      <c r="NWW147" s="153"/>
      <c r="NWX147" s="153"/>
      <c r="NWY147" s="153"/>
      <c r="NWZ147" s="155"/>
      <c r="NXA147" s="165"/>
      <c r="NXB147" s="153"/>
      <c r="NXC147" s="154"/>
      <c r="NXD147" s="154"/>
      <c r="NXE147" s="153"/>
      <c r="NXF147" s="153"/>
      <c r="NXG147" s="153"/>
      <c r="NXH147" s="153"/>
      <c r="NXI147" s="153"/>
      <c r="NXJ147" s="153"/>
      <c r="NXK147" s="153"/>
      <c r="NXL147" s="153"/>
      <c r="NXM147" s="155"/>
      <c r="NXN147" s="165"/>
      <c r="NXO147" s="153"/>
      <c r="NXP147" s="154"/>
      <c r="NXQ147" s="154"/>
      <c r="NXR147" s="153"/>
      <c r="NXS147" s="153"/>
      <c r="NXT147" s="153"/>
      <c r="NXU147" s="153"/>
      <c r="NXV147" s="153"/>
      <c r="NXW147" s="153"/>
      <c r="NXX147" s="153"/>
      <c r="NXY147" s="153"/>
      <c r="NXZ147" s="155"/>
      <c r="NYA147" s="165"/>
      <c r="NYB147" s="153"/>
      <c r="NYC147" s="154"/>
      <c r="NYD147" s="154"/>
      <c r="NYE147" s="153"/>
      <c r="NYF147" s="153"/>
      <c r="NYG147" s="153"/>
      <c r="NYH147" s="153"/>
      <c r="NYI147" s="153"/>
      <c r="NYJ147" s="153"/>
      <c r="NYK147" s="153"/>
      <c r="NYL147" s="153"/>
      <c r="NYM147" s="155"/>
      <c r="NYN147" s="165"/>
      <c r="NYO147" s="153"/>
      <c r="NYP147" s="154"/>
      <c r="NYQ147" s="154"/>
      <c r="NYR147" s="153"/>
      <c r="NYS147" s="153"/>
      <c r="NYT147" s="153"/>
      <c r="NYU147" s="153"/>
      <c r="NYV147" s="153"/>
      <c r="NYW147" s="153"/>
      <c r="NYX147" s="153"/>
      <c r="NYY147" s="153"/>
      <c r="NYZ147" s="155"/>
      <c r="NZA147" s="165"/>
      <c r="NZB147" s="153"/>
      <c r="NZC147" s="154"/>
      <c r="NZD147" s="154"/>
      <c r="NZE147" s="153"/>
      <c r="NZF147" s="153"/>
      <c r="NZG147" s="153"/>
      <c r="NZH147" s="153"/>
      <c r="NZI147" s="153"/>
      <c r="NZJ147" s="153"/>
      <c r="NZK147" s="153"/>
      <c r="NZL147" s="153"/>
      <c r="NZM147" s="155"/>
      <c r="NZN147" s="165"/>
      <c r="NZO147" s="153"/>
      <c r="NZP147" s="154"/>
      <c r="NZQ147" s="154"/>
      <c r="NZR147" s="153"/>
      <c r="NZS147" s="153"/>
      <c r="NZT147" s="153"/>
      <c r="NZU147" s="153"/>
      <c r="NZV147" s="153"/>
      <c r="NZW147" s="153"/>
      <c r="NZX147" s="153"/>
      <c r="NZY147" s="153"/>
      <c r="NZZ147" s="155"/>
      <c r="OAA147" s="165"/>
      <c r="OAB147" s="153"/>
      <c r="OAC147" s="154"/>
      <c r="OAD147" s="154"/>
      <c r="OAE147" s="153"/>
      <c r="OAF147" s="153"/>
      <c r="OAG147" s="153"/>
      <c r="OAH147" s="153"/>
      <c r="OAI147" s="153"/>
      <c r="OAJ147" s="153"/>
      <c r="OAK147" s="153"/>
      <c r="OAL147" s="153"/>
      <c r="OAM147" s="155"/>
      <c r="OAN147" s="165"/>
      <c r="OAO147" s="153"/>
      <c r="OAP147" s="154"/>
      <c r="OAQ147" s="154"/>
      <c r="OAR147" s="153"/>
      <c r="OAS147" s="153"/>
      <c r="OAT147" s="153"/>
      <c r="OAU147" s="153"/>
      <c r="OAV147" s="153"/>
      <c r="OAW147" s="153"/>
      <c r="OAX147" s="153"/>
      <c r="OAY147" s="153"/>
      <c r="OAZ147" s="155"/>
      <c r="OBA147" s="165"/>
      <c r="OBB147" s="153"/>
      <c r="OBC147" s="154"/>
      <c r="OBD147" s="154"/>
      <c r="OBE147" s="153"/>
      <c r="OBF147" s="153"/>
      <c r="OBG147" s="153"/>
      <c r="OBH147" s="153"/>
      <c r="OBI147" s="153"/>
      <c r="OBJ147" s="153"/>
      <c r="OBK147" s="153"/>
      <c r="OBL147" s="153"/>
      <c r="OBM147" s="155"/>
      <c r="OBN147" s="165"/>
      <c r="OBO147" s="153"/>
      <c r="OBP147" s="154"/>
      <c r="OBQ147" s="154"/>
      <c r="OBR147" s="153"/>
      <c r="OBS147" s="153"/>
      <c r="OBT147" s="153"/>
      <c r="OBU147" s="153"/>
      <c r="OBV147" s="153"/>
      <c r="OBW147" s="153"/>
      <c r="OBX147" s="153"/>
      <c r="OBY147" s="153"/>
      <c r="OBZ147" s="155"/>
      <c r="OCA147" s="165"/>
      <c r="OCB147" s="153"/>
      <c r="OCC147" s="154"/>
      <c r="OCD147" s="154"/>
      <c r="OCE147" s="153"/>
      <c r="OCF147" s="153"/>
      <c r="OCG147" s="153"/>
      <c r="OCH147" s="153"/>
      <c r="OCI147" s="153"/>
      <c r="OCJ147" s="153"/>
      <c r="OCK147" s="153"/>
      <c r="OCL147" s="153"/>
      <c r="OCM147" s="155"/>
      <c r="OCN147" s="165"/>
      <c r="OCO147" s="153"/>
      <c r="OCP147" s="154"/>
      <c r="OCQ147" s="154"/>
      <c r="OCR147" s="153"/>
      <c r="OCS147" s="153"/>
      <c r="OCT147" s="153"/>
      <c r="OCU147" s="153"/>
      <c r="OCV147" s="153"/>
      <c r="OCW147" s="153"/>
      <c r="OCX147" s="153"/>
      <c r="OCY147" s="153"/>
      <c r="OCZ147" s="155"/>
      <c r="ODA147" s="165"/>
      <c r="ODB147" s="153"/>
      <c r="ODC147" s="154"/>
      <c r="ODD147" s="154"/>
      <c r="ODE147" s="153"/>
      <c r="ODF147" s="153"/>
      <c r="ODG147" s="153"/>
      <c r="ODH147" s="153"/>
      <c r="ODI147" s="153"/>
      <c r="ODJ147" s="153"/>
      <c r="ODK147" s="153"/>
      <c r="ODL147" s="153"/>
      <c r="ODM147" s="155"/>
      <c r="ODN147" s="165"/>
      <c r="ODO147" s="153"/>
      <c r="ODP147" s="154"/>
      <c r="ODQ147" s="154"/>
      <c r="ODR147" s="153"/>
      <c r="ODS147" s="153"/>
      <c r="ODT147" s="153"/>
      <c r="ODU147" s="153"/>
      <c r="ODV147" s="153"/>
      <c r="ODW147" s="153"/>
      <c r="ODX147" s="153"/>
      <c r="ODY147" s="153"/>
      <c r="ODZ147" s="155"/>
      <c r="OEA147" s="165"/>
      <c r="OEB147" s="153"/>
      <c r="OEC147" s="154"/>
      <c r="OED147" s="154"/>
      <c r="OEE147" s="153"/>
      <c r="OEF147" s="153"/>
      <c r="OEG147" s="153"/>
      <c r="OEH147" s="153"/>
      <c r="OEI147" s="153"/>
      <c r="OEJ147" s="153"/>
      <c r="OEK147" s="153"/>
      <c r="OEL147" s="153"/>
      <c r="OEM147" s="155"/>
      <c r="OEN147" s="165"/>
      <c r="OEO147" s="153"/>
      <c r="OEP147" s="154"/>
      <c r="OEQ147" s="154"/>
      <c r="OER147" s="153"/>
      <c r="OES147" s="153"/>
      <c r="OET147" s="153"/>
      <c r="OEU147" s="153"/>
      <c r="OEV147" s="153"/>
      <c r="OEW147" s="153"/>
      <c r="OEX147" s="153"/>
      <c r="OEY147" s="153"/>
      <c r="OEZ147" s="155"/>
      <c r="OFA147" s="165"/>
      <c r="OFB147" s="153"/>
      <c r="OFC147" s="154"/>
      <c r="OFD147" s="154"/>
      <c r="OFE147" s="153"/>
      <c r="OFF147" s="153"/>
      <c r="OFG147" s="153"/>
      <c r="OFH147" s="153"/>
      <c r="OFI147" s="153"/>
      <c r="OFJ147" s="153"/>
      <c r="OFK147" s="153"/>
      <c r="OFL147" s="153"/>
      <c r="OFM147" s="155"/>
      <c r="OFN147" s="165"/>
      <c r="OFO147" s="153"/>
      <c r="OFP147" s="154"/>
      <c r="OFQ147" s="154"/>
      <c r="OFR147" s="153"/>
      <c r="OFS147" s="153"/>
      <c r="OFT147" s="153"/>
      <c r="OFU147" s="153"/>
      <c r="OFV147" s="153"/>
      <c r="OFW147" s="153"/>
      <c r="OFX147" s="153"/>
      <c r="OFY147" s="153"/>
      <c r="OFZ147" s="155"/>
      <c r="OGA147" s="165"/>
      <c r="OGB147" s="153"/>
      <c r="OGC147" s="154"/>
      <c r="OGD147" s="154"/>
      <c r="OGE147" s="153"/>
      <c r="OGF147" s="153"/>
      <c r="OGG147" s="153"/>
      <c r="OGH147" s="153"/>
      <c r="OGI147" s="153"/>
      <c r="OGJ147" s="153"/>
      <c r="OGK147" s="153"/>
      <c r="OGL147" s="153"/>
      <c r="OGM147" s="155"/>
      <c r="OGN147" s="165"/>
      <c r="OGO147" s="153"/>
      <c r="OGP147" s="154"/>
      <c r="OGQ147" s="154"/>
      <c r="OGR147" s="153"/>
      <c r="OGS147" s="153"/>
      <c r="OGT147" s="153"/>
      <c r="OGU147" s="153"/>
      <c r="OGV147" s="153"/>
      <c r="OGW147" s="153"/>
      <c r="OGX147" s="153"/>
      <c r="OGY147" s="153"/>
      <c r="OGZ147" s="155"/>
      <c r="OHA147" s="165"/>
      <c r="OHB147" s="153"/>
      <c r="OHC147" s="154"/>
      <c r="OHD147" s="154"/>
      <c r="OHE147" s="153"/>
      <c r="OHF147" s="153"/>
      <c r="OHG147" s="153"/>
      <c r="OHH147" s="153"/>
      <c r="OHI147" s="153"/>
      <c r="OHJ147" s="153"/>
      <c r="OHK147" s="153"/>
      <c r="OHL147" s="153"/>
      <c r="OHM147" s="155"/>
      <c r="OHN147" s="165"/>
      <c r="OHO147" s="153"/>
      <c r="OHP147" s="154"/>
      <c r="OHQ147" s="154"/>
      <c r="OHR147" s="153"/>
      <c r="OHS147" s="153"/>
      <c r="OHT147" s="153"/>
      <c r="OHU147" s="153"/>
      <c r="OHV147" s="153"/>
      <c r="OHW147" s="153"/>
      <c r="OHX147" s="153"/>
      <c r="OHY147" s="153"/>
      <c r="OHZ147" s="155"/>
      <c r="OIA147" s="165"/>
      <c r="OIB147" s="153"/>
      <c r="OIC147" s="154"/>
      <c r="OID147" s="154"/>
      <c r="OIE147" s="153"/>
      <c r="OIF147" s="153"/>
      <c r="OIG147" s="153"/>
      <c r="OIH147" s="153"/>
      <c r="OII147" s="153"/>
      <c r="OIJ147" s="153"/>
      <c r="OIK147" s="153"/>
      <c r="OIL147" s="153"/>
      <c r="OIM147" s="155"/>
      <c r="OIN147" s="165"/>
      <c r="OIO147" s="153"/>
      <c r="OIP147" s="154"/>
      <c r="OIQ147" s="154"/>
      <c r="OIR147" s="153"/>
      <c r="OIS147" s="153"/>
      <c r="OIT147" s="153"/>
      <c r="OIU147" s="153"/>
      <c r="OIV147" s="153"/>
      <c r="OIW147" s="153"/>
      <c r="OIX147" s="153"/>
      <c r="OIY147" s="153"/>
      <c r="OIZ147" s="155"/>
      <c r="OJA147" s="165"/>
      <c r="OJB147" s="153"/>
      <c r="OJC147" s="154"/>
      <c r="OJD147" s="154"/>
      <c r="OJE147" s="153"/>
      <c r="OJF147" s="153"/>
      <c r="OJG147" s="153"/>
      <c r="OJH147" s="153"/>
      <c r="OJI147" s="153"/>
      <c r="OJJ147" s="153"/>
      <c r="OJK147" s="153"/>
      <c r="OJL147" s="153"/>
      <c r="OJM147" s="155"/>
      <c r="OJN147" s="165"/>
      <c r="OJO147" s="153"/>
      <c r="OJP147" s="154"/>
      <c r="OJQ147" s="154"/>
      <c r="OJR147" s="153"/>
      <c r="OJS147" s="153"/>
      <c r="OJT147" s="153"/>
      <c r="OJU147" s="153"/>
      <c r="OJV147" s="153"/>
      <c r="OJW147" s="153"/>
      <c r="OJX147" s="153"/>
      <c r="OJY147" s="153"/>
      <c r="OJZ147" s="155"/>
      <c r="OKA147" s="165"/>
      <c r="OKB147" s="153"/>
      <c r="OKC147" s="154"/>
      <c r="OKD147" s="154"/>
      <c r="OKE147" s="153"/>
      <c r="OKF147" s="153"/>
      <c r="OKG147" s="153"/>
      <c r="OKH147" s="153"/>
      <c r="OKI147" s="153"/>
      <c r="OKJ147" s="153"/>
      <c r="OKK147" s="153"/>
      <c r="OKL147" s="153"/>
      <c r="OKM147" s="155"/>
      <c r="OKN147" s="165"/>
      <c r="OKO147" s="153"/>
      <c r="OKP147" s="154"/>
      <c r="OKQ147" s="154"/>
      <c r="OKR147" s="153"/>
      <c r="OKS147" s="153"/>
      <c r="OKT147" s="153"/>
      <c r="OKU147" s="153"/>
      <c r="OKV147" s="153"/>
      <c r="OKW147" s="153"/>
      <c r="OKX147" s="153"/>
      <c r="OKY147" s="153"/>
      <c r="OKZ147" s="155"/>
      <c r="OLA147" s="165"/>
      <c r="OLB147" s="153"/>
      <c r="OLC147" s="154"/>
      <c r="OLD147" s="154"/>
      <c r="OLE147" s="153"/>
      <c r="OLF147" s="153"/>
      <c r="OLG147" s="153"/>
      <c r="OLH147" s="153"/>
      <c r="OLI147" s="153"/>
      <c r="OLJ147" s="153"/>
      <c r="OLK147" s="153"/>
      <c r="OLL147" s="153"/>
      <c r="OLM147" s="155"/>
      <c r="OLN147" s="165"/>
      <c r="OLO147" s="153"/>
      <c r="OLP147" s="154"/>
      <c r="OLQ147" s="154"/>
      <c r="OLR147" s="153"/>
      <c r="OLS147" s="153"/>
      <c r="OLT147" s="153"/>
      <c r="OLU147" s="153"/>
      <c r="OLV147" s="153"/>
      <c r="OLW147" s="153"/>
      <c r="OLX147" s="153"/>
      <c r="OLY147" s="153"/>
      <c r="OLZ147" s="155"/>
      <c r="OMA147" s="165"/>
      <c r="OMB147" s="153"/>
      <c r="OMC147" s="154"/>
      <c r="OMD147" s="154"/>
      <c r="OME147" s="153"/>
      <c r="OMF147" s="153"/>
      <c r="OMG147" s="153"/>
      <c r="OMH147" s="153"/>
      <c r="OMI147" s="153"/>
      <c r="OMJ147" s="153"/>
      <c r="OMK147" s="153"/>
      <c r="OML147" s="153"/>
      <c r="OMM147" s="155"/>
      <c r="OMN147" s="165"/>
      <c r="OMO147" s="153"/>
      <c r="OMP147" s="154"/>
      <c r="OMQ147" s="154"/>
      <c r="OMR147" s="153"/>
      <c r="OMS147" s="153"/>
      <c r="OMT147" s="153"/>
      <c r="OMU147" s="153"/>
      <c r="OMV147" s="153"/>
      <c r="OMW147" s="153"/>
      <c r="OMX147" s="153"/>
      <c r="OMY147" s="153"/>
      <c r="OMZ147" s="155"/>
      <c r="ONA147" s="165"/>
      <c r="ONB147" s="153"/>
      <c r="ONC147" s="154"/>
      <c r="OND147" s="154"/>
      <c r="ONE147" s="153"/>
      <c r="ONF147" s="153"/>
      <c r="ONG147" s="153"/>
      <c r="ONH147" s="153"/>
      <c r="ONI147" s="153"/>
      <c r="ONJ147" s="153"/>
      <c r="ONK147" s="153"/>
      <c r="ONL147" s="153"/>
      <c r="ONM147" s="155"/>
      <c r="ONN147" s="165"/>
      <c r="ONO147" s="153"/>
      <c r="ONP147" s="154"/>
      <c r="ONQ147" s="154"/>
      <c r="ONR147" s="153"/>
      <c r="ONS147" s="153"/>
      <c r="ONT147" s="153"/>
      <c r="ONU147" s="153"/>
      <c r="ONV147" s="153"/>
      <c r="ONW147" s="153"/>
      <c r="ONX147" s="153"/>
      <c r="ONY147" s="153"/>
      <c r="ONZ147" s="155"/>
      <c r="OOA147" s="165"/>
      <c r="OOB147" s="153"/>
      <c r="OOC147" s="154"/>
      <c r="OOD147" s="154"/>
      <c r="OOE147" s="153"/>
      <c r="OOF147" s="153"/>
      <c r="OOG147" s="153"/>
      <c r="OOH147" s="153"/>
      <c r="OOI147" s="153"/>
      <c r="OOJ147" s="153"/>
      <c r="OOK147" s="153"/>
      <c r="OOL147" s="153"/>
      <c r="OOM147" s="155"/>
      <c r="OON147" s="165"/>
      <c r="OOO147" s="153"/>
      <c r="OOP147" s="154"/>
      <c r="OOQ147" s="154"/>
      <c r="OOR147" s="153"/>
      <c r="OOS147" s="153"/>
      <c r="OOT147" s="153"/>
      <c r="OOU147" s="153"/>
      <c r="OOV147" s="153"/>
      <c r="OOW147" s="153"/>
      <c r="OOX147" s="153"/>
      <c r="OOY147" s="153"/>
      <c r="OOZ147" s="155"/>
      <c r="OPA147" s="165"/>
      <c r="OPB147" s="153"/>
      <c r="OPC147" s="154"/>
      <c r="OPD147" s="154"/>
      <c r="OPE147" s="153"/>
      <c r="OPF147" s="153"/>
      <c r="OPG147" s="153"/>
      <c r="OPH147" s="153"/>
      <c r="OPI147" s="153"/>
      <c r="OPJ147" s="153"/>
      <c r="OPK147" s="153"/>
      <c r="OPL147" s="153"/>
      <c r="OPM147" s="155"/>
      <c r="OPN147" s="165"/>
      <c r="OPO147" s="153"/>
      <c r="OPP147" s="154"/>
      <c r="OPQ147" s="154"/>
      <c r="OPR147" s="153"/>
      <c r="OPS147" s="153"/>
      <c r="OPT147" s="153"/>
      <c r="OPU147" s="153"/>
      <c r="OPV147" s="153"/>
      <c r="OPW147" s="153"/>
      <c r="OPX147" s="153"/>
      <c r="OPY147" s="153"/>
      <c r="OPZ147" s="155"/>
      <c r="OQA147" s="165"/>
      <c r="OQB147" s="153"/>
      <c r="OQC147" s="154"/>
      <c r="OQD147" s="154"/>
      <c r="OQE147" s="153"/>
      <c r="OQF147" s="153"/>
      <c r="OQG147" s="153"/>
      <c r="OQH147" s="153"/>
      <c r="OQI147" s="153"/>
      <c r="OQJ147" s="153"/>
      <c r="OQK147" s="153"/>
      <c r="OQL147" s="153"/>
      <c r="OQM147" s="155"/>
      <c r="OQN147" s="165"/>
      <c r="OQO147" s="153"/>
      <c r="OQP147" s="154"/>
      <c r="OQQ147" s="154"/>
      <c r="OQR147" s="153"/>
      <c r="OQS147" s="153"/>
      <c r="OQT147" s="153"/>
      <c r="OQU147" s="153"/>
      <c r="OQV147" s="153"/>
      <c r="OQW147" s="153"/>
      <c r="OQX147" s="153"/>
      <c r="OQY147" s="153"/>
      <c r="OQZ147" s="155"/>
      <c r="ORA147" s="165"/>
      <c r="ORB147" s="153"/>
      <c r="ORC147" s="154"/>
      <c r="ORD147" s="154"/>
      <c r="ORE147" s="153"/>
      <c r="ORF147" s="153"/>
      <c r="ORG147" s="153"/>
      <c r="ORH147" s="153"/>
      <c r="ORI147" s="153"/>
      <c r="ORJ147" s="153"/>
      <c r="ORK147" s="153"/>
      <c r="ORL147" s="153"/>
      <c r="ORM147" s="155"/>
      <c r="ORN147" s="165"/>
      <c r="ORO147" s="153"/>
      <c r="ORP147" s="154"/>
      <c r="ORQ147" s="154"/>
      <c r="ORR147" s="153"/>
      <c r="ORS147" s="153"/>
      <c r="ORT147" s="153"/>
      <c r="ORU147" s="153"/>
      <c r="ORV147" s="153"/>
      <c r="ORW147" s="153"/>
      <c r="ORX147" s="153"/>
      <c r="ORY147" s="153"/>
      <c r="ORZ147" s="155"/>
      <c r="OSA147" s="165"/>
      <c r="OSB147" s="153"/>
      <c r="OSC147" s="154"/>
      <c r="OSD147" s="154"/>
      <c r="OSE147" s="153"/>
      <c r="OSF147" s="153"/>
      <c r="OSG147" s="153"/>
      <c r="OSH147" s="153"/>
      <c r="OSI147" s="153"/>
      <c r="OSJ147" s="153"/>
      <c r="OSK147" s="153"/>
      <c r="OSL147" s="153"/>
      <c r="OSM147" s="155"/>
      <c r="OSN147" s="165"/>
      <c r="OSO147" s="153"/>
      <c r="OSP147" s="154"/>
      <c r="OSQ147" s="154"/>
      <c r="OSR147" s="153"/>
      <c r="OSS147" s="153"/>
      <c r="OST147" s="153"/>
      <c r="OSU147" s="153"/>
      <c r="OSV147" s="153"/>
      <c r="OSW147" s="153"/>
      <c r="OSX147" s="153"/>
      <c r="OSY147" s="153"/>
      <c r="OSZ147" s="155"/>
      <c r="OTA147" s="165"/>
      <c r="OTB147" s="153"/>
      <c r="OTC147" s="154"/>
      <c r="OTD147" s="154"/>
      <c r="OTE147" s="153"/>
      <c r="OTF147" s="153"/>
      <c r="OTG147" s="153"/>
      <c r="OTH147" s="153"/>
      <c r="OTI147" s="153"/>
      <c r="OTJ147" s="153"/>
      <c r="OTK147" s="153"/>
      <c r="OTL147" s="153"/>
      <c r="OTM147" s="155"/>
      <c r="OTN147" s="165"/>
      <c r="OTO147" s="153"/>
      <c r="OTP147" s="154"/>
      <c r="OTQ147" s="154"/>
      <c r="OTR147" s="153"/>
      <c r="OTS147" s="153"/>
      <c r="OTT147" s="153"/>
      <c r="OTU147" s="153"/>
      <c r="OTV147" s="153"/>
      <c r="OTW147" s="153"/>
      <c r="OTX147" s="153"/>
      <c r="OTY147" s="153"/>
      <c r="OTZ147" s="155"/>
      <c r="OUA147" s="165"/>
      <c r="OUB147" s="153"/>
      <c r="OUC147" s="154"/>
      <c r="OUD147" s="154"/>
      <c r="OUE147" s="153"/>
      <c r="OUF147" s="153"/>
      <c r="OUG147" s="153"/>
      <c r="OUH147" s="153"/>
      <c r="OUI147" s="153"/>
      <c r="OUJ147" s="153"/>
      <c r="OUK147" s="153"/>
      <c r="OUL147" s="153"/>
      <c r="OUM147" s="155"/>
      <c r="OUN147" s="165"/>
      <c r="OUO147" s="153"/>
      <c r="OUP147" s="154"/>
      <c r="OUQ147" s="154"/>
      <c r="OUR147" s="153"/>
      <c r="OUS147" s="153"/>
      <c r="OUT147" s="153"/>
      <c r="OUU147" s="153"/>
      <c r="OUV147" s="153"/>
      <c r="OUW147" s="153"/>
      <c r="OUX147" s="153"/>
      <c r="OUY147" s="153"/>
      <c r="OUZ147" s="155"/>
      <c r="OVA147" s="165"/>
      <c r="OVB147" s="153"/>
      <c r="OVC147" s="154"/>
      <c r="OVD147" s="154"/>
      <c r="OVE147" s="153"/>
      <c r="OVF147" s="153"/>
      <c r="OVG147" s="153"/>
      <c r="OVH147" s="153"/>
      <c r="OVI147" s="153"/>
      <c r="OVJ147" s="153"/>
      <c r="OVK147" s="153"/>
      <c r="OVL147" s="153"/>
      <c r="OVM147" s="155"/>
      <c r="OVN147" s="165"/>
      <c r="OVO147" s="153"/>
      <c r="OVP147" s="154"/>
      <c r="OVQ147" s="154"/>
      <c r="OVR147" s="153"/>
      <c r="OVS147" s="153"/>
      <c r="OVT147" s="153"/>
      <c r="OVU147" s="153"/>
      <c r="OVV147" s="153"/>
      <c r="OVW147" s="153"/>
      <c r="OVX147" s="153"/>
      <c r="OVY147" s="153"/>
      <c r="OVZ147" s="155"/>
      <c r="OWA147" s="165"/>
      <c r="OWB147" s="153"/>
      <c r="OWC147" s="154"/>
      <c r="OWD147" s="154"/>
      <c r="OWE147" s="153"/>
      <c r="OWF147" s="153"/>
      <c r="OWG147" s="153"/>
      <c r="OWH147" s="153"/>
      <c r="OWI147" s="153"/>
      <c r="OWJ147" s="153"/>
      <c r="OWK147" s="153"/>
      <c r="OWL147" s="153"/>
      <c r="OWM147" s="155"/>
      <c r="OWN147" s="165"/>
      <c r="OWO147" s="153"/>
      <c r="OWP147" s="154"/>
      <c r="OWQ147" s="154"/>
      <c r="OWR147" s="153"/>
      <c r="OWS147" s="153"/>
      <c r="OWT147" s="153"/>
      <c r="OWU147" s="153"/>
      <c r="OWV147" s="153"/>
      <c r="OWW147" s="153"/>
      <c r="OWX147" s="153"/>
      <c r="OWY147" s="153"/>
      <c r="OWZ147" s="155"/>
      <c r="OXA147" s="165"/>
      <c r="OXB147" s="153"/>
      <c r="OXC147" s="154"/>
      <c r="OXD147" s="154"/>
      <c r="OXE147" s="153"/>
      <c r="OXF147" s="153"/>
      <c r="OXG147" s="153"/>
      <c r="OXH147" s="153"/>
      <c r="OXI147" s="153"/>
      <c r="OXJ147" s="153"/>
      <c r="OXK147" s="153"/>
      <c r="OXL147" s="153"/>
      <c r="OXM147" s="155"/>
      <c r="OXN147" s="165"/>
      <c r="OXO147" s="153"/>
      <c r="OXP147" s="154"/>
      <c r="OXQ147" s="154"/>
      <c r="OXR147" s="153"/>
      <c r="OXS147" s="153"/>
      <c r="OXT147" s="153"/>
      <c r="OXU147" s="153"/>
      <c r="OXV147" s="153"/>
      <c r="OXW147" s="153"/>
      <c r="OXX147" s="153"/>
      <c r="OXY147" s="153"/>
      <c r="OXZ147" s="155"/>
      <c r="OYA147" s="165"/>
      <c r="OYB147" s="153"/>
      <c r="OYC147" s="154"/>
      <c r="OYD147" s="154"/>
      <c r="OYE147" s="153"/>
      <c r="OYF147" s="153"/>
      <c r="OYG147" s="153"/>
      <c r="OYH147" s="153"/>
      <c r="OYI147" s="153"/>
      <c r="OYJ147" s="153"/>
      <c r="OYK147" s="153"/>
      <c r="OYL147" s="153"/>
      <c r="OYM147" s="155"/>
      <c r="OYN147" s="165"/>
      <c r="OYO147" s="153"/>
      <c r="OYP147" s="154"/>
      <c r="OYQ147" s="154"/>
      <c r="OYR147" s="153"/>
      <c r="OYS147" s="153"/>
      <c r="OYT147" s="153"/>
      <c r="OYU147" s="153"/>
      <c r="OYV147" s="153"/>
      <c r="OYW147" s="153"/>
      <c r="OYX147" s="153"/>
      <c r="OYY147" s="153"/>
      <c r="OYZ147" s="155"/>
      <c r="OZA147" s="165"/>
      <c r="OZB147" s="153"/>
      <c r="OZC147" s="154"/>
      <c r="OZD147" s="154"/>
      <c r="OZE147" s="153"/>
      <c r="OZF147" s="153"/>
      <c r="OZG147" s="153"/>
      <c r="OZH147" s="153"/>
      <c r="OZI147" s="153"/>
      <c r="OZJ147" s="153"/>
      <c r="OZK147" s="153"/>
      <c r="OZL147" s="153"/>
      <c r="OZM147" s="155"/>
      <c r="OZN147" s="165"/>
      <c r="OZO147" s="153"/>
      <c r="OZP147" s="154"/>
      <c r="OZQ147" s="154"/>
      <c r="OZR147" s="153"/>
      <c r="OZS147" s="153"/>
      <c r="OZT147" s="153"/>
      <c r="OZU147" s="153"/>
      <c r="OZV147" s="153"/>
      <c r="OZW147" s="153"/>
      <c r="OZX147" s="153"/>
      <c r="OZY147" s="153"/>
      <c r="OZZ147" s="155"/>
      <c r="PAA147" s="165"/>
      <c r="PAB147" s="153"/>
      <c r="PAC147" s="154"/>
      <c r="PAD147" s="154"/>
      <c r="PAE147" s="153"/>
      <c r="PAF147" s="153"/>
      <c r="PAG147" s="153"/>
      <c r="PAH147" s="153"/>
      <c r="PAI147" s="153"/>
      <c r="PAJ147" s="153"/>
      <c r="PAK147" s="153"/>
      <c r="PAL147" s="153"/>
      <c r="PAM147" s="155"/>
      <c r="PAN147" s="165"/>
      <c r="PAO147" s="153"/>
      <c r="PAP147" s="154"/>
      <c r="PAQ147" s="154"/>
      <c r="PAR147" s="153"/>
      <c r="PAS147" s="153"/>
      <c r="PAT147" s="153"/>
      <c r="PAU147" s="153"/>
      <c r="PAV147" s="153"/>
      <c r="PAW147" s="153"/>
      <c r="PAX147" s="153"/>
      <c r="PAY147" s="153"/>
      <c r="PAZ147" s="155"/>
      <c r="PBA147" s="165"/>
      <c r="PBB147" s="153"/>
      <c r="PBC147" s="154"/>
      <c r="PBD147" s="154"/>
      <c r="PBE147" s="153"/>
      <c r="PBF147" s="153"/>
      <c r="PBG147" s="153"/>
      <c r="PBH147" s="153"/>
      <c r="PBI147" s="153"/>
      <c r="PBJ147" s="153"/>
      <c r="PBK147" s="153"/>
      <c r="PBL147" s="153"/>
      <c r="PBM147" s="155"/>
      <c r="PBN147" s="165"/>
      <c r="PBO147" s="153"/>
      <c r="PBP147" s="154"/>
      <c r="PBQ147" s="154"/>
      <c r="PBR147" s="153"/>
      <c r="PBS147" s="153"/>
      <c r="PBT147" s="153"/>
      <c r="PBU147" s="153"/>
      <c r="PBV147" s="153"/>
      <c r="PBW147" s="153"/>
      <c r="PBX147" s="153"/>
      <c r="PBY147" s="153"/>
      <c r="PBZ147" s="155"/>
      <c r="PCA147" s="165"/>
      <c r="PCB147" s="153"/>
      <c r="PCC147" s="154"/>
      <c r="PCD147" s="154"/>
      <c r="PCE147" s="153"/>
      <c r="PCF147" s="153"/>
      <c r="PCG147" s="153"/>
      <c r="PCH147" s="153"/>
      <c r="PCI147" s="153"/>
      <c r="PCJ147" s="153"/>
      <c r="PCK147" s="153"/>
      <c r="PCL147" s="153"/>
      <c r="PCM147" s="155"/>
      <c r="PCN147" s="165"/>
      <c r="PCO147" s="153"/>
      <c r="PCP147" s="154"/>
      <c r="PCQ147" s="154"/>
      <c r="PCR147" s="153"/>
      <c r="PCS147" s="153"/>
      <c r="PCT147" s="153"/>
      <c r="PCU147" s="153"/>
      <c r="PCV147" s="153"/>
      <c r="PCW147" s="153"/>
      <c r="PCX147" s="153"/>
      <c r="PCY147" s="153"/>
      <c r="PCZ147" s="155"/>
      <c r="PDA147" s="165"/>
      <c r="PDB147" s="153"/>
      <c r="PDC147" s="154"/>
      <c r="PDD147" s="154"/>
      <c r="PDE147" s="153"/>
      <c r="PDF147" s="153"/>
      <c r="PDG147" s="153"/>
      <c r="PDH147" s="153"/>
      <c r="PDI147" s="153"/>
      <c r="PDJ147" s="153"/>
      <c r="PDK147" s="153"/>
      <c r="PDL147" s="153"/>
      <c r="PDM147" s="155"/>
      <c r="PDN147" s="165"/>
      <c r="PDO147" s="153"/>
      <c r="PDP147" s="154"/>
      <c r="PDQ147" s="154"/>
      <c r="PDR147" s="153"/>
      <c r="PDS147" s="153"/>
      <c r="PDT147" s="153"/>
      <c r="PDU147" s="153"/>
      <c r="PDV147" s="153"/>
      <c r="PDW147" s="153"/>
      <c r="PDX147" s="153"/>
      <c r="PDY147" s="153"/>
      <c r="PDZ147" s="155"/>
      <c r="PEA147" s="165"/>
      <c r="PEB147" s="153"/>
      <c r="PEC147" s="154"/>
      <c r="PED147" s="154"/>
      <c r="PEE147" s="153"/>
      <c r="PEF147" s="153"/>
      <c r="PEG147" s="153"/>
      <c r="PEH147" s="153"/>
      <c r="PEI147" s="153"/>
      <c r="PEJ147" s="153"/>
      <c r="PEK147" s="153"/>
      <c r="PEL147" s="153"/>
      <c r="PEM147" s="155"/>
      <c r="PEN147" s="165"/>
      <c r="PEO147" s="153"/>
      <c r="PEP147" s="154"/>
      <c r="PEQ147" s="154"/>
      <c r="PER147" s="153"/>
      <c r="PES147" s="153"/>
      <c r="PET147" s="153"/>
      <c r="PEU147" s="153"/>
      <c r="PEV147" s="153"/>
      <c r="PEW147" s="153"/>
      <c r="PEX147" s="153"/>
      <c r="PEY147" s="153"/>
      <c r="PEZ147" s="155"/>
      <c r="PFA147" s="165"/>
      <c r="PFB147" s="153"/>
      <c r="PFC147" s="154"/>
      <c r="PFD147" s="154"/>
      <c r="PFE147" s="153"/>
      <c r="PFF147" s="153"/>
      <c r="PFG147" s="153"/>
      <c r="PFH147" s="153"/>
      <c r="PFI147" s="153"/>
      <c r="PFJ147" s="153"/>
      <c r="PFK147" s="153"/>
      <c r="PFL147" s="153"/>
      <c r="PFM147" s="155"/>
      <c r="PFN147" s="165"/>
      <c r="PFO147" s="153"/>
      <c r="PFP147" s="154"/>
      <c r="PFQ147" s="154"/>
      <c r="PFR147" s="153"/>
      <c r="PFS147" s="153"/>
      <c r="PFT147" s="153"/>
      <c r="PFU147" s="153"/>
      <c r="PFV147" s="153"/>
      <c r="PFW147" s="153"/>
      <c r="PFX147" s="153"/>
      <c r="PFY147" s="153"/>
      <c r="PFZ147" s="155"/>
      <c r="PGA147" s="165"/>
      <c r="PGB147" s="153"/>
      <c r="PGC147" s="154"/>
      <c r="PGD147" s="154"/>
      <c r="PGE147" s="153"/>
      <c r="PGF147" s="153"/>
      <c r="PGG147" s="153"/>
      <c r="PGH147" s="153"/>
      <c r="PGI147" s="153"/>
      <c r="PGJ147" s="153"/>
      <c r="PGK147" s="153"/>
      <c r="PGL147" s="153"/>
      <c r="PGM147" s="155"/>
      <c r="PGN147" s="165"/>
      <c r="PGO147" s="153"/>
      <c r="PGP147" s="154"/>
      <c r="PGQ147" s="154"/>
      <c r="PGR147" s="153"/>
      <c r="PGS147" s="153"/>
      <c r="PGT147" s="153"/>
      <c r="PGU147" s="153"/>
      <c r="PGV147" s="153"/>
      <c r="PGW147" s="153"/>
      <c r="PGX147" s="153"/>
      <c r="PGY147" s="153"/>
      <c r="PGZ147" s="155"/>
      <c r="PHA147" s="165"/>
      <c r="PHB147" s="153"/>
      <c r="PHC147" s="154"/>
      <c r="PHD147" s="154"/>
      <c r="PHE147" s="153"/>
      <c r="PHF147" s="153"/>
      <c r="PHG147" s="153"/>
      <c r="PHH147" s="153"/>
      <c r="PHI147" s="153"/>
      <c r="PHJ147" s="153"/>
      <c r="PHK147" s="153"/>
      <c r="PHL147" s="153"/>
      <c r="PHM147" s="155"/>
      <c r="PHN147" s="165"/>
      <c r="PHO147" s="153"/>
      <c r="PHP147" s="154"/>
      <c r="PHQ147" s="154"/>
      <c r="PHR147" s="153"/>
      <c r="PHS147" s="153"/>
      <c r="PHT147" s="153"/>
      <c r="PHU147" s="153"/>
      <c r="PHV147" s="153"/>
      <c r="PHW147" s="153"/>
      <c r="PHX147" s="153"/>
      <c r="PHY147" s="153"/>
      <c r="PHZ147" s="155"/>
      <c r="PIA147" s="165"/>
      <c r="PIB147" s="153"/>
      <c r="PIC147" s="154"/>
      <c r="PID147" s="154"/>
      <c r="PIE147" s="153"/>
      <c r="PIF147" s="153"/>
      <c r="PIG147" s="153"/>
      <c r="PIH147" s="153"/>
      <c r="PII147" s="153"/>
      <c r="PIJ147" s="153"/>
      <c r="PIK147" s="153"/>
      <c r="PIL147" s="153"/>
      <c r="PIM147" s="155"/>
      <c r="PIN147" s="165"/>
      <c r="PIO147" s="153"/>
      <c r="PIP147" s="154"/>
      <c r="PIQ147" s="154"/>
      <c r="PIR147" s="153"/>
      <c r="PIS147" s="153"/>
      <c r="PIT147" s="153"/>
      <c r="PIU147" s="153"/>
      <c r="PIV147" s="153"/>
      <c r="PIW147" s="153"/>
      <c r="PIX147" s="153"/>
      <c r="PIY147" s="153"/>
      <c r="PIZ147" s="155"/>
      <c r="PJA147" s="165"/>
      <c r="PJB147" s="153"/>
      <c r="PJC147" s="154"/>
      <c r="PJD147" s="154"/>
      <c r="PJE147" s="153"/>
      <c r="PJF147" s="153"/>
      <c r="PJG147" s="153"/>
      <c r="PJH147" s="153"/>
      <c r="PJI147" s="153"/>
      <c r="PJJ147" s="153"/>
      <c r="PJK147" s="153"/>
      <c r="PJL147" s="153"/>
      <c r="PJM147" s="155"/>
      <c r="PJN147" s="165"/>
      <c r="PJO147" s="153"/>
      <c r="PJP147" s="154"/>
      <c r="PJQ147" s="154"/>
      <c r="PJR147" s="153"/>
      <c r="PJS147" s="153"/>
      <c r="PJT147" s="153"/>
      <c r="PJU147" s="153"/>
      <c r="PJV147" s="153"/>
      <c r="PJW147" s="153"/>
      <c r="PJX147" s="153"/>
      <c r="PJY147" s="153"/>
      <c r="PJZ147" s="155"/>
      <c r="PKA147" s="165"/>
      <c r="PKB147" s="153"/>
      <c r="PKC147" s="154"/>
      <c r="PKD147" s="154"/>
      <c r="PKE147" s="153"/>
      <c r="PKF147" s="153"/>
      <c r="PKG147" s="153"/>
      <c r="PKH147" s="153"/>
      <c r="PKI147" s="153"/>
      <c r="PKJ147" s="153"/>
      <c r="PKK147" s="153"/>
      <c r="PKL147" s="153"/>
      <c r="PKM147" s="155"/>
      <c r="PKN147" s="165"/>
      <c r="PKO147" s="153"/>
      <c r="PKP147" s="154"/>
      <c r="PKQ147" s="154"/>
      <c r="PKR147" s="153"/>
      <c r="PKS147" s="153"/>
      <c r="PKT147" s="153"/>
      <c r="PKU147" s="153"/>
      <c r="PKV147" s="153"/>
      <c r="PKW147" s="153"/>
      <c r="PKX147" s="153"/>
      <c r="PKY147" s="153"/>
      <c r="PKZ147" s="155"/>
      <c r="PLA147" s="165"/>
      <c r="PLB147" s="153"/>
      <c r="PLC147" s="154"/>
      <c r="PLD147" s="154"/>
      <c r="PLE147" s="153"/>
      <c r="PLF147" s="153"/>
      <c r="PLG147" s="153"/>
      <c r="PLH147" s="153"/>
      <c r="PLI147" s="153"/>
      <c r="PLJ147" s="153"/>
      <c r="PLK147" s="153"/>
      <c r="PLL147" s="153"/>
      <c r="PLM147" s="155"/>
      <c r="PLN147" s="165"/>
      <c r="PLO147" s="153"/>
      <c r="PLP147" s="154"/>
      <c r="PLQ147" s="154"/>
      <c r="PLR147" s="153"/>
      <c r="PLS147" s="153"/>
      <c r="PLT147" s="153"/>
      <c r="PLU147" s="153"/>
      <c r="PLV147" s="153"/>
      <c r="PLW147" s="153"/>
      <c r="PLX147" s="153"/>
      <c r="PLY147" s="153"/>
      <c r="PLZ147" s="155"/>
      <c r="PMA147" s="165"/>
      <c r="PMB147" s="153"/>
      <c r="PMC147" s="154"/>
      <c r="PMD147" s="154"/>
      <c r="PME147" s="153"/>
      <c r="PMF147" s="153"/>
      <c r="PMG147" s="153"/>
      <c r="PMH147" s="153"/>
      <c r="PMI147" s="153"/>
      <c r="PMJ147" s="153"/>
      <c r="PMK147" s="153"/>
      <c r="PML147" s="153"/>
      <c r="PMM147" s="155"/>
      <c r="PMN147" s="165"/>
      <c r="PMO147" s="153"/>
      <c r="PMP147" s="154"/>
      <c r="PMQ147" s="154"/>
      <c r="PMR147" s="153"/>
      <c r="PMS147" s="153"/>
      <c r="PMT147" s="153"/>
      <c r="PMU147" s="153"/>
      <c r="PMV147" s="153"/>
      <c r="PMW147" s="153"/>
      <c r="PMX147" s="153"/>
      <c r="PMY147" s="153"/>
      <c r="PMZ147" s="155"/>
      <c r="PNA147" s="165"/>
      <c r="PNB147" s="153"/>
      <c r="PNC147" s="154"/>
      <c r="PND147" s="154"/>
      <c r="PNE147" s="153"/>
      <c r="PNF147" s="153"/>
      <c r="PNG147" s="153"/>
      <c r="PNH147" s="153"/>
      <c r="PNI147" s="153"/>
      <c r="PNJ147" s="153"/>
      <c r="PNK147" s="153"/>
      <c r="PNL147" s="153"/>
      <c r="PNM147" s="155"/>
      <c r="PNN147" s="165"/>
      <c r="PNO147" s="153"/>
      <c r="PNP147" s="154"/>
      <c r="PNQ147" s="154"/>
      <c r="PNR147" s="153"/>
      <c r="PNS147" s="153"/>
      <c r="PNT147" s="153"/>
      <c r="PNU147" s="153"/>
      <c r="PNV147" s="153"/>
      <c r="PNW147" s="153"/>
      <c r="PNX147" s="153"/>
      <c r="PNY147" s="153"/>
      <c r="PNZ147" s="155"/>
      <c r="POA147" s="165"/>
      <c r="POB147" s="153"/>
      <c r="POC147" s="154"/>
      <c r="POD147" s="154"/>
      <c r="POE147" s="153"/>
      <c r="POF147" s="153"/>
      <c r="POG147" s="153"/>
      <c r="POH147" s="153"/>
      <c r="POI147" s="153"/>
      <c r="POJ147" s="153"/>
      <c r="POK147" s="153"/>
      <c r="POL147" s="153"/>
      <c r="POM147" s="155"/>
      <c r="PON147" s="165"/>
      <c r="POO147" s="153"/>
      <c r="POP147" s="154"/>
      <c r="POQ147" s="154"/>
      <c r="POR147" s="153"/>
      <c r="POS147" s="153"/>
      <c r="POT147" s="153"/>
      <c r="POU147" s="153"/>
      <c r="POV147" s="153"/>
      <c r="POW147" s="153"/>
      <c r="POX147" s="153"/>
      <c r="POY147" s="153"/>
      <c r="POZ147" s="155"/>
      <c r="PPA147" s="165"/>
      <c r="PPB147" s="153"/>
      <c r="PPC147" s="154"/>
      <c r="PPD147" s="154"/>
      <c r="PPE147" s="153"/>
      <c r="PPF147" s="153"/>
      <c r="PPG147" s="153"/>
      <c r="PPH147" s="153"/>
      <c r="PPI147" s="153"/>
      <c r="PPJ147" s="153"/>
      <c r="PPK147" s="153"/>
      <c r="PPL147" s="153"/>
      <c r="PPM147" s="155"/>
      <c r="PPN147" s="165"/>
      <c r="PPO147" s="153"/>
      <c r="PPP147" s="154"/>
      <c r="PPQ147" s="154"/>
      <c r="PPR147" s="153"/>
      <c r="PPS147" s="153"/>
      <c r="PPT147" s="153"/>
      <c r="PPU147" s="153"/>
      <c r="PPV147" s="153"/>
      <c r="PPW147" s="153"/>
      <c r="PPX147" s="153"/>
      <c r="PPY147" s="153"/>
      <c r="PPZ147" s="155"/>
      <c r="PQA147" s="165"/>
      <c r="PQB147" s="153"/>
      <c r="PQC147" s="154"/>
      <c r="PQD147" s="154"/>
      <c r="PQE147" s="153"/>
      <c r="PQF147" s="153"/>
      <c r="PQG147" s="153"/>
      <c r="PQH147" s="153"/>
      <c r="PQI147" s="153"/>
      <c r="PQJ147" s="153"/>
      <c r="PQK147" s="153"/>
      <c r="PQL147" s="153"/>
      <c r="PQM147" s="155"/>
      <c r="PQN147" s="165"/>
      <c r="PQO147" s="153"/>
      <c r="PQP147" s="154"/>
      <c r="PQQ147" s="154"/>
      <c r="PQR147" s="153"/>
      <c r="PQS147" s="153"/>
      <c r="PQT147" s="153"/>
      <c r="PQU147" s="153"/>
      <c r="PQV147" s="153"/>
      <c r="PQW147" s="153"/>
      <c r="PQX147" s="153"/>
      <c r="PQY147" s="153"/>
      <c r="PQZ147" s="155"/>
      <c r="PRA147" s="165"/>
      <c r="PRB147" s="153"/>
      <c r="PRC147" s="154"/>
      <c r="PRD147" s="154"/>
      <c r="PRE147" s="153"/>
      <c r="PRF147" s="153"/>
      <c r="PRG147" s="153"/>
      <c r="PRH147" s="153"/>
      <c r="PRI147" s="153"/>
      <c r="PRJ147" s="153"/>
      <c r="PRK147" s="153"/>
      <c r="PRL147" s="153"/>
      <c r="PRM147" s="155"/>
      <c r="PRN147" s="165"/>
      <c r="PRO147" s="153"/>
      <c r="PRP147" s="154"/>
      <c r="PRQ147" s="154"/>
      <c r="PRR147" s="153"/>
      <c r="PRS147" s="153"/>
      <c r="PRT147" s="153"/>
      <c r="PRU147" s="153"/>
      <c r="PRV147" s="153"/>
      <c r="PRW147" s="153"/>
      <c r="PRX147" s="153"/>
      <c r="PRY147" s="153"/>
      <c r="PRZ147" s="155"/>
      <c r="PSA147" s="165"/>
      <c r="PSB147" s="153"/>
      <c r="PSC147" s="154"/>
      <c r="PSD147" s="154"/>
      <c r="PSE147" s="153"/>
      <c r="PSF147" s="153"/>
      <c r="PSG147" s="153"/>
      <c r="PSH147" s="153"/>
      <c r="PSI147" s="153"/>
      <c r="PSJ147" s="153"/>
      <c r="PSK147" s="153"/>
      <c r="PSL147" s="153"/>
      <c r="PSM147" s="155"/>
      <c r="PSN147" s="165"/>
      <c r="PSO147" s="153"/>
      <c r="PSP147" s="154"/>
      <c r="PSQ147" s="154"/>
      <c r="PSR147" s="153"/>
      <c r="PSS147" s="153"/>
      <c r="PST147" s="153"/>
      <c r="PSU147" s="153"/>
      <c r="PSV147" s="153"/>
      <c r="PSW147" s="153"/>
      <c r="PSX147" s="153"/>
      <c r="PSY147" s="153"/>
      <c r="PSZ147" s="155"/>
      <c r="PTA147" s="165"/>
      <c r="PTB147" s="153"/>
      <c r="PTC147" s="154"/>
      <c r="PTD147" s="154"/>
      <c r="PTE147" s="153"/>
      <c r="PTF147" s="153"/>
      <c r="PTG147" s="153"/>
      <c r="PTH147" s="153"/>
      <c r="PTI147" s="153"/>
      <c r="PTJ147" s="153"/>
      <c r="PTK147" s="153"/>
      <c r="PTL147" s="153"/>
      <c r="PTM147" s="155"/>
      <c r="PTN147" s="165"/>
      <c r="PTO147" s="153"/>
      <c r="PTP147" s="154"/>
      <c r="PTQ147" s="154"/>
      <c r="PTR147" s="153"/>
      <c r="PTS147" s="153"/>
      <c r="PTT147" s="153"/>
      <c r="PTU147" s="153"/>
      <c r="PTV147" s="153"/>
      <c r="PTW147" s="153"/>
      <c r="PTX147" s="153"/>
      <c r="PTY147" s="153"/>
      <c r="PTZ147" s="155"/>
      <c r="PUA147" s="165"/>
      <c r="PUB147" s="153"/>
      <c r="PUC147" s="154"/>
      <c r="PUD147" s="154"/>
      <c r="PUE147" s="153"/>
      <c r="PUF147" s="153"/>
      <c r="PUG147" s="153"/>
      <c r="PUH147" s="153"/>
      <c r="PUI147" s="153"/>
      <c r="PUJ147" s="153"/>
      <c r="PUK147" s="153"/>
      <c r="PUL147" s="153"/>
      <c r="PUM147" s="155"/>
      <c r="PUN147" s="165"/>
      <c r="PUO147" s="153"/>
      <c r="PUP147" s="154"/>
      <c r="PUQ147" s="154"/>
      <c r="PUR147" s="153"/>
      <c r="PUS147" s="153"/>
      <c r="PUT147" s="153"/>
      <c r="PUU147" s="153"/>
      <c r="PUV147" s="153"/>
      <c r="PUW147" s="153"/>
      <c r="PUX147" s="153"/>
      <c r="PUY147" s="153"/>
      <c r="PUZ147" s="155"/>
      <c r="PVA147" s="165"/>
      <c r="PVB147" s="153"/>
      <c r="PVC147" s="154"/>
      <c r="PVD147" s="154"/>
      <c r="PVE147" s="153"/>
      <c r="PVF147" s="153"/>
      <c r="PVG147" s="153"/>
      <c r="PVH147" s="153"/>
      <c r="PVI147" s="153"/>
      <c r="PVJ147" s="153"/>
      <c r="PVK147" s="153"/>
      <c r="PVL147" s="153"/>
      <c r="PVM147" s="155"/>
      <c r="PVN147" s="165"/>
      <c r="PVO147" s="153"/>
      <c r="PVP147" s="154"/>
      <c r="PVQ147" s="154"/>
      <c r="PVR147" s="153"/>
      <c r="PVS147" s="153"/>
      <c r="PVT147" s="153"/>
      <c r="PVU147" s="153"/>
      <c r="PVV147" s="153"/>
      <c r="PVW147" s="153"/>
      <c r="PVX147" s="153"/>
      <c r="PVY147" s="153"/>
      <c r="PVZ147" s="155"/>
      <c r="PWA147" s="165"/>
      <c r="PWB147" s="153"/>
      <c r="PWC147" s="154"/>
      <c r="PWD147" s="154"/>
      <c r="PWE147" s="153"/>
      <c r="PWF147" s="153"/>
      <c r="PWG147" s="153"/>
      <c r="PWH147" s="153"/>
      <c r="PWI147" s="153"/>
      <c r="PWJ147" s="153"/>
      <c r="PWK147" s="153"/>
      <c r="PWL147" s="153"/>
      <c r="PWM147" s="155"/>
      <c r="PWN147" s="165"/>
      <c r="PWO147" s="153"/>
      <c r="PWP147" s="154"/>
      <c r="PWQ147" s="154"/>
      <c r="PWR147" s="153"/>
      <c r="PWS147" s="153"/>
      <c r="PWT147" s="153"/>
      <c r="PWU147" s="153"/>
      <c r="PWV147" s="153"/>
      <c r="PWW147" s="153"/>
      <c r="PWX147" s="153"/>
      <c r="PWY147" s="153"/>
      <c r="PWZ147" s="155"/>
      <c r="PXA147" s="165"/>
      <c r="PXB147" s="153"/>
      <c r="PXC147" s="154"/>
      <c r="PXD147" s="154"/>
      <c r="PXE147" s="153"/>
      <c r="PXF147" s="153"/>
      <c r="PXG147" s="153"/>
      <c r="PXH147" s="153"/>
      <c r="PXI147" s="153"/>
      <c r="PXJ147" s="153"/>
      <c r="PXK147" s="153"/>
      <c r="PXL147" s="153"/>
      <c r="PXM147" s="155"/>
      <c r="PXN147" s="165"/>
      <c r="PXO147" s="153"/>
      <c r="PXP147" s="154"/>
      <c r="PXQ147" s="154"/>
      <c r="PXR147" s="153"/>
      <c r="PXS147" s="153"/>
      <c r="PXT147" s="153"/>
      <c r="PXU147" s="153"/>
      <c r="PXV147" s="153"/>
      <c r="PXW147" s="153"/>
      <c r="PXX147" s="153"/>
      <c r="PXY147" s="153"/>
      <c r="PXZ147" s="155"/>
      <c r="PYA147" s="165"/>
      <c r="PYB147" s="153"/>
      <c r="PYC147" s="154"/>
      <c r="PYD147" s="154"/>
      <c r="PYE147" s="153"/>
      <c r="PYF147" s="153"/>
      <c r="PYG147" s="153"/>
      <c r="PYH147" s="153"/>
      <c r="PYI147" s="153"/>
      <c r="PYJ147" s="153"/>
      <c r="PYK147" s="153"/>
      <c r="PYL147" s="153"/>
      <c r="PYM147" s="155"/>
      <c r="PYN147" s="165"/>
      <c r="PYO147" s="153"/>
      <c r="PYP147" s="154"/>
      <c r="PYQ147" s="154"/>
      <c r="PYR147" s="153"/>
      <c r="PYS147" s="153"/>
      <c r="PYT147" s="153"/>
      <c r="PYU147" s="153"/>
      <c r="PYV147" s="153"/>
      <c r="PYW147" s="153"/>
      <c r="PYX147" s="153"/>
      <c r="PYY147" s="153"/>
      <c r="PYZ147" s="155"/>
      <c r="PZA147" s="165"/>
      <c r="PZB147" s="153"/>
      <c r="PZC147" s="154"/>
      <c r="PZD147" s="154"/>
      <c r="PZE147" s="153"/>
      <c r="PZF147" s="153"/>
      <c r="PZG147" s="153"/>
      <c r="PZH147" s="153"/>
      <c r="PZI147" s="153"/>
      <c r="PZJ147" s="153"/>
      <c r="PZK147" s="153"/>
      <c r="PZL147" s="153"/>
      <c r="PZM147" s="155"/>
      <c r="PZN147" s="165"/>
      <c r="PZO147" s="153"/>
      <c r="PZP147" s="154"/>
      <c r="PZQ147" s="154"/>
      <c r="PZR147" s="153"/>
      <c r="PZS147" s="153"/>
      <c r="PZT147" s="153"/>
      <c r="PZU147" s="153"/>
      <c r="PZV147" s="153"/>
      <c r="PZW147" s="153"/>
      <c r="PZX147" s="153"/>
      <c r="PZY147" s="153"/>
      <c r="PZZ147" s="155"/>
      <c r="QAA147" s="165"/>
      <c r="QAB147" s="153"/>
      <c r="QAC147" s="154"/>
      <c r="QAD147" s="154"/>
      <c r="QAE147" s="153"/>
      <c r="QAF147" s="153"/>
      <c r="QAG147" s="153"/>
      <c r="QAH147" s="153"/>
      <c r="QAI147" s="153"/>
      <c r="QAJ147" s="153"/>
      <c r="QAK147" s="153"/>
      <c r="QAL147" s="153"/>
      <c r="QAM147" s="155"/>
      <c r="QAN147" s="165"/>
      <c r="QAO147" s="153"/>
      <c r="QAP147" s="154"/>
      <c r="QAQ147" s="154"/>
      <c r="QAR147" s="153"/>
      <c r="QAS147" s="153"/>
      <c r="QAT147" s="153"/>
      <c r="QAU147" s="153"/>
      <c r="QAV147" s="153"/>
      <c r="QAW147" s="153"/>
      <c r="QAX147" s="153"/>
      <c r="QAY147" s="153"/>
      <c r="QAZ147" s="155"/>
      <c r="QBA147" s="165"/>
      <c r="QBB147" s="153"/>
      <c r="QBC147" s="154"/>
      <c r="QBD147" s="154"/>
      <c r="QBE147" s="153"/>
      <c r="QBF147" s="153"/>
      <c r="QBG147" s="153"/>
      <c r="QBH147" s="153"/>
      <c r="QBI147" s="153"/>
      <c r="QBJ147" s="153"/>
      <c r="QBK147" s="153"/>
      <c r="QBL147" s="153"/>
      <c r="QBM147" s="155"/>
      <c r="QBN147" s="165"/>
      <c r="QBO147" s="153"/>
      <c r="QBP147" s="154"/>
      <c r="QBQ147" s="154"/>
      <c r="QBR147" s="153"/>
      <c r="QBS147" s="153"/>
      <c r="QBT147" s="153"/>
      <c r="QBU147" s="153"/>
      <c r="QBV147" s="153"/>
      <c r="QBW147" s="153"/>
      <c r="QBX147" s="153"/>
      <c r="QBY147" s="153"/>
      <c r="QBZ147" s="155"/>
      <c r="QCA147" s="165"/>
      <c r="QCB147" s="153"/>
      <c r="QCC147" s="154"/>
      <c r="QCD147" s="154"/>
      <c r="QCE147" s="153"/>
      <c r="QCF147" s="153"/>
      <c r="QCG147" s="153"/>
      <c r="QCH147" s="153"/>
      <c r="QCI147" s="153"/>
      <c r="QCJ147" s="153"/>
      <c r="QCK147" s="153"/>
      <c r="QCL147" s="153"/>
      <c r="QCM147" s="155"/>
      <c r="QCN147" s="165"/>
      <c r="QCO147" s="153"/>
      <c r="QCP147" s="154"/>
      <c r="QCQ147" s="154"/>
      <c r="QCR147" s="153"/>
      <c r="QCS147" s="153"/>
      <c r="QCT147" s="153"/>
      <c r="QCU147" s="153"/>
      <c r="QCV147" s="153"/>
      <c r="QCW147" s="153"/>
      <c r="QCX147" s="153"/>
      <c r="QCY147" s="153"/>
      <c r="QCZ147" s="155"/>
      <c r="QDA147" s="165"/>
      <c r="QDB147" s="153"/>
      <c r="QDC147" s="154"/>
      <c r="QDD147" s="154"/>
      <c r="QDE147" s="153"/>
      <c r="QDF147" s="153"/>
      <c r="QDG147" s="153"/>
      <c r="QDH147" s="153"/>
      <c r="QDI147" s="153"/>
      <c r="QDJ147" s="153"/>
      <c r="QDK147" s="153"/>
      <c r="QDL147" s="153"/>
      <c r="QDM147" s="155"/>
      <c r="QDN147" s="165"/>
      <c r="QDO147" s="153"/>
      <c r="QDP147" s="154"/>
      <c r="QDQ147" s="154"/>
      <c r="QDR147" s="153"/>
      <c r="QDS147" s="153"/>
      <c r="QDT147" s="153"/>
      <c r="QDU147" s="153"/>
      <c r="QDV147" s="153"/>
      <c r="QDW147" s="153"/>
      <c r="QDX147" s="153"/>
      <c r="QDY147" s="153"/>
      <c r="QDZ147" s="155"/>
      <c r="QEA147" s="165"/>
      <c r="QEB147" s="153"/>
      <c r="QEC147" s="154"/>
      <c r="QED147" s="154"/>
      <c r="QEE147" s="153"/>
      <c r="QEF147" s="153"/>
      <c r="QEG147" s="153"/>
      <c r="QEH147" s="153"/>
      <c r="QEI147" s="153"/>
      <c r="QEJ147" s="153"/>
      <c r="QEK147" s="153"/>
      <c r="QEL147" s="153"/>
      <c r="QEM147" s="155"/>
      <c r="QEN147" s="165"/>
      <c r="QEO147" s="153"/>
      <c r="QEP147" s="154"/>
      <c r="QEQ147" s="154"/>
      <c r="QER147" s="153"/>
      <c r="QES147" s="153"/>
      <c r="QET147" s="153"/>
      <c r="QEU147" s="153"/>
      <c r="QEV147" s="153"/>
      <c r="QEW147" s="153"/>
      <c r="QEX147" s="153"/>
      <c r="QEY147" s="153"/>
      <c r="QEZ147" s="155"/>
      <c r="QFA147" s="165"/>
      <c r="QFB147" s="153"/>
      <c r="QFC147" s="154"/>
      <c r="QFD147" s="154"/>
      <c r="QFE147" s="153"/>
      <c r="QFF147" s="153"/>
      <c r="QFG147" s="153"/>
      <c r="QFH147" s="153"/>
      <c r="QFI147" s="153"/>
      <c r="QFJ147" s="153"/>
      <c r="QFK147" s="153"/>
      <c r="QFL147" s="153"/>
      <c r="QFM147" s="155"/>
      <c r="QFN147" s="165"/>
      <c r="QFO147" s="153"/>
      <c r="QFP147" s="154"/>
      <c r="QFQ147" s="154"/>
      <c r="QFR147" s="153"/>
      <c r="QFS147" s="153"/>
      <c r="QFT147" s="153"/>
      <c r="QFU147" s="153"/>
      <c r="QFV147" s="153"/>
      <c r="QFW147" s="153"/>
      <c r="QFX147" s="153"/>
      <c r="QFY147" s="153"/>
      <c r="QFZ147" s="155"/>
      <c r="QGA147" s="165"/>
      <c r="QGB147" s="153"/>
      <c r="QGC147" s="154"/>
      <c r="QGD147" s="154"/>
      <c r="QGE147" s="153"/>
      <c r="QGF147" s="153"/>
      <c r="QGG147" s="153"/>
      <c r="QGH147" s="153"/>
      <c r="QGI147" s="153"/>
      <c r="QGJ147" s="153"/>
      <c r="QGK147" s="153"/>
      <c r="QGL147" s="153"/>
      <c r="QGM147" s="155"/>
      <c r="QGN147" s="165"/>
      <c r="QGO147" s="153"/>
      <c r="QGP147" s="154"/>
      <c r="QGQ147" s="154"/>
      <c r="QGR147" s="153"/>
      <c r="QGS147" s="153"/>
      <c r="QGT147" s="153"/>
      <c r="QGU147" s="153"/>
      <c r="QGV147" s="153"/>
      <c r="QGW147" s="153"/>
      <c r="QGX147" s="153"/>
      <c r="QGY147" s="153"/>
      <c r="QGZ147" s="155"/>
      <c r="QHA147" s="165"/>
      <c r="QHB147" s="153"/>
      <c r="QHC147" s="154"/>
      <c r="QHD147" s="154"/>
      <c r="QHE147" s="153"/>
      <c r="QHF147" s="153"/>
      <c r="QHG147" s="153"/>
      <c r="QHH147" s="153"/>
      <c r="QHI147" s="153"/>
      <c r="QHJ147" s="153"/>
      <c r="QHK147" s="153"/>
      <c r="QHL147" s="153"/>
      <c r="QHM147" s="155"/>
      <c r="QHN147" s="165"/>
      <c r="QHO147" s="153"/>
      <c r="QHP147" s="154"/>
      <c r="QHQ147" s="154"/>
      <c r="QHR147" s="153"/>
      <c r="QHS147" s="153"/>
      <c r="QHT147" s="153"/>
      <c r="QHU147" s="153"/>
      <c r="QHV147" s="153"/>
      <c r="QHW147" s="153"/>
      <c r="QHX147" s="153"/>
      <c r="QHY147" s="153"/>
      <c r="QHZ147" s="155"/>
      <c r="QIA147" s="165"/>
      <c r="QIB147" s="153"/>
      <c r="QIC147" s="154"/>
      <c r="QID147" s="154"/>
      <c r="QIE147" s="153"/>
      <c r="QIF147" s="153"/>
      <c r="QIG147" s="153"/>
      <c r="QIH147" s="153"/>
      <c r="QII147" s="153"/>
      <c r="QIJ147" s="153"/>
      <c r="QIK147" s="153"/>
      <c r="QIL147" s="153"/>
      <c r="QIM147" s="155"/>
      <c r="QIN147" s="165"/>
      <c r="QIO147" s="153"/>
      <c r="QIP147" s="154"/>
      <c r="QIQ147" s="154"/>
      <c r="QIR147" s="153"/>
      <c r="QIS147" s="153"/>
      <c r="QIT147" s="153"/>
      <c r="QIU147" s="153"/>
      <c r="QIV147" s="153"/>
      <c r="QIW147" s="153"/>
      <c r="QIX147" s="153"/>
      <c r="QIY147" s="153"/>
      <c r="QIZ147" s="155"/>
      <c r="QJA147" s="165"/>
      <c r="QJB147" s="153"/>
      <c r="QJC147" s="154"/>
      <c r="QJD147" s="154"/>
      <c r="QJE147" s="153"/>
      <c r="QJF147" s="153"/>
      <c r="QJG147" s="153"/>
      <c r="QJH147" s="153"/>
      <c r="QJI147" s="153"/>
      <c r="QJJ147" s="153"/>
      <c r="QJK147" s="153"/>
      <c r="QJL147" s="153"/>
      <c r="QJM147" s="155"/>
      <c r="QJN147" s="165"/>
      <c r="QJO147" s="153"/>
      <c r="QJP147" s="154"/>
      <c r="QJQ147" s="154"/>
      <c r="QJR147" s="153"/>
      <c r="QJS147" s="153"/>
      <c r="QJT147" s="153"/>
      <c r="QJU147" s="153"/>
      <c r="QJV147" s="153"/>
      <c r="QJW147" s="153"/>
      <c r="QJX147" s="153"/>
      <c r="QJY147" s="153"/>
      <c r="QJZ147" s="155"/>
      <c r="QKA147" s="165"/>
      <c r="QKB147" s="153"/>
      <c r="QKC147" s="154"/>
      <c r="QKD147" s="154"/>
      <c r="QKE147" s="153"/>
      <c r="QKF147" s="153"/>
      <c r="QKG147" s="153"/>
      <c r="QKH147" s="153"/>
      <c r="QKI147" s="153"/>
      <c r="QKJ147" s="153"/>
      <c r="QKK147" s="153"/>
      <c r="QKL147" s="153"/>
      <c r="QKM147" s="155"/>
      <c r="QKN147" s="165"/>
      <c r="QKO147" s="153"/>
      <c r="QKP147" s="154"/>
      <c r="QKQ147" s="154"/>
      <c r="QKR147" s="153"/>
      <c r="QKS147" s="153"/>
      <c r="QKT147" s="153"/>
      <c r="QKU147" s="153"/>
      <c r="QKV147" s="153"/>
      <c r="QKW147" s="153"/>
      <c r="QKX147" s="153"/>
      <c r="QKY147" s="153"/>
      <c r="QKZ147" s="155"/>
      <c r="QLA147" s="165"/>
      <c r="QLB147" s="153"/>
      <c r="QLC147" s="154"/>
      <c r="QLD147" s="154"/>
      <c r="QLE147" s="153"/>
      <c r="QLF147" s="153"/>
      <c r="QLG147" s="153"/>
      <c r="QLH147" s="153"/>
      <c r="QLI147" s="153"/>
      <c r="QLJ147" s="153"/>
      <c r="QLK147" s="153"/>
      <c r="QLL147" s="153"/>
      <c r="QLM147" s="155"/>
      <c r="QLN147" s="165"/>
      <c r="QLO147" s="153"/>
      <c r="QLP147" s="154"/>
      <c r="QLQ147" s="154"/>
      <c r="QLR147" s="153"/>
      <c r="QLS147" s="153"/>
      <c r="QLT147" s="153"/>
      <c r="QLU147" s="153"/>
      <c r="QLV147" s="153"/>
      <c r="QLW147" s="153"/>
      <c r="QLX147" s="153"/>
      <c r="QLY147" s="153"/>
      <c r="QLZ147" s="155"/>
      <c r="QMA147" s="165"/>
      <c r="QMB147" s="153"/>
      <c r="QMC147" s="154"/>
      <c r="QMD147" s="154"/>
      <c r="QME147" s="153"/>
      <c r="QMF147" s="153"/>
      <c r="QMG147" s="153"/>
      <c r="QMH147" s="153"/>
      <c r="QMI147" s="153"/>
      <c r="QMJ147" s="153"/>
      <c r="QMK147" s="153"/>
      <c r="QML147" s="153"/>
      <c r="QMM147" s="155"/>
      <c r="QMN147" s="165"/>
      <c r="QMO147" s="153"/>
      <c r="QMP147" s="154"/>
      <c r="QMQ147" s="154"/>
      <c r="QMR147" s="153"/>
      <c r="QMS147" s="153"/>
      <c r="QMT147" s="153"/>
      <c r="QMU147" s="153"/>
      <c r="QMV147" s="153"/>
      <c r="QMW147" s="153"/>
      <c r="QMX147" s="153"/>
      <c r="QMY147" s="153"/>
      <c r="QMZ147" s="155"/>
      <c r="QNA147" s="165"/>
      <c r="QNB147" s="153"/>
      <c r="QNC147" s="154"/>
      <c r="QND147" s="154"/>
      <c r="QNE147" s="153"/>
      <c r="QNF147" s="153"/>
      <c r="QNG147" s="153"/>
      <c r="QNH147" s="153"/>
      <c r="QNI147" s="153"/>
      <c r="QNJ147" s="153"/>
      <c r="QNK147" s="153"/>
      <c r="QNL147" s="153"/>
      <c r="QNM147" s="155"/>
      <c r="QNN147" s="165"/>
      <c r="QNO147" s="153"/>
      <c r="QNP147" s="154"/>
      <c r="QNQ147" s="154"/>
      <c r="QNR147" s="153"/>
      <c r="QNS147" s="153"/>
      <c r="QNT147" s="153"/>
      <c r="QNU147" s="153"/>
      <c r="QNV147" s="153"/>
      <c r="QNW147" s="153"/>
      <c r="QNX147" s="153"/>
      <c r="QNY147" s="153"/>
      <c r="QNZ147" s="155"/>
      <c r="QOA147" s="165"/>
      <c r="QOB147" s="153"/>
      <c r="QOC147" s="154"/>
      <c r="QOD147" s="154"/>
      <c r="QOE147" s="153"/>
      <c r="QOF147" s="153"/>
      <c r="QOG147" s="153"/>
      <c r="QOH147" s="153"/>
      <c r="QOI147" s="153"/>
      <c r="QOJ147" s="153"/>
      <c r="QOK147" s="153"/>
      <c r="QOL147" s="153"/>
      <c r="QOM147" s="155"/>
      <c r="QON147" s="165"/>
      <c r="QOO147" s="153"/>
      <c r="QOP147" s="154"/>
      <c r="QOQ147" s="154"/>
      <c r="QOR147" s="153"/>
      <c r="QOS147" s="153"/>
      <c r="QOT147" s="153"/>
      <c r="QOU147" s="153"/>
      <c r="QOV147" s="153"/>
      <c r="QOW147" s="153"/>
      <c r="QOX147" s="153"/>
      <c r="QOY147" s="153"/>
      <c r="QOZ147" s="155"/>
      <c r="QPA147" s="165"/>
      <c r="QPB147" s="153"/>
      <c r="QPC147" s="154"/>
      <c r="QPD147" s="154"/>
      <c r="QPE147" s="153"/>
      <c r="QPF147" s="153"/>
      <c r="QPG147" s="153"/>
      <c r="QPH147" s="153"/>
      <c r="QPI147" s="153"/>
      <c r="QPJ147" s="153"/>
      <c r="QPK147" s="153"/>
      <c r="QPL147" s="153"/>
      <c r="QPM147" s="155"/>
      <c r="QPN147" s="165"/>
      <c r="QPO147" s="153"/>
      <c r="QPP147" s="154"/>
      <c r="QPQ147" s="154"/>
      <c r="QPR147" s="153"/>
      <c r="QPS147" s="153"/>
      <c r="QPT147" s="153"/>
      <c r="QPU147" s="153"/>
      <c r="QPV147" s="153"/>
      <c r="QPW147" s="153"/>
      <c r="QPX147" s="153"/>
      <c r="QPY147" s="153"/>
      <c r="QPZ147" s="155"/>
      <c r="QQA147" s="165"/>
      <c r="QQB147" s="153"/>
      <c r="QQC147" s="154"/>
      <c r="QQD147" s="154"/>
      <c r="QQE147" s="153"/>
      <c r="QQF147" s="153"/>
      <c r="QQG147" s="153"/>
      <c r="QQH147" s="153"/>
      <c r="QQI147" s="153"/>
      <c r="QQJ147" s="153"/>
      <c r="QQK147" s="153"/>
      <c r="QQL147" s="153"/>
      <c r="QQM147" s="155"/>
      <c r="QQN147" s="165"/>
      <c r="QQO147" s="153"/>
      <c r="QQP147" s="154"/>
      <c r="QQQ147" s="154"/>
      <c r="QQR147" s="153"/>
      <c r="QQS147" s="153"/>
      <c r="QQT147" s="153"/>
      <c r="QQU147" s="153"/>
      <c r="QQV147" s="153"/>
      <c r="QQW147" s="153"/>
      <c r="QQX147" s="153"/>
      <c r="QQY147" s="153"/>
      <c r="QQZ147" s="155"/>
      <c r="QRA147" s="165"/>
      <c r="QRB147" s="153"/>
      <c r="QRC147" s="154"/>
      <c r="QRD147" s="154"/>
      <c r="QRE147" s="153"/>
      <c r="QRF147" s="153"/>
      <c r="QRG147" s="153"/>
      <c r="QRH147" s="153"/>
      <c r="QRI147" s="153"/>
      <c r="QRJ147" s="153"/>
      <c r="QRK147" s="153"/>
      <c r="QRL147" s="153"/>
      <c r="QRM147" s="155"/>
      <c r="QRN147" s="165"/>
      <c r="QRO147" s="153"/>
      <c r="QRP147" s="154"/>
      <c r="QRQ147" s="154"/>
      <c r="QRR147" s="153"/>
      <c r="QRS147" s="153"/>
      <c r="QRT147" s="153"/>
      <c r="QRU147" s="153"/>
      <c r="QRV147" s="153"/>
      <c r="QRW147" s="153"/>
      <c r="QRX147" s="153"/>
      <c r="QRY147" s="153"/>
      <c r="QRZ147" s="155"/>
      <c r="QSA147" s="165"/>
      <c r="QSB147" s="153"/>
      <c r="QSC147" s="154"/>
      <c r="QSD147" s="154"/>
      <c r="QSE147" s="153"/>
      <c r="QSF147" s="153"/>
      <c r="QSG147" s="153"/>
      <c r="QSH147" s="153"/>
      <c r="QSI147" s="153"/>
      <c r="QSJ147" s="153"/>
      <c r="QSK147" s="153"/>
      <c r="QSL147" s="153"/>
      <c r="QSM147" s="155"/>
      <c r="QSN147" s="165"/>
      <c r="QSO147" s="153"/>
      <c r="QSP147" s="154"/>
      <c r="QSQ147" s="154"/>
      <c r="QSR147" s="153"/>
      <c r="QSS147" s="153"/>
      <c r="QST147" s="153"/>
      <c r="QSU147" s="153"/>
      <c r="QSV147" s="153"/>
      <c r="QSW147" s="153"/>
      <c r="QSX147" s="153"/>
      <c r="QSY147" s="153"/>
      <c r="QSZ147" s="155"/>
      <c r="QTA147" s="165"/>
      <c r="QTB147" s="153"/>
      <c r="QTC147" s="154"/>
      <c r="QTD147" s="154"/>
      <c r="QTE147" s="153"/>
      <c r="QTF147" s="153"/>
      <c r="QTG147" s="153"/>
      <c r="QTH147" s="153"/>
      <c r="QTI147" s="153"/>
      <c r="QTJ147" s="153"/>
      <c r="QTK147" s="153"/>
      <c r="QTL147" s="153"/>
      <c r="QTM147" s="155"/>
      <c r="QTN147" s="165"/>
      <c r="QTO147" s="153"/>
      <c r="QTP147" s="154"/>
      <c r="QTQ147" s="154"/>
      <c r="QTR147" s="153"/>
      <c r="QTS147" s="153"/>
      <c r="QTT147" s="153"/>
      <c r="QTU147" s="153"/>
      <c r="QTV147" s="153"/>
      <c r="QTW147" s="153"/>
      <c r="QTX147" s="153"/>
      <c r="QTY147" s="153"/>
      <c r="QTZ147" s="155"/>
      <c r="QUA147" s="165"/>
      <c r="QUB147" s="153"/>
      <c r="QUC147" s="154"/>
      <c r="QUD147" s="154"/>
      <c r="QUE147" s="153"/>
      <c r="QUF147" s="153"/>
      <c r="QUG147" s="153"/>
      <c r="QUH147" s="153"/>
      <c r="QUI147" s="153"/>
      <c r="QUJ147" s="153"/>
      <c r="QUK147" s="153"/>
      <c r="QUL147" s="153"/>
      <c r="QUM147" s="155"/>
      <c r="QUN147" s="165"/>
      <c r="QUO147" s="153"/>
      <c r="QUP147" s="154"/>
      <c r="QUQ147" s="154"/>
      <c r="QUR147" s="153"/>
      <c r="QUS147" s="153"/>
      <c r="QUT147" s="153"/>
      <c r="QUU147" s="153"/>
      <c r="QUV147" s="153"/>
      <c r="QUW147" s="153"/>
      <c r="QUX147" s="153"/>
      <c r="QUY147" s="153"/>
      <c r="QUZ147" s="155"/>
      <c r="QVA147" s="165"/>
      <c r="QVB147" s="153"/>
      <c r="QVC147" s="154"/>
      <c r="QVD147" s="154"/>
      <c r="QVE147" s="153"/>
      <c r="QVF147" s="153"/>
      <c r="QVG147" s="153"/>
      <c r="QVH147" s="153"/>
      <c r="QVI147" s="153"/>
      <c r="QVJ147" s="153"/>
      <c r="QVK147" s="153"/>
      <c r="QVL147" s="153"/>
      <c r="QVM147" s="155"/>
      <c r="QVN147" s="165"/>
      <c r="QVO147" s="153"/>
      <c r="QVP147" s="154"/>
      <c r="QVQ147" s="154"/>
      <c r="QVR147" s="153"/>
      <c r="QVS147" s="153"/>
      <c r="QVT147" s="153"/>
      <c r="QVU147" s="153"/>
      <c r="QVV147" s="153"/>
      <c r="QVW147" s="153"/>
      <c r="QVX147" s="153"/>
      <c r="QVY147" s="153"/>
      <c r="QVZ147" s="155"/>
      <c r="QWA147" s="165"/>
      <c r="QWB147" s="153"/>
      <c r="QWC147" s="154"/>
      <c r="QWD147" s="154"/>
      <c r="QWE147" s="153"/>
      <c r="QWF147" s="153"/>
      <c r="QWG147" s="153"/>
      <c r="QWH147" s="153"/>
      <c r="QWI147" s="153"/>
      <c r="QWJ147" s="153"/>
      <c r="QWK147" s="153"/>
      <c r="QWL147" s="153"/>
      <c r="QWM147" s="155"/>
      <c r="QWN147" s="165"/>
      <c r="QWO147" s="153"/>
      <c r="QWP147" s="154"/>
      <c r="QWQ147" s="154"/>
      <c r="QWR147" s="153"/>
      <c r="QWS147" s="153"/>
      <c r="QWT147" s="153"/>
      <c r="QWU147" s="153"/>
      <c r="QWV147" s="153"/>
      <c r="QWW147" s="153"/>
      <c r="QWX147" s="153"/>
      <c r="QWY147" s="153"/>
      <c r="QWZ147" s="155"/>
      <c r="QXA147" s="165"/>
      <c r="QXB147" s="153"/>
      <c r="QXC147" s="154"/>
      <c r="QXD147" s="154"/>
      <c r="QXE147" s="153"/>
      <c r="QXF147" s="153"/>
      <c r="QXG147" s="153"/>
      <c r="QXH147" s="153"/>
      <c r="QXI147" s="153"/>
      <c r="QXJ147" s="153"/>
      <c r="QXK147" s="153"/>
      <c r="QXL147" s="153"/>
      <c r="QXM147" s="155"/>
      <c r="QXN147" s="165"/>
      <c r="QXO147" s="153"/>
      <c r="QXP147" s="154"/>
      <c r="QXQ147" s="154"/>
      <c r="QXR147" s="153"/>
      <c r="QXS147" s="153"/>
      <c r="QXT147" s="153"/>
      <c r="QXU147" s="153"/>
      <c r="QXV147" s="153"/>
      <c r="QXW147" s="153"/>
      <c r="QXX147" s="153"/>
      <c r="QXY147" s="153"/>
      <c r="QXZ147" s="155"/>
      <c r="QYA147" s="165"/>
      <c r="QYB147" s="153"/>
      <c r="QYC147" s="154"/>
      <c r="QYD147" s="154"/>
      <c r="QYE147" s="153"/>
      <c r="QYF147" s="153"/>
      <c r="QYG147" s="153"/>
      <c r="QYH147" s="153"/>
      <c r="QYI147" s="153"/>
      <c r="QYJ147" s="153"/>
      <c r="QYK147" s="153"/>
      <c r="QYL147" s="153"/>
      <c r="QYM147" s="155"/>
      <c r="QYN147" s="165"/>
      <c r="QYO147" s="153"/>
      <c r="QYP147" s="154"/>
      <c r="QYQ147" s="154"/>
      <c r="QYR147" s="153"/>
      <c r="QYS147" s="153"/>
      <c r="QYT147" s="153"/>
      <c r="QYU147" s="153"/>
      <c r="QYV147" s="153"/>
      <c r="QYW147" s="153"/>
      <c r="QYX147" s="153"/>
      <c r="QYY147" s="153"/>
      <c r="QYZ147" s="155"/>
      <c r="QZA147" s="165"/>
      <c r="QZB147" s="153"/>
      <c r="QZC147" s="154"/>
      <c r="QZD147" s="154"/>
      <c r="QZE147" s="153"/>
      <c r="QZF147" s="153"/>
      <c r="QZG147" s="153"/>
      <c r="QZH147" s="153"/>
      <c r="QZI147" s="153"/>
      <c r="QZJ147" s="153"/>
      <c r="QZK147" s="153"/>
      <c r="QZL147" s="153"/>
      <c r="QZM147" s="155"/>
      <c r="QZN147" s="165"/>
      <c r="QZO147" s="153"/>
      <c r="QZP147" s="154"/>
      <c r="QZQ147" s="154"/>
      <c r="QZR147" s="153"/>
      <c r="QZS147" s="153"/>
      <c r="QZT147" s="153"/>
      <c r="QZU147" s="153"/>
      <c r="QZV147" s="153"/>
      <c r="QZW147" s="153"/>
      <c r="QZX147" s="153"/>
      <c r="QZY147" s="153"/>
      <c r="QZZ147" s="155"/>
      <c r="RAA147" s="165"/>
      <c r="RAB147" s="153"/>
      <c r="RAC147" s="154"/>
      <c r="RAD147" s="154"/>
      <c r="RAE147" s="153"/>
      <c r="RAF147" s="153"/>
      <c r="RAG147" s="153"/>
      <c r="RAH147" s="153"/>
      <c r="RAI147" s="153"/>
      <c r="RAJ147" s="153"/>
      <c r="RAK147" s="153"/>
      <c r="RAL147" s="153"/>
      <c r="RAM147" s="155"/>
      <c r="RAN147" s="165"/>
      <c r="RAO147" s="153"/>
      <c r="RAP147" s="154"/>
      <c r="RAQ147" s="154"/>
      <c r="RAR147" s="153"/>
      <c r="RAS147" s="153"/>
      <c r="RAT147" s="153"/>
      <c r="RAU147" s="153"/>
      <c r="RAV147" s="153"/>
      <c r="RAW147" s="153"/>
      <c r="RAX147" s="153"/>
      <c r="RAY147" s="153"/>
      <c r="RAZ147" s="155"/>
      <c r="RBA147" s="165"/>
      <c r="RBB147" s="153"/>
      <c r="RBC147" s="154"/>
      <c r="RBD147" s="154"/>
      <c r="RBE147" s="153"/>
      <c r="RBF147" s="153"/>
      <c r="RBG147" s="153"/>
      <c r="RBH147" s="153"/>
      <c r="RBI147" s="153"/>
      <c r="RBJ147" s="153"/>
      <c r="RBK147" s="153"/>
      <c r="RBL147" s="153"/>
      <c r="RBM147" s="155"/>
      <c r="RBN147" s="165"/>
      <c r="RBO147" s="153"/>
      <c r="RBP147" s="154"/>
      <c r="RBQ147" s="154"/>
      <c r="RBR147" s="153"/>
      <c r="RBS147" s="153"/>
      <c r="RBT147" s="153"/>
      <c r="RBU147" s="153"/>
      <c r="RBV147" s="153"/>
      <c r="RBW147" s="153"/>
      <c r="RBX147" s="153"/>
      <c r="RBY147" s="153"/>
      <c r="RBZ147" s="155"/>
      <c r="RCA147" s="165"/>
      <c r="RCB147" s="153"/>
      <c r="RCC147" s="154"/>
      <c r="RCD147" s="154"/>
      <c r="RCE147" s="153"/>
      <c r="RCF147" s="153"/>
      <c r="RCG147" s="153"/>
      <c r="RCH147" s="153"/>
      <c r="RCI147" s="153"/>
      <c r="RCJ147" s="153"/>
      <c r="RCK147" s="153"/>
      <c r="RCL147" s="153"/>
      <c r="RCM147" s="155"/>
      <c r="RCN147" s="165"/>
      <c r="RCO147" s="153"/>
      <c r="RCP147" s="154"/>
      <c r="RCQ147" s="154"/>
      <c r="RCR147" s="153"/>
      <c r="RCS147" s="153"/>
      <c r="RCT147" s="153"/>
      <c r="RCU147" s="153"/>
      <c r="RCV147" s="153"/>
      <c r="RCW147" s="153"/>
      <c r="RCX147" s="153"/>
      <c r="RCY147" s="153"/>
      <c r="RCZ147" s="155"/>
      <c r="RDA147" s="165"/>
      <c r="RDB147" s="153"/>
      <c r="RDC147" s="154"/>
      <c r="RDD147" s="154"/>
      <c r="RDE147" s="153"/>
      <c r="RDF147" s="153"/>
      <c r="RDG147" s="153"/>
      <c r="RDH147" s="153"/>
      <c r="RDI147" s="153"/>
      <c r="RDJ147" s="153"/>
      <c r="RDK147" s="153"/>
      <c r="RDL147" s="153"/>
      <c r="RDM147" s="155"/>
      <c r="RDN147" s="165"/>
      <c r="RDO147" s="153"/>
      <c r="RDP147" s="154"/>
      <c r="RDQ147" s="154"/>
      <c r="RDR147" s="153"/>
      <c r="RDS147" s="153"/>
      <c r="RDT147" s="153"/>
      <c r="RDU147" s="153"/>
      <c r="RDV147" s="153"/>
      <c r="RDW147" s="153"/>
      <c r="RDX147" s="153"/>
      <c r="RDY147" s="153"/>
      <c r="RDZ147" s="155"/>
      <c r="REA147" s="165"/>
      <c r="REB147" s="153"/>
      <c r="REC147" s="154"/>
      <c r="RED147" s="154"/>
      <c r="REE147" s="153"/>
      <c r="REF147" s="153"/>
      <c r="REG147" s="153"/>
      <c r="REH147" s="153"/>
      <c r="REI147" s="153"/>
      <c r="REJ147" s="153"/>
      <c r="REK147" s="153"/>
      <c r="REL147" s="153"/>
      <c r="REM147" s="155"/>
      <c r="REN147" s="165"/>
      <c r="REO147" s="153"/>
      <c r="REP147" s="154"/>
      <c r="REQ147" s="154"/>
      <c r="RER147" s="153"/>
      <c r="RES147" s="153"/>
      <c r="RET147" s="153"/>
      <c r="REU147" s="153"/>
      <c r="REV147" s="153"/>
      <c r="REW147" s="153"/>
      <c r="REX147" s="153"/>
      <c r="REY147" s="153"/>
      <c r="REZ147" s="155"/>
      <c r="RFA147" s="165"/>
      <c r="RFB147" s="153"/>
      <c r="RFC147" s="154"/>
      <c r="RFD147" s="154"/>
      <c r="RFE147" s="153"/>
      <c r="RFF147" s="153"/>
      <c r="RFG147" s="153"/>
      <c r="RFH147" s="153"/>
      <c r="RFI147" s="153"/>
      <c r="RFJ147" s="153"/>
      <c r="RFK147" s="153"/>
      <c r="RFL147" s="153"/>
      <c r="RFM147" s="155"/>
      <c r="RFN147" s="165"/>
      <c r="RFO147" s="153"/>
      <c r="RFP147" s="154"/>
      <c r="RFQ147" s="154"/>
      <c r="RFR147" s="153"/>
      <c r="RFS147" s="153"/>
      <c r="RFT147" s="153"/>
      <c r="RFU147" s="153"/>
      <c r="RFV147" s="153"/>
      <c r="RFW147" s="153"/>
      <c r="RFX147" s="153"/>
      <c r="RFY147" s="153"/>
      <c r="RFZ147" s="155"/>
      <c r="RGA147" s="165"/>
      <c r="RGB147" s="153"/>
      <c r="RGC147" s="154"/>
      <c r="RGD147" s="154"/>
      <c r="RGE147" s="153"/>
      <c r="RGF147" s="153"/>
      <c r="RGG147" s="153"/>
      <c r="RGH147" s="153"/>
      <c r="RGI147" s="153"/>
      <c r="RGJ147" s="153"/>
      <c r="RGK147" s="153"/>
      <c r="RGL147" s="153"/>
      <c r="RGM147" s="155"/>
      <c r="RGN147" s="165"/>
      <c r="RGO147" s="153"/>
      <c r="RGP147" s="154"/>
      <c r="RGQ147" s="154"/>
      <c r="RGR147" s="153"/>
      <c r="RGS147" s="153"/>
      <c r="RGT147" s="153"/>
      <c r="RGU147" s="153"/>
      <c r="RGV147" s="153"/>
      <c r="RGW147" s="153"/>
      <c r="RGX147" s="153"/>
      <c r="RGY147" s="153"/>
      <c r="RGZ147" s="155"/>
      <c r="RHA147" s="165"/>
      <c r="RHB147" s="153"/>
      <c r="RHC147" s="154"/>
      <c r="RHD147" s="154"/>
      <c r="RHE147" s="153"/>
      <c r="RHF147" s="153"/>
      <c r="RHG147" s="153"/>
      <c r="RHH147" s="153"/>
      <c r="RHI147" s="153"/>
      <c r="RHJ147" s="153"/>
      <c r="RHK147" s="153"/>
      <c r="RHL147" s="153"/>
      <c r="RHM147" s="155"/>
      <c r="RHN147" s="165"/>
      <c r="RHO147" s="153"/>
      <c r="RHP147" s="154"/>
      <c r="RHQ147" s="154"/>
      <c r="RHR147" s="153"/>
      <c r="RHS147" s="153"/>
      <c r="RHT147" s="153"/>
      <c r="RHU147" s="153"/>
      <c r="RHV147" s="153"/>
      <c r="RHW147" s="153"/>
      <c r="RHX147" s="153"/>
      <c r="RHY147" s="153"/>
      <c r="RHZ147" s="155"/>
      <c r="RIA147" s="165"/>
      <c r="RIB147" s="153"/>
      <c r="RIC147" s="154"/>
      <c r="RID147" s="154"/>
      <c r="RIE147" s="153"/>
      <c r="RIF147" s="153"/>
      <c r="RIG147" s="153"/>
      <c r="RIH147" s="153"/>
      <c r="RII147" s="153"/>
      <c r="RIJ147" s="153"/>
      <c r="RIK147" s="153"/>
      <c r="RIL147" s="153"/>
      <c r="RIM147" s="155"/>
      <c r="RIN147" s="165"/>
      <c r="RIO147" s="153"/>
      <c r="RIP147" s="154"/>
      <c r="RIQ147" s="154"/>
      <c r="RIR147" s="153"/>
      <c r="RIS147" s="153"/>
      <c r="RIT147" s="153"/>
      <c r="RIU147" s="153"/>
      <c r="RIV147" s="153"/>
      <c r="RIW147" s="153"/>
      <c r="RIX147" s="153"/>
      <c r="RIY147" s="153"/>
      <c r="RIZ147" s="155"/>
      <c r="RJA147" s="165"/>
      <c r="RJB147" s="153"/>
      <c r="RJC147" s="154"/>
      <c r="RJD147" s="154"/>
      <c r="RJE147" s="153"/>
      <c r="RJF147" s="153"/>
      <c r="RJG147" s="153"/>
      <c r="RJH147" s="153"/>
      <c r="RJI147" s="153"/>
      <c r="RJJ147" s="153"/>
      <c r="RJK147" s="153"/>
      <c r="RJL147" s="153"/>
      <c r="RJM147" s="155"/>
      <c r="RJN147" s="165"/>
      <c r="RJO147" s="153"/>
      <c r="RJP147" s="154"/>
      <c r="RJQ147" s="154"/>
      <c r="RJR147" s="153"/>
      <c r="RJS147" s="153"/>
      <c r="RJT147" s="153"/>
      <c r="RJU147" s="153"/>
      <c r="RJV147" s="153"/>
      <c r="RJW147" s="153"/>
      <c r="RJX147" s="153"/>
      <c r="RJY147" s="153"/>
      <c r="RJZ147" s="155"/>
      <c r="RKA147" s="165"/>
      <c r="RKB147" s="153"/>
      <c r="RKC147" s="154"/>
      <c r="RKD147" s="154"/>
      <c r="RKE147" s="153"/>
      <c r="RKF147" s="153"/>
      <c r="RKG147" s="153"/>
      <c r="RKH147" s="153"/>
      <c r="RKI147" s="153"/>
      <c r="RKJ147" s="153"/>
      <c r="RKK147" s="153"/>
      <c r="RKL147" s="153"/>
      <c r="RKM147" s="155"/>
      <c r="RKN147" s="165"/>
      <c r="RKO147" s="153"/>
      <c r="RKP147" s="154"/>
      <c r="RKQ147" s="154"/>
      <c r="RKR147" s="153"/>
      <c r="RKS147" s="153"/>
      <c r="RKT147" s="153"/>
      <c r="RKU147" s="153"/>
      <c r="RKV147" s="153"/>
      <c r="RKW147" s="153"/>
      <c r="RKX147" s="153"/>
      <c r="RKY147" s="153"/>
      <c r="RKZ147" s="155"/>
      <c r="RLA147" s="165"/>
      <c r="RLB147" s="153"/>
      <c r="RLC147" s="154"/>
      <c r="RLD147" s="154"/>
      <c r="RLE147" s="153"/>
      <c r="RLF147" s="153"/>
      <c r="RLG147" s="153"/>
      <c r="RLH147" s="153"/>
      <c r="RLI147" s="153"/>
      <c r="RLJ147" s="153"/>
      <c r="RLK147" s="153"/>
      <c r="RLL147" s="153"/>
      <c r="RLM147" s="155"/>
      <c r="RLN147" s="165"/>
      <c r="RLO147" s="153"/>
      <c r="RLP147" s="154"/>
      <c r="RLQ147" s="154"/>
      <c r="RLR147" s="153"/>
      <c r="RLS147" s="153"/>
      <c r="RLT147" s="153"/>
      <c r="RLU147" s="153"/>
      <c r="RLV147" s="153"/>
      <c r="RLW147" s="153"/>
      <c r="RLX147" s="153"/>
      <c r="RLY147" s="153"/>
      <c r="RLZ147" s="155"/>
      <c r="RMA147" s="165"/>
      <c r="RMB147" s="153"/>
      <c r="RMC147" s="154"/>
      <c r="RMD147" s="154"/>
      <c r="RME147" s="153"/>
      <c r="RMF147" s="153"/>
      <c r="RMG147" s="153"/>
      <c r="RMH147" s="153"/>
      <c r="RMI147" s="153"/>
      <c r="RMJ147" s="153"/>
      <c r="RMK147" s="153"/>
      <c r="RML147" s="153"/>
      <c r="RMM147" s="155"/>
      <c r="RMN147" s="165"/>
      <c r="RMO147" s="153"/>
      <c r="RMP147" s="154"/>
      <c r="RMQ147" s="154"/>
      <c r="RMR147" s="153"/>
      <c r="RMS147" s="153"/>
      <c r="RMT147" s="153"/>
      <c r="RMU147" s="153"/>
      <c r="RMV147" s="153"/>
      <c r="RMW147" s="153"/>
      <c r="RMX147" s="153"/>
      <c r="RMY147" s="153"/>
      <c r="RMZ147" s="155"/>
      <c r="RNA147" s="165"/>
      <c r="RNB147" s="153"/>
      <c r="RNC147" s="154"/>
      <c r="RND147" s="154"/>
      <c r="RNE147" s="153"/>
      <c r="RNF147" s="153"/>
      <c r="RNG147" s="153"/>
      <c r="RNH147" s="153"/>
      <c r="RNI147" s="153"/>
      <c r="RNJ147" s="153"/>
      <c r="RNK147" s="153"/>
      <c r="RNL147" s="153"/>
      <c r="RNM147" s="155"/>
      <c r="RNN147" s="165"/>
      <c r="RNO147" s="153"/>
      <c r="RNP147" s="154"/>
      <c r="RNQ147" s="154"/>
      <c r="RNR147" s="153"/>
      <c r="RNS147" s="153"/>
      <c r="RNT147" s="153"/>
      <c r="RNU147" s="153"/>
      <c r="RNV147" s="153"/>
      <c r="RNW147" s="153"/>
      <c r="RNX147" s="153"/>
      <c r="RNY147" s="153"/>
      <c r="RNZ147" s="155"/>
      <c r="ROA147" s="165"/>
      <c r="ROB147" s="153"/>
      <c r="ROC147" s="154"/>
      <c r="ROD147" s="154"/>
      <c r="ROE147" s="153"/>
      <c r="ROF147" s="153"/>
      <c r="ROG147" s="153"/>
      <c r="ROH147" s="153"/>
      <c r="ROI147" s="153"/>
      <c r="ROJ147" s="153"/>
      <c r="ROK147" s="153"/>
      <c r="ROL147" s="153"/>
      <c r="ROM147" s="155"/>
      <c r="RON147" s="165"/>
      <c r="ROO147" s="153"/>
      <c r="ROP147" s="154"/>
      <c r="ROQ147" s="154"/>
      <c r="ROR147" s="153"/>
      <c r="ROS147" s="153"/>
      <c r="ROT147" s="153"/>
      <c r="ROU147" s="153"/>
      <c r="ROV147" s="153"/>
      <c r="ROW147" s="153"/>
      <c r="ROX147" s="153"/>
      <c r="ROY147" s="153"/>
      <c r="ROZ147" s="155"/>
      <c r="RPA147" s="165"/>
      <c r="RPB147" s="153"/>
      <c r="RPC147" s="154"/>
      <c r="RPD147" s="154"/>
      <c r="RPE147" s="153"/>
      <c r="RPF147" s="153"/>
      <c r="RPG147" s="153"/>
      <c r="RPH147" s="153"/>
      <c r="RPI147" s="153"/>
      <c r="RPJ147" s="153"/>
      <c r="RPK147" s="153"/>
      <c r="RPL147" s="153"/>
      <c r="RPM147" s="155"/>
      <c r="RPN147" s="165"/>
      <c r="RPO147" s="153"/>
      <c r="RPP147" s="154"/>
      <c r="RPQ147" s="154"/>
      <c r="RPR147" s="153"/>
      <c r="RPS147" s="153"/>
      <c r="RPT147" s="153"/>
      <c r="RPU147" s="153"/>
      <c r="RPV147" s="153"/>
      <c r="RPW147" s="153"/>
      <c r="RPX147" s="153"/>
      <c r="RPY147" s="153"/>
      <c r="RPZ147" s="155"/>
      <c r="RQA147" s="165"/>
      <c r="RQB147" s="153"/>
      <c r="RQC147" s="154"/>
      <c r="RQD147" s="154"/>
      <c r="RQE147" s="153"/>
      <c r="RQF147" s="153"/>
      <c r="RQG147" s="153"/>
      <c r="RQH147" s="153"/>
      <c r="RQI147" s="153"/>
      <c r="RQJ147" s="153"/>
      <c r="RQK147" s="153"/>
      <c r="RQL147" s="153"/>
      <c r="RQM147" s="155"/>
      <c r="RQN147" s="165"/>
      <c r="RQO147" s="153"/>
      <c r="RQP147" s="154"/>
      <c r="RQQ147" s="154"/>
      <c r="RQR147" s="153"/>
      <c r="RQS147" s="153"/>
      <c r="RQT147" s="153"/>
      <c r="RQU147" s="153"/>
      <c r="RQV147" s="153"/>
      <c r="RQW147" s="153"/>
      <c r="RQX147" s="153"/>
      <c r="RQY147" s="153"/>
      <c r="RQZ147" s="155"/>
      <c r="RRA147" s="165"/>
      <c r="RRB147" s="153"/>
      <c r="RRC147" s="154"/>
      <c r="RRD147" s="154"/>
      <c r="RRE147" s="153"/>
      <c r="RRF147" s="153"/>
      <c r="RRG147" s="153"/>
      <c r="RRH147" s="153"/>
      <c r="RRI147" s="153"/>
      <c r="RRJ147" s="153"/>
      <c r="RRK147" s="153"/>
      <c r="RRL147" s="153"/>
      <c r="RRM147" s="155"/>
      <c r="RRN147" s="165"/>
      <c r="RRO147" s="153"/>
      <c r="RRP147" s="154"/>
      <c r="RRQ147" s="154"/>
      <c r="RRR147" s="153"/>
      <c r="RRS147" s="153"/>
      <c r="RRT147" s="153"/>
      <c r="RRU147" s="153"/>
      <c r="RRV147" s="153"/>
      <c r="RRW147" s="153"/>
      <c r="RRX147" s="153"/>
      <c r="RRY147" s="153"/>
      <c r="RRZ147" s="155"/>
      <c r="RSA147" s="165"/>
      <c r="RSB147" s="153"/>
      <c r="RSC147" s="154"/>
      <c r="RSD147" s="154"/>
      <c r="RSE147" s="153"/>
      <c r="RSF147" s="153"/>
      <c r="RSG147" s="153"/>
      <c r="RSH147" s="153"/>
      <c r="RSI147" s="153"/>
      <c r="RSJ147" s="153"/>
      <c r="RSK147" s="153"/>
      <c r="RSL147" s="153"/>
      <c r="RSM147" s="155"/>
      <c r="RSN147" s="165"/>
      <c r="RSO147" s="153"/>
      <c r="RSP147" s="154"/>
      <c r="RSQ147" s="154"/>
      <c r="RSR147" s="153"/>
      <c r="RSS147" s="153"/>
      <c r="RST147" s="153"/>
      <c r="RSU147" s="153"/>
      <c r="RSV147" s="153"/>
      <c r="RSW147" s="153"/>
      <c r="RSX147" s="153"/>
      <c r="RSY147" s="153"/>
      <c r="RSZ147" s="155"/>
      <c r="RTA147" s="165"/>
      <c r="RTB147" s="153"/>
      <c r="RTC147" s="154"/>
      <c r="RTD147" s="154"/>
      <c r="RTE147" s="153"/>
      <c r="RTF147" s="153"/>
      <c r="RTG147" s="153"/>
      <c r="RTH147" s="153"/>
      <c r="RTI147" s="153"/>
      <c r="RTJ147" s="153"/>
      <c r="RTK147" s="153"/>
      <c r="RTL147" s="153"/>
      <c r="RTM147" s="155"/>
      <c r="RTN147" s="165"/>
      <c r="RTO147" s="153"/>
      <c r="RTP147" s="154"/>
      <c r="RTQ147" s="154"/>
      <c r="RTR147" s="153"/>
      <c r="RTS147" s="153"/>
      <c r="RTT147" s="153"/>
      <c r="RTU147" s="153"/>
      <c r="RTV147" s="153"/>
      <c r="RTW147" s="153"/>
      <c r="RTX147" s="153"/>
      <c r="RTY147" s="153"/>
      <c r="RTZ147" s="155"/>
      <c r="RUA147" s="165"/>
      <c r="RUB147" s="153"/>
      <c r="RUC147" s="154"/>
      <c r="RUD147" s="154"/>
      <c r="RUE147" s="153"/>
      <c r="RUF147" s="153"/>
      <c r="RUG147" s="153"/>
      <c r="RUH147" s="153"/>
      <c r="RUI147" s="153"/>
      <c r="RUJ147" s="153"/>
      <c r="RUK147" s="153"/>
      <c r="RUL147" s="153"/>
      <c r="RUM147" s="155"/>
      <c r="RUN147" s="165"/>
      <c r="RUO147" s="153"/>
      <c r="RUP147" s="154"/>
      <c r="RUQ147" s="154"/>
      <c r="RUR147" s="153"/>
      <c r="RUS147" s="153"/>
      <c r="RUT147" s="153"/>
      <c r="RUU147" s="153"/>
      <c r="RUV147" s="153"/>
      <c r="RUW147" s="153"/>
      <c r="RUX147" s="153"/>
      <c r="RUY147" s="153"/>
      <c r="RUZ147" s="155"/>
      <c r="RVA147" s="165"/>
      <c r="RVB147" s="153"/>
      <c r="RVC147" s="154"/>
      <c r="RVD147" s="154"/>
      <c r="RVE147" s="153"/>
      <c r="RVF147" s="153"/>
      <c r="RVG147" s="153"/>
      <c r="RVH147" s="153"/>
      <c r="RVI147" s="153"/>
      <c r="RVJ147" s="153"/>
      <c r="RVK147" s="153"/>
      <c r="RVL147" s="153"/>
      <c r="RVM147" s="155"/>
      <c r="RVN147" s="165"/>
      <c r="RVO147" s="153"/>
      <c r="RVP147" s="154"/>
      <c r="RVQ147" s="154"/>
      <c r="RVR147" s="153"/>
      <c r="RVS147" s="153"/>
      <c r="RVT147" s="153"/>
      <c r="RVU147" s="153"/>
      <c r="RVV147" s="153"/>
      <c r="RVW147" s="153"/>
      <c r="RVX147" s="153"/>
      <c r="RVY147" s="153"/>
      <c r="RVZ147" s="155"/>
      <c r="RWA147" s="165"/>
      <c r="RWB147" s="153"/>
      <c r="RWC147" s="154"/>
      <c r="RWD147" s="154"/>
      <c r="RWE147" s="153"/>
      <c r="RWF147" s="153"/>
      <c r="RWG147" s="153"/>
      <c r="RWH147" s="153"/>
      <c r="RWI147" s="153"/>
      <c r="RWJ147" s="153"/>
      <c r="RWK147" s="153"/>
      <c r="RWL147" s="153"/>
      <c r="RWM147" s="155"/>
      <c r="RWN147" s="165"/>
      <c r="RWO147" s="153"/>
      <c r="RWP147" s="154"/>
      <c r="RWQ147" s="154"/>
      <c r="RWR147" s="153"/>
      <c r="RWS147" s="153"/>
      <c r="RWT147" s="153"/>
      <c r="RWU147" s="153"/>
      <c r="RWV147" s="153"/>
      <c r="RWW147" s="153"/>
      <c r="RWX147" s="153"/>
      <c r="RWY147" s="153"/>
      <c r="RWZ147" s="155"/>
      <c r="RXA147" s="165"/>
      <c r="RXB147" s="153"/>
      <c r="RXC147" s="154"/>
      <c r="RXD147" s="154"/>
      <c r="RXE147" s="153"/>
      <c r="RXF147" s="153"/>
      <c r="RXG147" s="153"/>
      <c r="RXH147" s="153"/>
      <c r="RXI147" s="153"/>
      <c r="RXJ147" s="153"/>
      <c r="RXK147" s="153"/>
      <c r="RXL147" s="153"/>
      <c r="RXM147" s="155"/>
      <c r="RXN147" s="165"/>
      <c r="RXO147" s="153"/>
      <c r="RXP147" s="154"/>
      <c r="RXQ147" s="154"/>
      <c r="RXR147" s="153"/>
      <c r="RXS147" s="153"/>
      <c r="RXT147" s="153"/>
      <c r="RXU147" s="153"/>
      <c r="RXV147" s="153"/>
      <c r="RXW147" s="153"/>
      <c r="RXX147" s="153"/>
      <c r="RXY147" s="153"/>
      <c r="RXZ147" s="155"/>
      <c r="RYA147" s="165"/>
      <c r="RYB147" s="153"/>
      <c r="RYC147" s="154"/>
      <c r="RYD147" s="154"/>
      <c r="RYE147" s="153"/>
      <c r="RYF147" s="153"/>
      <c r="RYG147" s="153"/>
      <c r="RYH147" s="153"/>
      <c r="RYI147" s="153"/>
      <c r="RYJ147" s="153"/>
      <c r="RYK147" s="153"/>
      <c r="RYL147" s="153"/>
      <c r="RYM147" s="155"/>
      <c r="RYN147" s="165"/>
      <c r="RYO147" s="153"/>
      <c r="RYP147" s="154"/>
      <c r="RYQ147" s="154"/>
      <c r="RYR147" s="153"/>
      <c r="RYS147" s="153"/>
      <c r="RYT147" s="153"/>
      <c r="RYU147" s="153"/>
      <c r="RYV147" s="153"/>
      <c r="RYW147" s="153"/>
      <c r="RYX147" s="153"/>
      <c r="RYY147" s="153"/>
      <c r="RYZ147" s="155"/>
      <c r="RZA147" s="165"/>
      <c r="RZB147" s="153"/>
      <c r="RZC147" s="154"/>
      <c r="RZD147" s="154"/>
      <c r="RZE147" s="153"/>
      <c r="RZF147" s="153"/>
      <c r="RZG147" s="153"/>
      <c r="RZH147" s="153"/>
      <c r="RZI147" s="153"/>
      <c r="RZJ147" s="153"/>
      <c r="RZK147" s="153"/>
      <c r="RZL147" s="153"/>
      <c r="RZM147" s="155"/>
      <c r="RZN147" s="165"/>
      <c r="RZO147" s="153"/>
      <c r="RZP147" s="154"/>
      <c r="RZQ147" s="154"/>
      <c r="RZR147" s="153"/>
      <c r="RZS147" s="153"/>
      <c r="RZT147" s="153"/>
      <c r="RZU147" s="153"/>
      <c r="RZV147" s="153"/>
      <c r="RZW147" s="153"/>
      <c r="RZX147" s="153"/>
      <c r="RZY147" s="153"/>
      <c r="RZZ147" s="155"/>
      <c r="SAA147" s="165"/>
      <c r="SAB147" s="153"/>
      <c r="SAC147" s="154"/>
      <c r="SAD147" s="154"/>
      <c r="SAE147" s="153"/>
      <c r="SAF147" s="153"/>
      <c r="SAG147" s="153"/>
      <c r="SAH147" s="153"/>
      <c r="SAI147" s="153"/>
      <c r="SAJ147" s="153"/>
      <c r="SAK147" s="153"/>
      <c r="SAL147" s="153"/>
      <c r="SAM147" s="155"/>
      <c r="SAN147" s="165"/>
      <c r="SAO147" s="153"/>
      <c r="SAP147" s="154"/>
      <c r="SAQ147" s="154"/>
      <c r="SAR147" s="153"/>
      <c r="SAS147" s="153"/>
      <c r="SAT147" s="153"/>
      <c r="SAU147" s="153"/>
      <c r="SAV147" s="153"/>
      <c r="SAW147" s="153"/>
      <c r="SAX147" s="153"/>
      <c r="SAY147" s="153"/>
      <c r="SAZ147" s="155"/>
      <c r="SBA147" s="165"/>
      <c r="SBB147" s="153"/>
      <c r="SBC147" s="154"/>
      <c r="SBD147" s="154"/>
      <c r="SBE147" s="153"/>
      <c r="SBF147" s="153"/>
      <c r="SBG147" s="153"/>
      <c r="SBH147" s="153"/>
      <c r="SBI147" s="153"/>
      <c r="SBJ147" s="153"/>
      <c r="SBK147" s="153"/>
      <c r="SBL147" s="153"/>
      <c r="SBM147" s="155"/>
      <c r="SBN147" s="165"/>
      <c r="SBO147" s="153"/>
      <c r="SBP147" s="154"/>
      <c r="SBQ147" s="154"/>
      <c r="SBR147" s="153"/>
      <c r="SBS147" s="153"/>
      <c r="SBT147" s="153"/>
      <c r="SBU147" s="153"/>
      <c r="SBV147" s="153"/>
      <c r="SBW147" s="153"/>
      <c r="SBX147" s="153"/>
      <c r="SBY147" s="153"/>
      <c r="SBZ147" s="155"/>
      <c r="SCA147" s="165"/>
      <c r="SCB147" s="153"/>
      <c r="SCC147" s="154"/>
      <c r="SCD147" s="154"/>
      <c r="SCE147" s="153"/>
      <c r="SCF147" s="153"/>
      <c r="SCG147" s="153"/>
      <c r="SCH147" s="153"/>
      <c r="SCI147" s="153"/>
      <c r="SCJ147" s="153"/>
      <c r="SCK147" s="153"/>
      <c r="SCL147" s="153"/>
      <c r="SCM147" s="155"/>
      <c r="SCN147" s="165"/>
      <c r="SCO147" s="153"/>
      <c r="SCP147" s="154"/>
      <c r="SCQ147" s="154"/>
      <c r="SCR147" s="153"/>
      <c r="SCS147" s="153"/>
      <c r="SCT147" s="153"/>
      <c r="SCU147" s="153"/>
      <c r="SCV147" s="153"/>
      <c r="SCW147" s="153"/>
      <c r="SCX147" s="153"/>
      <c r="SCY147" s="153"/>
      <c r="SCZ147" s="155"/>
      <c r="SDA147" s="165"/>
      <c r="SDB147" s="153"/>
      <c r="SDC147" s="154"/>
      <c r="SDD147" s="154"/>
      <c r="SDE147" s="153"/>
      <c r="SDF147" s="153"/>
      <c r="SDG147" s="153"/>
      <c r="SDH147" s="153"/>
      <c r="SDI147" s="153"/>
      <c r="SDJ147" s="153"/>
      <c r="SDK147" s="153"/>
      <c r="SDL147" s="153"/>
      <c r="SDM147" s="155"/>
      <c r="SDN147" s="165"/>
      <c r="SDO147" s="153"/>
      <c r="SDP147" s="154"/>
      <c r="SDQ147" s="154"/>
      <c r="SDR147" s="153"/>
      <c r="SDS147" s="153"/>
      <c r="SDT147" s="153"/>
      <c r="SDU147" s="153"/>
      <c r="SDV147" s="153"/>
      <c r="SDW147" s="153"/>
      <c r="SDX147" s="153"/>
      <c r="SDY147" s="153"/>
      <c r="SDZ147" s="155"/>
      <c r="SEA147" s="165"/>
      <c r="SEB147" s="153"/>
      <c r="SEC147" s="154"/>
      <c r="SED147" s="154"/>
      <c r="SEE147" s="153"/>
      <c r="SEF147" s="153"/>
      <c r="SEG147" s="153"/>
      <c r="SEH147" s="153"/>
      <c r="SEI147" s="153"/>
      <c r="SEJ147" s="153"/>
      <c r="SEK147" s="153"/>
      <c r="SEL147" s="153"/>
      <c r="SEM147" s="155"/>
      <c r="SEN147" s="165"/>
      <c r="SEO147" s="153"/>
      <c r="SEP147" s="154"/>
      <c r="SEQ147" s="154"/>
      <c r="SER147" s="153"/>
      <c r="SES147" s="153"/>
      <c r="SET147" s="153"/>
      <c r="SEU147" s="153"/>
      <c r="SEV147" s="153"/>
      <c r="SEW147" s="153"/>
      <c r="SEX147" s="153"/>
      <c r="SEY147" s="153"/>
      <c r="SEZ147" s="155"/>
      <c r="SFA147" s="165"/>
      <c r="SFB147" s="153"/>
      <c r="SFC147" s="154"/>
      <c r="SFD147" s="154"/>
      <c r="SFE147" s="153"/>
      <c r="SFF147" s="153"/>
      <c r="SFG147" s="153"/>
      <c r="SFH147" s="153"/>
      <c r="SFI147" s="153"/>
      <c r="SFJ147" s="153"/>
      <c r="SFK147" s="153"/>
      <c r="SFL147" s="153"/>
      <c r="SFM147" s="155"/>
      <c r="SFN147" s="165"/>
      <c r="SFO147" s="153"/>
      <c r="SFP147" s="154"/>
      <c r="SFQ147" s="154"/>
      <c r="SFR147" s="153"/>
      <c r="SFS147" s="153"/>
      <c r="SFT147" s="153"/>
      <c r="SFU147" s="153"/>
      <c r="SFV147" s="153"/>
      <c r="SFW147" s="153"/>
      <c r="SFX147" s="153"/>
      <c r="SFY147" s="153"/>
      <c r="SFZ147" s="155"/>
      <c r="SGA147" s="165"/>
      <c r="SGB147" s="153"/>
      <c r="SGC147" s="154"/>
      <c r="SGD147" s="154"/>
      <c r="SGE147" s="153"/>
      <c r="SGF147" s="153"/>
      <c r="SGG147" s="153"/>
      <c r="SGH147" s="153"/>
      <c r="SGI147" s="153"/>
      <c r="SGJ147" s="153"/>
      <c r="SGK147" s="153"/>
      <c r="SGL147" s="153"/>
      <c r="SGM147" s="155"/>
      <c r="SGN147" s="165"/>
      <c r="SGO147" s="153"/>
      <c r="SGP147" s="154"/>
      <c r="SGQ147" s="154"/>
      <c r="SGR147" s="153"/>
      <c r="SGS147" s="153"/>
      <c r="SGT147" s="153"/>
      <c r="SGU147" s="153"/>
      <c r="SGV147" s="153"/>
      <c r="SGW147" s="153"/>
      <c r="SGX147" s="153"/>
      <c r="SGY147" s="153"/>
      <c r="SGZ147" s="155"/>
      <c r="SHA147" s="165"/>
      <c r="SHB147" s="153"/>
      <c r="SHC147" s="154"/>
      <c r="SHD147" s="154"/>
      <c r="SHE147" s="153"/>
      <c r="SHF147" s="153"/>
      <c r="SHG147" s="153"/>
      <c r="SHH147" s="153"/>
      <c r="SHI147" s="153"/>
      <c r="SHJ147" s="153"/>
      <c r="SHK147" s="153"/>
      <c r="SHL147" s="153"/>
      <c r="SHM147" s="155"/>
      <c r="SHN147" s="165"/>
      <c r="SHO147" s="153"/>
      <c r="SHP147" s="154"/>
      <c r="SHQ147" s="154"/>
      <c r="SHR147" s="153"/>
      <c r="SHS147" s="153"/>
      <c r="SHT147" s="153"/>
      <c r="SHU147" s="153"/>
      <c r="SHV147" s="153"/>
      <c r="SHW147" s="153"/>
      <c r="SHX147" s="153"/>
      <c r="SHY147" s="153"/>
      <c r="SHZ147" s="155"/>
      <c r="SIA147" s="165"/>
      <c r="SIB147" s="153"/>
      <c r="SIC147" s="154"/>
      <c r="SID147" s="154"/>
      <c r="SIE147" s="153"/>
      <c r="SIF147" s="153"/>
      <c r="SIG147" s="153"/>
      <c r="SIH147" s="153"/>
      <c r="SII147" s="153"/>
      <c r="SIJ147" s="153"/>
      <c r="SIK147" s="153"/>
      <c r="SIL147" s="153"/>
      <c r="SIM147" s="155"/>
      <c r="SIN147" s="165"/>
      <c r="SIO147" s="153"/>
      <c r="SIP147" s="154"/>
      <c r="SIQ147" s="154"/>
      <c r="SIR147" s="153"/>
      <c r="SIS147" s="153"/>
      <c r="SIT147" s="153"/>
      <c r="SIU147" s="153"/>
      <c r="SIV147" s="153"/>
      <c r="SIW147" s="153"/>
      <c r="SIX147" s="153"/>
      <c r="SIY147" s="153"/>
      <c r="SIZ147" s="155"/>
      <c r="SJA147" s="165"/>
      <c r="SJB147" s="153"/>
      <c r="SJC147" s="154"/>
      <c r="SJD147" s="154"/>
      <c r="SJE147" s="153"/>
      <c r="SJF147" s="153"/>
      <c r="SJG147" s="153"/>
      <c r="SJH147" s="153"/>
      <c r="SJI147" s="153"/>
      <c r="SJJ147" s="153"/>
      <c r="SJK147" s="153"/>
      <c r="SJL147" s="153"/>
      <c r="SJM147" s="155"/>
      <c r="SJN147" s="165"/>
      <c r="SJO147" s="153"/>
      <c r="SJP147" s="154"/>
      <c r="SJQ147" s="154"/>
      <c r="SJR147" s="153"/>
      <c r="SJS147" s="153"/>
      <c r="SJT147" s="153"/>
      <c r="SJU147" s="153"/>
      <c r="SJV147" s="153"/>
      <c r="SJW147" s="153"/>
      <c r="SJX147" s="153"/>
      <c r="SJY147" s="153"/>
      <c r="SJZ147" s="155"/>
      <c r="SKA147" s="165"/>
      <c r="SKB147" s="153"/>
      <c r="SKC147" s="154"/>
      <c r="SKD147" s="154"/>
      <c r="SKE147" s="153"/>
      <c r="SKF147" s="153"/>
      <c r="SKG147" s="153"/>
      <c r="SKH147" s="153"/>
      <c r="SKI147" s="153"/>
      <c r="SKJ147" s="153"/>
      <c r="SKK147" s="153"/>
      <c r="SKL147" s="153"/>
      <c r="SKM147" s="155"/>
      <c r="SKN147" s="165"/>
      <c r="SKO147" s="153"/>
      <c r="SKP147" s="154"/>
      <c r="SKQ147" s="154"/>
      <c r="SKR147" s="153"/>
      <c r="SKS147" s="153"/>
      <c r="SKT147" s="153"/>
      <c r="SKU147" s="153"/>
      <c r="SKV147" s="153"/>
      <c r="SKW147" s="153"/>
      <c r="SKX147" s="153"/>
      <c r="SKY147" s="153"/>
      <c r="SKZ147" s="155"/>
      <c r="SLA147" s="165"/>
      <c r="SLB147" s="153"/>
      <c r="SLC147" s="154"/>
      <c r="SLD147" s="154"/>
      <c r="SLE147" s="153"/>
      <c r="SLF147" s="153"/>
      <c r="SLG147" s="153"/>
      <c r="SLH147" s="153"/>
      <c r="SLI147" s="153"/>
      <c r="SLJ147" s="153"/>
      <c r="SLK147" s="153"/>
      <c r="SLL147" s="153"/>
      <c r="SLM147" s="155"/>
      <c r="SLN147" s="165"/>
      <c r="SLO147" s="153"/>
      <c r="SLP147" s="154"/>
      <c r="SLQ147" s="154"/>
      <c r="SLR147" s="153"/>
      <c r="SLS147" s="153"/>
      <c r="SLT147" s="153"/>
      <c r="SLU147" s="153"/>
      <c r="SLV147" s="153"/>
      <c r="SLW147" s="153"/>
      <c r="SLX147" s="153"/>
      <c r="SLY147" s="153"/>
      <c r="SLZ147" s="155"/>
      <c r="SMA147" s="165"/>
      <c r="SMB147" s="153"/>
      <c r="SMC147" s="154"/>
      <c r="SMD147" s="154"/>
      <c r="SME147" s="153"/>
      <c r="SMF147" s="153"/>
      <c r="SMG147" s="153"/>
      <c r="SMH147" s="153"/>
      <c r="SMI147" s="153"/>
      <c r="SMJ147" s="153"/>
      <c r="SMK147" s="153"/>
      <c r="SML147" s="153"/>
      <c r="SMM147" s="155"/>
      <c r="SMN147" s="165"/>
      <c r="SMO147" s="153"/>
      <c r="SMP147" s="154"/>
      <c r="SMQ147" s="154"/>
      <c r="SMR147" s="153"/>
      <c r="SMS147" s="153"/>
      <c r="SMT147" s="153"/>
      <c r="SMU147" s="153"/>
      <c r="SMV147" s="153"/>
      <c r="SMW147" s="153"/>
      <c r="SMX147" s="153"/>
      <c r="SMY147" s="153"/>
      <c r="SMZ147" s="155"/>
      <c r="SNA147" s="165"/>
      <c r="SNB147" s="153"/>
      <c r="SNC147" s="154"/>
      <c r="SND147" s="154"/>
      <c r="SNE147" s="153"/>
      <c r="SNF147" s="153"/>
      <c r="SNG147" s="153"/>
      <c r="SNH147" s="153"/>
      <c r="SNI147" s="153"/>
      <c r="SNJ147" s="153"/>
      <c r="SNK147" s="153"/>
      <c r="SNL147" s="153"/>
      <c r="SNM147" s="155"/>
      <c r="SNN147" s="165"/>
      <c r="SNO147" s="153"/>
      <c r="SNP147" s="154"/>
      <c r="SNQ147" s="154"/>
      <c r="SNR147" s="153"/>
      <c r="SNS147" s="153"/>
      <c r="SNT147" s="153"/>
      <c r="SNU147" s="153"/>
      <c r="SNV147" s="153"/>
      <c r="SNW147" s="153"/>
      <c r="SNX147" s="153"/>
      <c r="SNY147" s="153"/>
      <c r="SNZ147" s="155"/>
      <c r="SOA147" s="165"/>
      <c r="SOB147" s="153"/>
      <c r="SOC147" s="154"/>
      <c r="SOD147" s="154"/>
      <c r="SOE147" s="153"/>
      <c r="SOF147" s="153"/>
      <c r="SOG147" s="153"/>
      <c r="SOH147" s="153"/>
      <c r="SOI147" s="153"/>
      <c r="SOJ147" s="153"/>
      <c r="SOK147" s="153"/>
      <c r="SOL147" s="153"/>
      <c r="SOM147" s="155"/>
      <c r="SON147" s="165"/>
      <c r="SOO147" s="153"/>
      <c r="SOP147" s="154"/>
      <c r="SOQ147" s="154"/>
      <c r="SOR147" s="153"/>
      <c r="SOS147" s="153"/>
      <c r="SOT147" s="153"/>
      <c r="SOU147" s="153"/>
      <c r="SOV147" s="153"/>
      <c r="SOW147" s="153"/>
      <c r="SOX147" s="153"/>
      <c r="SOY147" s="153"/>
      <c r="SOZ147" s="155"/>
      <c r="SPA147" s="165"/>
      <c r="SPB147" s="153"/>
      <c r="SPC147" s="154"/>
      <c r="SPD147" s="154"/>
      <c r="SPE147" s="153"/>
      <c r="SPF147" s="153"/>
      <c r="SPG147" s="153"/>
      <c r="SPH147" s="153"/>
      <c r="SPI147" s="153"/>
      <c r="SPJ147" s="153"/>
      <c r="SPK147" s="153"/>
      <c r="SPL147" s="153"/>
      <c r="SPM147" s="155"/>
      <c r="SPN147" s="165"/>
      <c r="SPO147" s="153"/>
      <c r="SPP147" s="154"/>
      <c r="SPQ147" s="154"/>
      <c r="SPR147" s="153"/>
      <c r="SPS147" s="153"/>
      <c r="SPT147" s="153"/>
      <c r="SPU147" s="153"/>
      <c r="SPV147" s="153"/>
      <c r="SPW147" s="153"/>
      <c r="SPX147" s="153"/>
      <c r="SPY147" s="153"/>
      <c r="SPZ147" s="155"/>
      <c r="SQA147" s="165"/>
      <c r="SQB147" s="153"/>
      <c r="SQC147" s="154"/>
      <c r="SQD147" s="154"/>
      <c r="SQE147" s="153"/>
      <c r="SQF147" s="153"/>
      <c r="SQG147" s="153"/>
      <c r="SQH147" s="153"/>
      <c r="SQI147" s="153"/>
      <c r="SQJ147" s="153"/>
      <c r="SQK147" s="153"/>
      <c r="SQL147" s="153"/>
      <c r="SQM147" s="155"/>
      <c r="SQN147" s="165"/>
      <c r="SQO147" s="153"/>
      <c r="SQP147" s="154"/>
      <c r="SQQ147" s="154"/>
      <c r="SQR147" s="153"/>
      <c r="SQS147" s="153"/>
      <c r="SQT147" s="153"/>
      <c r="SQU147" s="153"/>
      <c r="SQV147" s="153"/>
      <c r="SQW147" s="153"/>
      <c r="SQX147" s="153"/>
      <c r="SQY147" s="153"/>
      <c r="SQZ147" s="155"/>
      <c r="SRA147" s="165"/>
      <c r="SRB147" s="153"/>
      <c r="SRC147" s="154"/>
      <c r="SRD147" s="154"/>
      <c r="SRE147" s="153"/>
      <c r="SRF147" s="153"/>
      <c r="SRG147" s="153"/>
      <c r="SRH147" s="153"/>
      <c r="SRI147" s="153"/>
      <c r="SRJ147" s="153"/>
      <c r="SRK147" s="153"/>
      <c r="SRL147" s="153"/>
      <c r="SRM147" s="155"/>
      <c r="SRN147" s="165"/>
      <c r="SRO147" s="153"/>
      <c r="SRP147" s="154"/>
      <c r="SRQ147" s="154"/>
      <c r="SRR147" s="153"/>
      <c r="SRS147" s="153"/>
      <c r="SRT147" s="153"/>
      <c r="SRU147" s="153"/>
      <c r="SRV147" s="153"/>
      <c r="SRW147" s="153"/>
      <c r="SRX147" s="153"/>
      <c r="SRY147" s="153"/>
      <c r="SRZ147" s="155"/>
      <c r="SSA147" s="165"/>
      <c r="SSB147" s="153"/>
      <c r="SSC147" s="154"/>
      <c r="SSD147" s="154"/>
      <c r="SSE147" s="153"/>
      <c r="SSF147" s="153"/>
      <c r="SSG147" s="153"/>
      <c r="SSH147" s="153"/>
      <c r="SSI147" s="153"/>
      <c r="SSJ147" s="153"/>
      <c r="SSK147" s="153"/>
      <c r="SSL147" s="153"/>
      <c r="SSM147" s="155"/>
      <c r="SSN147" s="165"/>
      <c r="SSO147" s="153"/>
      <c r="SSP147" s="154"/>
      <c r="SSQ147" s="154"/>
      <c r="SSR147" s="153"/>
      <c r="SSS147" s="153"/>
      <c r="SST147" s="153"/>
      <c r="SSU147" s="153"/>
      <c r="SSV147" s="153"/>
      <c r="SSW147" s="153"/>
      <c r="SSX147" s="153"/>
      <c r="SSY147" s="153"/>
      <c r="SSZ147" s="155"/>
      <c r="STA147" s="165"/>
      <c r="STB147" s="153"/>
      <c r="STC147" s="154"/>
      <c r="STD147" s="154"/>
      <c r="STE147" s="153"/>
      <c r="STF147" s="153"/>
      <c r="STG147" s="153"/>
      <c r="STH147" s="153"/>
      <c r="STI147" s="153"/>
      <c r="STJ147" s="153"/>
      <c r="STK147" s="153"/>
      <c r="STL147" s="153"/>
      <c r="STM147" s="155"/>
      <c r="STN147" s="165"/>
      <c r="STO147" s="153"/>
      <c r="STP147" s="154"/>
      <c r="STQ147" s="154"/>
      <c r="STR147" s="153"/>
      <c r="STS147" s="153"/>
      <c r="STT147" s="153"/>
      <c r="STU147" s="153"/>
      <c r="STV147" s="153"/>
      <c r="STW147" s="153"/>
      <c r="STX147" s="153"/>
      <c r="STY147" s="153"/>
      <c r="STZ147" s="155"/>
      <c r="SUA147" s="165"/>
      <c r="SUB147" s="153"/>
      <c r="SUC147" s="154"/>
      <c r="SUD147" s="154"/>
      <c r="SUE147" s="153"/>
      <c r="SUF147" s="153"/>
      <c r="SUG147" s="153"/>
      <c r="SUH147" s="153"/>
      <c r="SUI147" s="153"/>
      <c r="SUJ147" s="153"/>
      <c r="SUK147" s="153"/>
      <c r="SUL147" s="153"/>
      <c r="SUM147" s="155"/>
      <c r="SUN147" s="165"/>
      <c r="SUO147" s="153"/>
      <c r="SUP147" s="154"/>
      <c r="SUQ147" s="154"/>
      <c r="SUR147" s="153"/>
      <c r="SUS147" s="153"/>
      <c r="SUT147" s="153"/>
      <c r="SUU147" s="153"/>
      <c r="SUV147" s="153"/>
      <c r="SUW147" s="153"/>
      <c r="SUX147" s="153"/>
      <c r="SUY147" s="153"/>
      <c r="SUZ147" s="155"/>
      <c r="SVA147" s="165"/>
      <c r="SVB147" s="153"/>
      <c r="SVC147" s="154"/>
      <c r="SVD147" s="154"/>
      <c r="SVE147" s="153"/>
      <c r="SVF147" s="153"/>
      <c r="SVG147" s="153"/>
      <c r="SVH147" s="153"/>
      <c r="SVI147" s="153"/>
      <c r="SVJ147" s="153"/>
      <c r="SVK147" s="153"/>
      <c r="SVL147" s="153"/>
      <c r="SVM147" s="155"/>
      <c r="SVN147" s="165"/>
      <c r="SVO147" s="153"/>
      <c r="SVP147" s="154"/>
      <c r="SVQ147" s="154"/>
      <c r="SVR147" s="153"/>
      <c r="SVS147" s="153"/>
      <c r="SVT147" s="153"/>
      <c r="SVU147" s="153"/>
      <c r="SVV147" s="153"/>
      <c r="SVW147" s="153"/>
      <c r="SVX147" s="153"/>
      <c r="SVY147" s="153"/>
      <c r="SVZ147" s="155"/>
      <c r="SWA147" s="165"/>
      <c r="SWB147" s="153"/>
      <c r="SWC147" s="154"/>
      <c r="SWD147" s="154"/>
      <c r="SWE147" s="153"/>
      <c r="SWF147" s="153"/>
      <c r="SWG147" s="153"/>
      <c r="SWH147" s="153"/>
      <c r="SWI147" s="153"/>
      <c r="SWJ147" s="153"/>
      <c r="SWK147" s="153"/>
      <c r="SWL147" s="153"/>
      <c r="SWM147" s="155"/>
      <c r="SWN147" s="165"/>
      <c r="SWO147" s="153"/>
      <c r="SWP147" s="154"/>
      <c r="SWQ147" s="154"/>
      <c r="SWR147" s="153"/>
      <c r="SWS147" s="153"/>
      <c r="SWT147" s="153"/>
      <c r="SWU147" s="153"/>
      <c r="SWV147" s="153"/>
      <c r="SWW147" s="153"/>
      <c r="SWX147" s="153"/>
      <c r="SWY147" s="153"/>
      <c r="SWZ147" s="155"/>
      <c r="SXA147" s="165"/>
      <c r="SXB147" s="153"/>
      <c r="SXC147" s="154"/>
      <c r="SXD147" s="154"/>
      <c r="SXE147" s="153"/>
      <c r="SXF147" s="153"/>
      <c r="SXG147" s="153"/>
      <c r="SXH147" s="153"/>
      <c r="SXI147" s="153"/>
      <c r="SXJ147" s="153"/>
      <c r="SXK147" s="153"/>
      <c r="SXL147" s="153"/>
      <c r="SXM147" s="155"/>
      <c r="SXN147" s="165"/>
      <c r="SXO147" s="153"/>
      <c r="SXP147" s="154"/>
      <c r="SXQ147" s="154"/>
      <c r="SXR147" s="153"/>
      <c r="SXS147" s="153"/>
      <c r="SXT147" s="153"/>
      <c r="SXU147" s="153"/>
      <c r="SXV147" s="153"/>
      <c r="SXW147" s="153"/>
      <c r="SXX147" s="153"/>
      <c r="SXY147" s="153"/>
      <c r="SXZ147" s="155"/>
      <c r="SYA147" s="165"/>
      <c r="SYB147" s="153"/>
      <c r="SYC147" s="154"/>
      <c r="SYD147" s="154"/>
      <c r="SYE147" s="153"/>
      <c r="SYF147" s="153"/>
      <c r="SYG147" s="153"/>
      <c r="SYH147" s="153"/>
      <c r="SYI147" s="153"/>
      <c r="SYJ147" s="153"/>
      <c r="SYK147" s="153"/>
      <c r="SYL147" s="153"/>
      <c r="SYM147" s="155"/>
      <c r="SYN147" s="165"/>
      <c r="SYO147" s="153"/>
      <c r="SYP147" s="154"/>
      <c r="SYQ147" s="154"/>
      <c r="SYR147" s="153"/>
      <c r="SYS147" s="153"/>
      <c r="SYT147" s="153"/>
      <c r="SYU147" s="153"/>
      <c r="SYV147" s="153"/>
      <c r="SYW147" s="153"/>
      <c r="SYX147" s="153"/>
      <c r="SYY147" s="153"/>
      <c r="SYZ147" s="155"/>
      <c r="SZA147" s="165"/>
      <c r="SZB147" s="153"/>
      <c r="SZC147" s="154"/>
      <c r="SZD147" s="154"/>
      <c r="SZE147" s="153"/>
      <c r="SZF147" s="153"/>
      <c r="SZG147" s="153"/>
      <c r="SZH147" s="153"/>
      <c r="SZI147" s="153"/>
      <c r="SZJ147" s="153"/>
      <c r="SZK147" s="153"/>
      <c r="SZL147" s="153"/>
      <c r="SZM147" s="155"/>
      <c r="SZN147" s="165"/>
      <c r="SZO147" s="153"/>
      <c r="SZP147" s="154"/>
      <c r="SZQ147" s="154"/>
      <c r="SZR147" s="153"/>
      <c r="SZS147" s="153"/>
      <c r="SZT147" s="153"/>
      <c r="SZU147" s="153"/>
      <c r="SZV147" s="153"/>
      <c r="SZW147" s="153"/>
      <c r="SZX147" s="153"/>
      <c r="SZY147" s="153"/>
      <c r="SZZ147" s="155"/>
      <c r="TAA147" s="165"/>
      <c r="TAB147" s="153"/>
      <c r="TAC147" s="154"/>
      <c r="TAD147" s="154"/>
      <c r="TAE147" s="153"/>
      <c r="TAF147" s="153"/>
      <c r="TAG147" s="153"/>
      <c r="TAH147" s="153"/>
      <c r="TAI147" s="153"/>
      <c r="TAJ147" s="153"/>
      <c r="TAK147" s="153"/>
      <c r="TAL147" s="153"/>
      <c r="TAM147" s="155"/>
      <c r="TAN147" s="165"/>
      <c r="TAO147" s="153"/>
      <c r="TAP147" s="154"/>
      <c r="TAQ147" s="154"/>
      <c r="TAR147" s="153"/>
      <c r="TAS147" s="153"/>
      <c r="TAT147" s="153"/>
      <c r="TAU147" s="153"/>
      <c r="TAV147" s="153"/>
      <c r="TAW147" s="153"/>
      <c r="TAX147" s="153"/>
      <c r="TAY147" s="153"/>
      <c r="TAZ147" s="155"/>
      <c r="TBA147" s="165"/>
      <c r="TBB147" s="153"/>
      <c r="TBC147" s="154"/>
      <c r="TBD147" s="154"/>
      <c r="TBE147" s="153"/>
      <c r="TBF147" s="153"/>
      <c r="TBG147" s="153"/>
      <c r="TBH147" s="153"/>
      <c r="TBI147" s="153"/>
      <c r="TBJ147" s="153"/>
      <c r="TBK147" s="153"/>
      <c r="TBL147" s="153"/>
      <c r="TBM147" s="155"/>
      <c r="TBN147" s="165"/>
      <c r="TBO147" s="153"/>
      <c r="TBP147" s="154"/>
      <c r="TBQ147" s="154"/>
      <c r="TBR147" s="153"/>
      <c r="TBS147" s="153"/>
      <c r="TBT147" s="153"/>
      <c r="TBU147" s="153"/>
      <c r="TBV147" s="153"/>
      <c r="TBW147" s="153"/>
      <c r="TBX147" s="153"/>
      <c r="TBY147" s="153"/>
      <c r="TBZ147" s="155"/>
      <c r="TCA147" s="165"/>
      <c r="TCB147" s="153"/>
      <c r="TCC147" s="154"/>
      <c r="TCD147" s="154"/>
      <c r="TCE147" s="153"/>
      <c r="TCF147" s="153"/>
      <c r="TCG147" s="153"/>
      <c r="TCH147" s="153"/>
      <c r="TCI147" s="153"/>
      <c r="TCJ147" s="153"/>
      <c r="TCK147" s="153"/>
      <c r="TCL147" s="153"/>
      <c r="TCM147" s="155"/>
      <c r="TCN147" s="165"/>
      <c r="TCO147" s="153"/>
      <c r="TCP147" s="154"/>
      <c r="TCQ147" s="154"/>
      <c r="TCR147" s="153"/>
      <c r="TCS147" s="153"/>
      <c r="TCT147" s="153"/>
      <c r="TCU147" s="153"/>
      <c r="TCV147" s="153"/>
      <c r="TCW147" s="153"/>
      <c r="TCX147" s="153"/>
      <c r="TCY147" s="153"/>
      <c r="TCZ147" s="155"/>
      <c r="TDA147" s="165"/>
      <c r="TDB147" s="153"/>
      <c r="TDC147" s="154"/>
      <c r="TDD147" s="154"/>
      <c r="TDE147" s="153"/>
      <c r="TDF147" s="153"/>
      <c r="TDG147" s="153"/>
      <c r="TDH147" s="153"/>
      <c r="TDI147" s="153"/>
      <c r="TDJ147" s="153"/>
      <c r="TDK147" s="153"/>
      <c r="TDL147" s="153"/>
      <c r="TDM147" s="155"/>
      <c r="TDN147" s="165"/>
      <c r="TDO147" s="153"/>
      <c r="TDP147" s="154"/>
      <c r="TDQ147" s="154"/>
      <c r="TDR147" s="153"/>
      <c r="TDS147" s="153"/>
      <c r="TDT147" s="153"/>
      <c r="TDU147" s="153"/>
      <c r="TDV147" s="153"/>
      <c r="TDW147" s="153"/>
      <c r="TDX147" s="153"/>
      <c r="TDY147" s="153"/>
      <c r="TDZ147" s="155"/>
      <c r="TEA147" s="165"/>
      <c r="TEB147" s="153"/>
      <c r="TEC147" s="154"/>
      <c r="TED147" s="154"/>
      <c r="TEE147" s="153"/>
      <c r="TEF147" s="153"/>
      <c r="TEG147" s="153"/>
      <c r="TEH147" s="153"/>
      <c r="TEI147" s="153"/>
      <c r="TEJ147" s="153"/>
      <c r="TEK147" s="153"/>
      <c r="TEL147" s="153"/>
      <c r="TEM147" s="155"/>
      <c r="TEN147" s="165"/>
      <c r="TEO147" s="153"/>
      <c r="TEP147" s="154"/>
      <c r="TEQ147" s="154"/>
      <c r="TER147" s="153"/>
      <c r="TES147" s="153"/>
      <c r="TET147" s="153"/>
      <c r="TEU147" s="153"/>
      <c r="TEV147" s="153"/>
      <c r="TEW147" s="153"/>
      <c r="TEX147" s="153"/>
      <c r="TEY147" s="153"/>
      <c r="TEZ147" s="155"/>
      <c r="TFA147" s="165"/>
      <c r="TFB147" s="153"/>
      <c r="TFC147" s="154"/>
      <c r="TFD147" s="154"/>
      <c r="TFE147" s="153"/>
      <c r="TFF147" s="153"/>
      <c r="TFG147" s="153"/>
      <c r="TFH147" s="153"/>
      <c r="TFI147" s="153"/>
      <c r="TFJ147" s="153"/>
      <c r="TFK147" s="153"/>
      <c r="TFL147" s="153"/>
      <c r="TFM147" s="155"/>
      <c r="TFN147" s="165"/>
      <c r="TFO147" s="153"/>
      <c r="TFP147" s="154"/>
      <c r="TFQ147" s="154"/>
      <c r="TFR147" s="153"/>
      <c r="TFS147" s="153"/>
      <c r="TFT147" s="153"/>
      <c r="TFU147" s="153"/>
      <c r="TFV147" s="153"/>
      <c r="TFW147" s="153"/>
      <c r="TFX147" s="153"/>
      <c r="TFY147" s="153"/>
      <c r="TFZ147" s="155"/>
      <c r="TGA147" s="165"/>
      <c r="TGB147" s="153"/>
      <c r="TGC147" s="154"/>
      <c r="TGD147" s="154"/>
      <c r="TGE147" s="153"/>
      <c r="TGF147" s="153"/>
      <c r="TGG147" s="153"/>
      <c r="TGH147" s="153"/>
      <c r="TGI147" s="153"/>
      <c r="TGJ147" s="153"/>
      <c r="TGK147" s="153"/>
      <c r="TGL147" s="153"/>
      <c r="TGM147" s="155"/>
      <c r="TGN147" s="165"/>
      <c r="TGO147" s="153"/>
      <c r="TGP147" s="154"/>
      <c r="TGQ147" s="154"/>
      <c r="TGR147" s="153"/>
      <c r="TGS147" s="153"/>
      <c r="TGT147" s="153"/>
      <c r="TGU147" s="153"/>
      <c r="TGV147" s="153"/>
      <c r="TGW147" s="153"/>
      <c r="TGX147" s="153"/>
      <c r="TGY147" s="153"/>
      <c r="TGZ147" s="155"/>
      <c r="THA147" s="165"/>
      <c r="THB147" s="153"/>
      <c r="THC147" s="154"/>
      <c r="THD147" s="154"/>
      <c r="THE147" s="153"/>
      <c r="THF147" s="153"/>
      <c r="THG147" s="153"/>
      <c r="THH147" s="153"/>
      <c r="THI147" s="153"/>
      <c r="THJ147" s="153"/>
      <c r="THK147" s="153"/>
      <c r="THL147" s="153"/>
      <c r="THM147" s="155"/>
      <c r="THN147" s="165"/>
      <c r="THO147" s="153"/>
      <c r="THP147" s="154"/>
      <c r="THQ147" s="154"/>
      <c r="THR147" s="153"/>
      <c r="THS147" s="153"/>
      <c r="THT147" s="153"/>
      <c r="THU147" s="153"/>
      <c r="THV147" s="153"/>
      <c r="THW147" s="153"/>
      <c r="THX147" s="153"/>
      <c r="THY147" s="153"/>
      <c r="THZ147" s="155"/>
      <c r="TIA147" s="165"/>
      <c r="TIB147" s="153"/>
      <c r="TIC147" s="154"/>
      <c r="TID147" s="154"/>
      <c r="TIE147" s="153"/>
      <c r="TIF147" s="153"/>
      <c r="TIG147" s="153"/>
      <c r="TIH147" s="153"/>
      <c r="TII147" s="153"/>
      <c r="TIJ147" s="153"/>
      <c r="TIK147" s="153"/>
      <c r="TIL147" s="153"/>
      <c r="TIM147" s="155"/>
      <c r="TIN147" s="165"/>
      <c r="TIO147" s="153"/>
      <c r="TIP147" s="154"/>
      <c r="TIQ147" s="154"/>
      <c r="TIR147" s="153"/>
      <c r="TIS147" s="153"/>
      <c r="TIT147" s="153"/>
      <c r="TIU147" s="153"/>
      <c r="TIV147" s="153"/>
      <c r="TIW147" s="153"/>
      <c r="TIX147" s="153"/>
      <c r="TIY147" s="153"/>
      <c r="TIZ147" s="155"/>
      <c r="TJA147" s="165"/>
      <c r="TJB147" s="153"/>
      <c r="TJC147" s="154"/>
      <c r="TJD147" s="154"/>
      <c r="TJE147" s="153"/>
      <c r="TJF147" s="153"/>
      <c r="TJG147" s="153"/>
      <c r="TJH147" s="153"/>
      <c r="TJI147" s="153"/>
      <c r="TJJ147" s="153"/>
      <c r="TJK147" s="153"/>
      <c r="TJL147" s="153"/>
      <c r="TJM147" s="155"/>
      <c r="TJN147" s="165"/>
      <c r="TJO147" s="153"/>
      <c r="TJP147" s="154"/>
      <c r="TJQ147" s="154"/>
      <c r="TJR147" s="153"/>
      <c r="TJS147" s="153"/>
      <c r="TJT147" s="153"/>
      <c r="TJU147" s="153"/>
      <c r="TJV147" s="153"/>
      <c r="TJW147" s="153"/>
      <c r="TJX147" s="153"/>
      <c r="TJY147" s="153"/>
      <c r="TJZ147" s="155"/>
      <c r="TKA147" s="165"/>
      <c r="TKB147" s="153"/>
      <c r="TKC147" s="154"/>
      <c r="TKD147" s="154"/>
      <c r="TKE147" s="153"/>
      <c r="TKF147" s="153"/>
      <c r="TKG147" s="153"/>
      <c r="TKH147" s="153"/>
      <c r="TKI147" s="153"/>
      <c r="TKJ147" s="153"/>
      <c r="TKK147" s="153"/>
      <c r="TKL147" s="153"/>
      <c r="TKM147" s="155"/>
      <c r="TKN147" s="165"/>
      <c r="TKO147" s="153"/>
      <c r="TKP147" s="154"/>
      <c r="TKQ147" s="154"/>
      <c r="TKR147" s="153"/>
      <c r="TKS147" s="153"/>
      <c r="TKT147" s="153"/>
      <c r="TKU147" s="153"/>
      <c r="TKV147" s="153"/>
      <c r="TKW147" s="153"/>
      <c r="TKX147" s="153"/>
      <c r="TKY147" s="153"/>
      <c r="TKZ147" s="155"/>
      <c r="TLA147" s="165"/>
      <c r="TLB147" s="153"/>
      <c r="TLC147" s="154"/>
      <c r="TLD147" s="154"/>
      <c r="TLE147" s="153"/>
      <c r="TLF147" s="153"/>
      <c r="TLG147" s="153"/>
      <c r="TLH147" s="153"/>
      <c r="TLI147" s="153"/>
      <c r="TLJ147" s="153"/>
      <c r="TLK147" s="153"/>
      <c r="TLL147" s="153"/>
      <c r="TLM147" s="155"/>
      <c r="TLN147" s="165"/>
      <c r="TLO147" s="153"/>
      <c r="TLP147" s="154"/>
      <c r="TLQ147" s="154"/>
      <c r="TLR147" s="153"/>
      <c r="TLS147" s="153"/>
      <c r="TLT147" s="153"/>
      <c r="TLU147" s="153"/>
      <c r="TLV147" s="153"/>
      <c r="TLW147" s="153"/>
      <c r="TLX147" s="153"/>
      <c r="TLY147" s="153"/>
      <c r="TLZ147" s="155"/>
      <c r="TMA147" s="165"/>
      <c r="TMB147" s="153"/>
      <c r="TMC147" s="154"/>
      <c r="TMD147" s="154"/>
      <c r="TME147" s="153"/>
      <c r="TMF147" s="153"/>
      <c r="TMG147" s="153"/>
      <c r="TMH147" s="153"/>
      <c r="TMI147" s="153"/>
      <c r="TMJ147" s="153"/>
      <c r="TMK147" s="153"/>
      <c r="TML147" s="153"/>
      <c r="TMM147" s="155"/>
      <c r="TMN147" s="165"/>
      <c r="TMO147" s="153"/>
      <c r="TMP147" s="154"/>
      <c r="TMQ147" s="154"/>
      <c r="TMR147" s="153"/>
      <c r="TMS147" s="153"/>
      <c r="TMT147" s="153"/>
      <c r="TMU147" s="153"/>
      <c r="TMV147" s="153"/>
      <c r="TMW147" s="153"/>
      <c r="TMX147" s="153"/>
      <c r="TMY147" s="153"/>
      <c r="TMZ147" s="155"/>
      <c r="TNA147" s="165"/>
      <c r="TNB147" s="153"/>
      <c r="TNC147" s="154"/>
      <c r="TND147" s="154"/>
      <c r="TNE147" s="153"/>
      <c r="TNF147" s="153"/>
      <c r="TNG147" s="153"/>
      <c r="TNH147" s="153"/>
      <c r="TNI147" s="153"/>
      <c r="TNJ147" s="153"/>
      <c r="TNK147" s="153"/>
      <c r="TNL147" s="153"/>
      <c r="TNM147" s="155"/>
      <c r="TNN147" s="165"/>
      <c r="TNO147" s="153"/>
      <c r="TNP147" s="154"/>
      <c r="TNQ147" s="154"/>
      <c r="TNR147" s="153"/>
      <c r="TNS147" s="153"/>
      <c r="TNT147" s="153"/>
      <c r="TNU147" s="153"/>
      <c r="TNV147" s="153"/>
      <c r="TNW147" s="153"/>
      <c r="TNX147" s="153"/>
      <c r="TNY147" s="153"/>
      <c r="TNZ147" s="155"/>
      <c r="TOA147" s="165"/>
      <c r="TOB147" s="153"/>
      <c r="TOC147" s="154"/>
      <c r="TOD147" s="154"/>
      <c r="TOE147" s="153"/>
      <c r="TOF147" s="153"/>
      <c r="TOG147" s="153"/>
      <c r="TOH147" s="153"/>
      <c r="TOI147" s="153"/>
      <c r="TOJ147" s="153"/>
      <c r="TOK147" s="153"/>
      <c r="TOL147" s="153"/>
      <c r="TOM147" s="155"/>
      <c r="TON147" s="165"/>
      <c r="TOO147" s="153"/>
      <c r="TOP147" s="154"/>
      <c r="TOQ147" s="154"/>
      <c r="TOR147" s="153"/>
      <c r="TOS147" s="153"/>
      <c r="TOT147" s="153"/>
      <c r="TOU147" s="153"/>
      <c r="TOV147" s="153"/>
      <c r="TOW147" s="153"/>
      <c r="TOX147" s="153"/>
      <c r="TOY147" s="153"/>
      <c r="TOZ147" s="155"/>
      <c r="TPA147" s="165"/>
      <c r="TPB147" s="153"/>
      <c r="TPC147" s="154"/>
      <c r="TPD147" s="154"/>
      <c r="TPE147" s="153"/>
      <c r="TPF147" s="153"/>
      <c r="TPG147" s="153"/>
      <c r="TPH147" s="153"/>
      <c r="TPI147" s="153"/>
      <c r="TPJ147" s="153"/>
      <c r="TPK147" s="153"/>
      <c r="TPL147" s="153"/>
      <c r="TPM147" s="155"/>
      <c r="TPN147" s="165"/>
      <c r="TPO147" s="153"/>
      <c r="TPP147" s="154"/>
      <c r="TPQ147" s="154"/>
      <c r="TPR147" s="153"/>
      <c r="TPS147" s="153"/>
      <c r="TPT147" s="153"/>
      <c r="TPU147" s="153"/>
      <c r="TPV147" s="153"/>
      <c r="TPW147" s="153"/>
      <c r="TPX147" s="153"/>
      <c r="TPY147" s="153"/>
      <c r="TPZ147" s="155"/>
      <c r="TQA147" s="165"/>
      <c r="TQB147" s="153"/>
      <c r="TQC147" s="154"/>
      <c r="TQD147" s="154"/>
      <c r="TQE147" s="153"/>
      <c r="TQF147" s="153"/>
      <c r="TQG147" s="153"/>
      <c r="TQH147" s="153"/>
      <c r="TQI147" s="153"/>
      <c r="TQJ147" s="153"/>
      <c r="TQK147" s="153"/>
      <c r="TQL147" s="153"/>
      <c r="TQM147" s="155"/>
      <c r="TQN147" s="165"/>
      <c r="TQO147" s="153"/>
      <c r="TQP147" s="154"/>
      <c r="TQQ147" s="154"/>
      <c r="TQR147" s="153"/>
      <c r="TQS147" s="153"/>
      <c r="TQT147" s="153"/>
      <c r="TQU147" s="153"/>
      <c r="TQV147" s="153"/>
      <c r="TQW147" s="153"/>
      <c r="TQX147" s="153"/>
      <c r="TQY147" s="153"/>
      <c r="TQZ147" s="155"/>
      <c r="TRA147" s="165"/>
      <c r="TRB147" s="153"/>
      <c r="TRC147" s="154"/>
      <c r="TRD147" s="154"/>
      <c r="TRE147" s="153"/>
      <c r="TRF147" s="153"/>
      <c r="TRG147" s="153"/>
      <c r="TRH147" s="153"/>
      <c r="TRI147" s="153"/>
      <c r="TRJ147" s="153"/>
      <c r="TRK147" s="153"/>
      <c r="TRL147" s="153"/>
      <c r="TRM147" s="155"/>
      <c r="TRN147" s="165"/>
      <c r="TRO147" s="153"/>
      <c r="TRP147" s="154"/>
      <c r="TRQ147" s="154"/>
      <c r="TRR147" s="153"/>
      <c r="TRS147" s="153"/>
      <c r="TRT147" s="153"/>
      <c r="TRU147" s="153"/>
      <c r="TRV147" s="153"/>
      <c r="TRW147" s="153"/>
      <c r="TRX147" s="153"/>
      <c r="TRY147" s="153"/>
      <c r="TRZ147" s="155"/>
      <c r="TSA147" s="165"/>
      <c r="TSB147" s="153"/>
      <c r="TSC147" s="154"/>
      <c r="TSD147" s="154"/>
      <c r="TSE147" s="153"/>
      <c r="TSF147" s="153"/>
      <c r="TSG147" s="153"/>
      <c r="TSH147" s="153"/>
      <c r="TSI147" s="153"/>
      <c r="TSJ147" s="153"/>
      <c r="TSK147" s="153"/>
      <c r="TSL147" s="153"/>
      <c r="TSM147" s="155"/>
      <c r="TSN147" s="165"/>
      <c r="TSO147" s="153"/>
      <c r="TSP147" s="154"/>
      <c r="TSQ147" s="154"/>
      <c r="TSR147" s="153"/>
      <c r="TSS147" s="153"/>
      <c r="TST147" s="153"/>
      <c r="TSU147" s="153"/>
      <c r="TSV147" s="153"/>
      <c r="TSW147" s="153"/>
      <c r="TSX147" s="153"/>
      <c r="TSY147" s="153"/>
      <c r="TSZ147" s="155"/>
      <c r="TTA147" s="165"/>
      <c r="TTB147" s="153"/>
      <c r="TTC147" s="154"/>
      <c r="TTD147" s="154"/>
      <c r="TTE147" s="153"/>
      <c r="TTF147" s="153"/>
      <c r="TTG147" s="153"/>
      <c r="TTH147" s="153"/>
      <c r="TTI147" s="153"/>
      <c r="TTJ147" s="153"/>
      <c r="TTK147" s="153"/>
      <c r="TTL147" s="153"/>
      <c r="TTM147" s="155"/>
      <c r="TTN147" s="165"/>
      <c r="TTO147" s="153"/>
      <c r="TTP147" s="154"/>
      <c r="TTQ147" s="154"/>
      <c r="TTR147" s="153"/>
      <c r="TTS147" s="153"/>
      <c r="TTT147" s="153"/>
      <c r="TTU147" s="153"/>
      <c r="TTV147" s="153"/>
      <c r="TTW147" s="153"/>
      <c r="TTX147" s="153"/>
      <c r="TTY147" s="153"/>
      <c r="TTZ147" s="155"/>
      <c r="TUA147" s="165"/>
      <c r="TUB147" s="153"/>
      <c r="TUC147" s="154"/>
      <c r="TUD147" s="154"/>
      <c r="TUE147" s="153"/>
      <c r="TUF147" s="153"/>
      <c r="TUG147" s="153"/>
      <c r="TUH147" s="153"/>
      <c r="TUI147" s="153"/>
      <c r="TUJ147" s="153"/>
      <c r="TUK147" s="153"/>
      <c r="TUL147" s="153"/>
      <c r="TUM147" s="155"/>
      <c r="TUN147" s="165"/>
      <c r="TUO147" s="153"/>
      <c r="TUP147" s="154"/>
      <c r="TUQ147" s="154"/>
      <c r="TUR147" s="153"/>
      <c r="TUS147" s="153"/>
      <c r="TUT147" s="153"/>
      <c r="TUU147" s="153"/>
      <c r="TUV147" s="153"/>
      <c r="TUW147" s="153"/>
      <c r="TUX147" s="153"/>
      <c r="TUY147" s="153"/>
      <c r="TUZ147" s="155"/>
      <c r="TVA147" s="165"/>
      <c r="TVB147" s="153"/>
      <c r="TVC147" s="154"/>
      <c r="TVD147" s="154"/>
      <c r="TVE147" s="153"/>
      <c r="TVF147" s="153"/>
      <c r="TVG147" s="153"/>
      <c r="TVH147" s="153"/>
      <c r="TVI147" s="153"/>
      <c r="TVJ147" s="153"/>
      <c r="TVK147" s="153"/>
      <c r="TVL147" s="153"/>
      <c r="TVM147" s="155"/>
      <c r="TVN147" s="165"/>
      <c r="TVO147" s="153"/>
      <c r="TVP147" s="154"/>
      <c r="TVQ147" s="154"/>
      <c r="TVR147" s="153"/>
      <c r="TVS147" s="153"/>
      <c r="TVT147" s="153"/>
      <c r="TVU147" s="153"/>
      <c r="TVV147" s="153"/>
      <c r="TVW147" s="153"/>
      <c r="TVX147" s="153"/>
      <c r="TVY147" s="153"/>
      <c r="TVZ147" s="155"/>
      <c r="TWA147" s="165"/>
      <c r="TWB147" s="153"/>
      <c r="TWC147" s="154"/>
      <c r="TWD147" s="154"/>
      <c r="TWE147" s="153"/>
      <c r="TWF147" s="153"/>
      <c r="TWG147" s="153"/>
      <c r="TWH147" s="153"/>
      <c r="TWI147" s="153"/>
      <c r="TWJ147" s="153"/>
      <c r="TWK147" s="153"/>
      <c r="TWL147" s="153"/>
      <c r="TWM147" s="155"/>
      <c r="TWN147" s="165"/>
      <c r="TWO147" s="153"/>
      <c r="TWP147" s="154"/>
      <c r="TWQ147" s="154"/>
      <c r="TWR147" s="153"/>
      <c r="TWS147" s="153"/>
      <c r="TWT147" s="153"/>
      <c r="TWU147" s="153"/>
      <c r="TWV147" s="153"/>
      <c r="TWW147" s="153"/>
      <c r="TWX147" s="153"/>
      <c r="TWY147" s="153"/>
      <c r="TWZ147" s="155"/>
      <c r="TXA147" s="165"/>
      <c r="TXB147" s="153"/>
      <c r="TXC147" s="154"/>
      <c r="TXD147" s="154"/>
      <c r="TXE147" s="153"/>
      <c r="TXF147" s="153"/>
      <c r="TXG147" s="153"/>
      <c r="TXH147" s="153"/>
      <c r="TXI147" s="153"/>
      <c r="TXJ147" s="153"/>
      <c r="TXK147" s="153"/>
      <c r="TXL147" s="153"/>
      <c r="TXM147" s="155"/>
      <c r="TXN147" s="165"/>
      <c r="TXO147" s="153"/>
      <c r="TXP147" s="154"/>
      <c r="TXQ147" s="154"/>
      <c r="TXR147" s="153"/>
      <c r="TXS147" s="153"/>
      <c r="TXT147" s="153"/>
      <c r="TXU147" s="153"/>
      <c r="TXV147" s="153"/>
      <c r="TXW147" s="153"/>
      <c r="TXX147" s="153"/>
      <c r="TXY147" s="153"/>
      <c r="TXZ147" s="155"/>
      <c r="TYA147" s="165"/>
      <c r="TYB147" s="153"/>
      <c r="TYC147" s="154"/>
      <c r="TYD147" s="154"/>
      <c r="TYE147" s="153"/>
      <c r="TYF147" s="153"/>
      <c r="TYG147" s="153"/>
      <c r="TYH147" s="153"/>
      <c r="TYI147" s="153"/>
      <c r="TYJ147" s="153"/>
      <c r="TYK147" s="153"/>
      <c r="TYL147" s="153"/>
      <c r="TYM147" s="155"/>
      <c r="TYN147" s="165"/>
      <c r="TYO147" s="153"/>
      <c r="TYP147" s="154"/>
      <c r="TYQ147" s="154"/>
      <c r="TYR147" s="153"/>
      <c r="TYS147" s="153"/>
      <c r="TYT147" s="153"/>
      <c r="TYU147" s="153"/>
      <c r="TYV147" s="153"/>
      <c r="TYW147" s="153"/>
      <c r="TYX147" s="153"/>
      <c r="TYY147" s="153"/>
      <c r="TYZ147" s="155"/>
      <c r="TZA147" s="165"/>
      <c r="TZB147" s="153"/>
      <c r="TZC147" s="154"/>
      <c r="TZD147" s="154"/>
      <c r="TZE147" s="153"/>
      <c r="TZF147" s="153"/>
      <c r="TZG147" s="153"/>
      <c r="TZH147" s="153"/>
      <c r="TZI147" s="153"/>
      <c r="TZJ147" s="153"/>
      <c r="TZK147" s="153"/>
      <c r="TZL147" s="153"/>
      <c r="TZM147" s="155"/>
      <c r="TZN147" s="165"/>
      <c r="TZO147" s="153"/>
      <c r="TZP147" s="154"/>
      <c r="TZQ147" s="154"/>
      <c r="TZR147" s="153"/>
      <c r="TZS147" s="153"/>
      <c r="TZT147" s="153"/>
      <c r="TZU147" s="153"/>
      <c r="TZV147" s="153"/>
      <c r="TZW147" s="153"/>
      <c r="TZX147" s="153"/>
      <c r="TZY147" s="153"/>
      <c r="TZZ147" s="155"/>
      <c r="UAA147" s="165"/>
      <c r="UAB147" s="153"/>
      <c r="UAC147" s="154"/>
      <c r="UAD147" s="154"/>
      <c r="UAE147" s="153"/>
      <c r="UAF147" s="153"/>
      <c r="UAG147" s="153"/>
      <c r="UAH147" s="153"/>
      <c r="UAI147" s="153"/>
      <c r="UAJ147" s="153"/>
      <c r="UAK147" s="153"/>
      <c r="UAL147" s="153"/>
      <c r="UAM147" s="155"/>
      <c r="UAN147" s="165"/>
      <c r="UAO147" s="153"/>
      <c r="UAP147" s="154"/>
      <c r="UAQ147" s="154"/>
      <c r="UAR147" s="153"/>
      <c r="UAS147" s="153"/>
      <c r="UAT147" s="153"/>
      <c r="UAU147" s="153"/>
      <c r="UAV147" s="153"/>
      <c r="UAW147" s="153"/>
      <c r="UAX147" s="153"/>
      <c r="UAY147" s="153"/>
      <c r="UAZ147" s="155"/>
      <c r="UBA147" s="165"/>
      <c r="UBB147" s="153"/>
      <c r="UBC147" s="154"/>
      <c r="UBD147" s="154"/>
      <c r="UBE147" s="153"/>
      <c r="UBF147" s="153"/>
      <c r="UBG147" s="153"/>
      <c r="UBH147" s="153"/>
      <c r="UBI147" s="153"/>
      <c r="UBJ147" s="153"/>
      <c r="UBK147" s="153"/>
      <c r="UBL147" s="153"/>
      <c r="UBM147" s="155"/>
      <c r="UBN147" s="165"/>
      <c r="UBO147" s="153"/>
      <c r="UBP147" s="154"/>
      <c r="UBQ147" s="154"/>
      <c r="UBR147" s="153"/>
      <c r="UBS147" s="153"/>
      <c r="UBT147" s="153"/>
      <c r="UBU147" s="153"/>
      <c r="UBV147" s="153"/>
      <c r="UBW147" s="153"/>
      <c r="UBX147" s="153"/>
      <c r="UBY147" s="153"/>
      <c r="UBZ147" s="155"/>
      <c r="UCA147" s="165"/>
      <c r="UCB147" s="153"/>
      <c r="UCC147" s="154"/>
      <c r="UCD147" s="154"/>
      <c r="UCE147" s="153"/>
      <c r="UCF147" s="153"/>
      <c r="UCG147" s="153"/>
      <c r="UCH147" s="153"/>
      <c r="UCI147" s="153"/>
      <c r="UCJ147" s="153"/>
      <c r="UCK147" s="153"/>
      <c r="UCL147" s="153"/>
      <c r="UCM147" s="155"/>
      <c r="UCN147" s="165"/>
      <c r="UCO147" s="153"/>
      <c r="UCP147" s="154"/>
      <c r="UCQ147" s="154"/>
      <c r="UCR147" s="153"/>
      <c r="UCS147" s="153"/>
      <c r="UCT147" s="153"/>
      <c r="UCU147" s="153"/>
      <c r="UCV147" s="153"/>
      <c r="UCW147" s="153"/>
      <c r="UCX147" s="153"/>
      <c r="UCY147" s="153"/>
      <c r="UCZ147" s="155"/>
      <c r="UDA147" s="165"/>
      <c r="UDB147" s="153"/>
      <c r="UDC147" s="154"/>
      <c r="UDD147" s="154"/>
      <c r="UDE147" s="153"/>
      <c r="UDF147" s="153"/>
      <c r="UDG147" s="153"/>
      <c r="UDH147" s="153"/>
      <c r="UDI147" s="153"/>
      <c r="UDJ147" s="153"/>
      <c r="UDK147" s="153"/>
      <c r="UDL147" s="153"/>
      <c r="UDM147" s="155"/>
      <c r="UDN147" s="165"/>
      <c r="UDO147" s="153"/>
      <c r="UDP147" s="154"/>
      <c r="UDQ147" s="154"/>
      <c r="UDR147" s="153"/>
      <c r="UDS147" s="153"/>
      <c r="UDT147" s="153"/>
      <c r="UDU147" s="153"/>
      <c r="UDV147" s="153"/>
      <c r="UDW147" s="153"/>
      <c r="UDX147" s="153"/>
      <c r="UDY147" s="153"/>
      <c r="UDZ147" s="155"/>
      <c r="UEA147" s="165"/>
      <c r="UEB147" s="153"/>
      <c r="UEC147" s="154"/>
      <c r="UED147" s="154"/>
      <c r="UEE147" s="153"/>
      <c r="UEF147" s="153"/>
      <c r="UEG147" s="153"/>
      <c r="UEH147" s="153"/>
      <c r="UEI147" s="153"/>
      <c r="UEJ147" s="153"/>
      <c r="UEK147" s="153"/>
      <c r="UEL147" s="153"/>
      <c r="UEM147" s="155"/>
      <c r="UEN147" s="165"/>
      <c r="UEO147" s="153"/>
      <c r="UEP147" s="154"/>
      <c r="UEQ147" s="154"/>
      <c r="UER147" s="153"/>
      <c r="UES147" s="153"/>
      <c r="UET147" s="153"/>
      <c r="UEU147" s="153"/>
      <c r="UEV147" s="153"/>
      <c r="UEW147" s="153"/>
      <c r="UEX147" s="153"/>
      <c r="UEY147" s="153"/>
      <c r="UEZ147" s="155"/>
      <c r="UFA147" s="165"/>
      <c r="UFB147" s="153"/>
      <c r="UFC147" s="154"/>
      <c r="UFD147" s="154"/>
      <c r="UFE147" s="153"/>
      <c r="UFF147" s="153"/>
      <c r="UFG147" s="153"/>
      <c r="UFH147" s="153"/>
      <c r="UFI147" s="153"/>
      <c r="UFJ147" s="153"/>
      <c r="UFK147" s="153"/>
      <c r="UFL147" s="153"/>
      <c r="UFM147" s="155"/>
      <c r="UFN147" s="165"/>
      <c r="UFO147" s="153"/>
      <c r="UFP147" s="154"/>
      <c r="UFQ147" s="154"/>
      <c r="UFR147" s="153"/>
      <c r="UFS147" s="153"/>
      <c r="UFT147" s="153"/>
      <c r="UFU147" s="153"/>
      <c r="UFV147" s="153"/>
      <c r="UFW147" s="153"/>
      <c r="UFX147" s="153"/>
      <c r="UFY147" s="153"/>
      <c r="UFZ147" s="155"/>
      <c r="UGA147" s="165"/>
      <c r="UGB147" s="153"/>
      <c r="UGC147" s="154"/>
      <c r="UGD147" s="154"/>
      <c r="UGE147" s="153"/>
      <c r="UGF147" s="153"/>
      <c r="UGG147" s="153"/>
      <c r="UGH147" s="153"/>
      <c r="UGI147" s="153"/>
      <c r="UGJ147" s="153"/>
      <c r="UGK147" s="153"/>
      <c r="UGL147" s="153"/>
      <c r="UGM147" s="155"/>
      <c r="UGN147" s="165"/>
      <c r="UGO147" s="153"/>
      <c r="UGP147" s="154"/>
      <c r="UGQ147" s="154"/>
      <c r="UGR147" s="153"/>
      <c r="UGS147" s="153"/>
      <c r="UGT147" s="153"/>
      <c r="UGU147" s="153"/>
      <c r="UGV147" s="153"/>
      <c r="UGW147" s="153"/>
      <c r="UGX147" s="153"/>
      <c r="UGY147" s="153"/>
      <c r="UGZ147" s="155"/>
      <c r="UHA147" s="165"/>
      <c r="UHB147" s="153"/>
      <c r="UHC147" s="154"/>
      <c r="UHD147" s="154"/>
      <c r="UHE147" s="153"/>
      <c r="UHF147" s="153"/>
      <c r="UHG147" s="153"/>
      <c r="UHH147" s="153"/>
      <c r="UHI147" s="153"/>
      <c r="UHJ147" s="153"/>
      <c r="UHK147" s="153"/>
      <c r="UHL147" s="153"/>
      <c r="UHM147" s="155"/>
      <c r="UHN147" s="165"/>
      <c r="UHO147" s="153"/>
      <c r="UHP147" s="154"/>
      <c r="UHQ147" s="154"/>
      <c r="UHR147" s="153"/>
      <c r="UHS147" s="153"/>
      <c r="UHT147" s="153"/>
      <c r="UHU147" s="153"/>
      <c r="UHV147" s="153"/>
      <c r="UHW147" s="153"/>
      <c r="UHX147" s="153"/>
      <c r="UHY147" s="153"/>
      <c r="UHZ147" s="155"/>
      <c r="UIA147" s="165"/>
      <c r="UIB147" s="153"/>
      <c r="UIC147" s="154"/>
      <c r="UID147" s="154"/>
      <c r="UIE147" s="153"/>
      <c r="UIF147" s="153"/>
      <c r="UIG147" s="153"/>
      <c r="UIH147" s="153"/>
      <c r="UII147" s="153"/>
      <c r="UIJ147" s="153"/>
      <c r="UIK147" s="153"/>
      <c r="UIL147" s="153"/>
      <c r="UIM147" s="155"/>
      <c r="UIN147" s="165"/>
      <c r="UIO147" s="153"/>
      <c r="UIP147" s="154"/>
      <c r="UIQ147" s="154"/>
      <c r="UIR147" s="153"/>
      <c r="UIS147" s="153"/>
      <c r="UIT147" s="153"/>
      <c r="UIU147" s="153"/>
      <c r="UIV147" s="153"/>
      <c r="UIW147" s="153"/>
      <c r="UIX147" s="153"/>
      <c r="UIY147" s="153"/>
      <c r="UIZ147" s="155"/>
      <c r="UJA147" s="165"/>
      <c r="UJB147" s="153"/>
      <c r="UJC147" s="154"/>
      <c r="UJD147" s="154"/>
      <c r="UJE147" s="153"/>
      <c r="UJF147" s="153"/>
      <c r="UJG147" s="153"/>
      <c r="UJH147" s="153"/>
      <c r="UJI147" s="153"/>
      <c r="UJJ147" s="153"/>
      <c r="UJK147" s="153"/>
      <c r="UJL147" s="153"/>
      <c r="UJM147" s="155"/>
      <c r="UJN147" s="165"/>
      <c r="UJO147" s="153"/>
      <c r="UJP147" s="154"/>
      <c r="UJQ147" s="154"/>
      <c r="UJR147" s="153"/>
      <c r="UJS147" s="153"/>
      <c r="UJT147" s="153"/>
      <c r="UJU147" s="153"/>
      <c r="UJV147" s="153"/>
      <c r="UJW147" s="153"/>
      <c r="UJX147" s="153"/>
      <c r="UJY147" s="153"/>
      <c r="UJZ147" s="155"/>
      <c r="UKA147" s="165"/>
      <c r="UKB147" s="153"/>
      <c r="UKC147" s="154"/>
      <c r="UKD147" s="154"/>
      <c r="UKE147" s="153"/>
      <c r="UKF147" s="153"/>
      <c r="UKG147" s="153"/>
      <c r="UKH147" s="153"/>
      <c r="UKI147" s="153"/>
      <c r="UKJ147" s="153"/>
      <c r="UKK147" s="153"/>
      <c r="UKL147" s="153"/>
      <c r="UKM147" s="155"/>
      <c r="UKN147" s="165"/>
      <c r="UKO147" s="153"/>
      <c r="UKP147" s="154"/>
      <c r="UKQ147" s="154"/>
      <c r="UKR147" s="153"/>
      <c r="UKS147" s="153"/>
      <c r="UKT147" s="153"/>
      <c r="UKU147" s="153"/>
      <c r="UKV147" s="153"/>
      <c r="UKW147" s="153"/>
      <c r="UKX147" s="153"/>
      <c r="UKY147" s="153"/>
      <c r="UKZ147" s="155"/>
      <c r="ULA147" s="165"/>
      <c r="ULB147" s="153"/>
      <c r="ULC147" s="154"/>
      <c r="ULD147" s="154"/>
      <c r="ULE147" s="153"/>
      <c r="ULF147" s="153"/>
      <c r="ULG147" s="153"/>
      <c r="ULH147" s="153"/>
      <c r="ULI147" s="153"/>
      <c r="ULJ147" s="153"/>
      <c r="ULK147" s="153"/>
      <c r="ULL147" s="153"/>
      <c r="ULM147" s="155"/>
      <c r="ULN147" s="165"/>
      <c r="ULO147" s="153"/>
      <c r="ULP147" s="154"/>
      <c r="ULQ147" s="154"/>
      <c r="ULR147" s="153"/>
      <c r="ULS147" s="153"/>
      <c r="ULT147" s="153"/>
      <c r="ULU147" s="153"/>
      <c r="ULV147" s="153"/>
      <c r="ULW147" s="153"/>
      <c r="ULX147" s="153"/>
      <c r="ULY147" s="153"/>
      <c r="ULZ147" s="155"/>
      <c r="UMA147" s="165"/>
      <c r="UMB147" s="153"/>
      <c r="UMC147" s="154"/>
      <c r="UMD147" s="154"/>
      <c r="UME147" s="153"/>
      <c r="UMF147" s="153"/>
      <c r="UMG147" s="153"/>
      <c r="UMH147" s="153"/>
      <c r="UMI147" s="153"/>
      <c r="UMJ147" s="153"/>
      <c r="UMK147" s="153"/>
      <c r="UML147" s="153"/>
      <c r="UMM147" s="155"/>
      <c r="UMN147" s="165"/>
      <c r="UMO147" s="153"/>
      <c r="UMP147" s="154"/>
      <c r="UMQ147" s="154"/>
      <c r="UMR147" s="153"/>
      <c r="UMS147" s="153"/>
      <c r="UMT147" s="153"/>
      <c r="UMU147" s="153"/>
      <c r="UMV147" s="153"/>
      <c r="UMW147" s="153"/>
      <c r="UMX147" s="153"/>
      <c r="UMY147" s="153"/>
      <c r="UMZ147" s="155"/>
      <c r="UNA147" s="165"/>
      <c r="UNB147" s="153"/>
      <c r="UNC147" s="154"/>
      <c r="UND147" s="154"/>
      <c r="UNE147" s="153"/>
      <c r="UNF147" s="153"/>
      <c r="UNG147" s="153"/>
      <c r="UNH147" s="153"/>
      <c r="UNI147" s="153"/>
      <c r="UNJ147" s="153"/>
      <c r="UNK147" s="153"/>
      <c r="UNL147" s="153"/>
      <c r="UNM147" s="155"/>
      <c r="UNN147" s="165"/>
      <c r="UNO147" s="153"/>
      <c r="UNP147" s="154"/>
      <c r="UNQ147" s="154"/>
      <c r="UNR147" s="153"/>
      <c r="UNS147" s="153"/>
      <c r="UNT147" s="153"/>
      <c r="UNU147" s="153"/>
      <c r="UNV147" s="153"/>
      <c r="UNW147" s="153"/>
      <c r="UNX147" s="153"/>
      <c r="UNY147" s="153"/>
      <c r="UNZ147" s="155"/>
      <c r="UOA147" s="165"/>
      <c r="UOB147" s="153"/>
      <c r="UOC147" s="154"/>
      <c r="UOD147" s="154"/>
      <c r="UOE147" s="153"/>
      <c r="UOF147" s="153"/>
      <c r="UOG147" s="153"/>
      <c r="UOH147" s="153"/>
      <c r="UOI147" s="153"/>
      <c r="UOJ147" s="153"/>
      <c r="UOK147" s="153"/>
      <c r="UOL147" s="153"/>
      <c r="UOM147" s="155"/>
      <c r="UON147" s="165"/>
      <c r="UOO147" s="153"/>
      <c r="UOP147" s="154"/>
      <c r="UOQ147" s="154"/>
      <c r="UOR147" s="153"/>
      <c r="UOS147" s="153"/>
      <c r="UOT147" s="153"/>
      <c r="UOU147" s="153"/>
      <c r="UOV147" s="153"/>
      <c r="UOW147" s="153"/>
      <c r="UOX147" s="153"/>
      <c r="UOY147" s="153"/>
      <c r="UOZ147" s="155"/>
      <c r="UPA147" s="165"/>
      <c r="UPB147" s="153"/>
      <c r="UPC147" s="154"/>
      <c r="UPD147" s="154"/>
      <c r="UPE147" s="153"/>
      <c r="UPF147" s="153"/>
      <c r="UPG147" s="153"/>
      <c r="UPH147" s="153"/>
      <c r="UPI147" s="153"/>
      <c r="UPJ147" s="153"/>
      <c r="UPK147" s="153"/>
      <c r="UPL147" s="153"/>
      <c r="UPM147" s="155"/>
      <c r="UPN147" s="165"/>
      <c r="UPO147" s="153"/>
      <c r="UPP147" s="154"/>
      <c r="UPQ147" s="154"/>
      <c r="UPR147" s="153"/>
      <c r="UPS147" s="153"/>
      <c r="UPT147" s="153"/>
      <c r="UPU147" s="153"/>
      <c r="UPV147" s="153"/>
      <c r="UPW147" s="153"/>
      <c r="UPX147" s="153"/>
      <c r="UPY147" s="153"/>
      <c r="UPZ147" s="155"/>
      <c r="UQA147" s="165"/>
      <c r="UQB147" s="153"/>
      <c r="UQC147" s="154"/>
      <c r="UQD147" s="154"/>
      <c r="UQE147" s="153"/>
      <c r="UQF147" s="153"/>
      <c r="UQG147" s="153"/>
      <c r="UQH147" s="153"/>
      <c r="UQI147" s="153"/>
      <c r="UQJ147" s="153"/>
      <c r="UQK147" s="153"/>
      <c r="UQL147" s="153"/>
      <c r="UQM147" s="155"/>
      <c r="UQN147" s="165"/>
      <c r="UQO147" s="153"/>
      <c r="UQP147" s="154"/>
      <c r="UQQ147" s="154"/>
      <c r="UQR147" s="153"/>
      <c r="UQS147" s="153"/>
      <c r="UQT147" s="153"/>
      <c r="UQU147" s="153"/>
      <c r="UQV147" s="153"/>
      <c r="UQW147" s="153"/>
      <c r="UQX147" s="153"/>
      <c r="UQY147" s="153"/>
      <c r="UQZ147" s="155"/>
      <c r="URA147" s="165"/>
      <c r="URB147" s="153"/>
      <c r="URC147" s="154"/>
      <c r="URD147" s="154"/>
      <c r="URE147" s="153"/>
      <c r="URF147" s="153"/>
      <c r="URG147" s="153"/>
      <c r="URH147" s="153"/>
      <c r="URI147" s="153"/>
      <c r="URJ147" s="153"/>
      <c r="URK147" s="153"/>
      <c r="URL147" s="153"/>
      <c r="URM147" s="155"/>
      <c r="URN147" s="165"/>
      <c r="URO147" s="153"/>
      <c r="URP147" s="154"/>
      <c r="URQ147" s="154"/>
      <c r="URR147" s="153"/>
      <c r="URS147" s="153"/>
      <c r="URT147" s="153"/>
      <c r="URU147" s="153"/>
      <c r="URV147" s="153"/>
      <c r="URW147" s="153"/>
      <c r="URX147" s="153"/>
      <c r="URY147" s="153"/>
      <c r="URZ147" s="155"/>
      <c r="USA147" s="165"/>
      <c r="USB147" s="153"/>
      <c r="USC147" s="154"/>
      <c r="USD147" s="154"/>
      <c r="USE147" s="153"/>
      <c r="USF147" s="153"/>
      <c r="USG147" s="153"/>
      <c r="USH147" s="153"/>
      <c r="USI147" s="153"/>
      <c r="USJ147" s="153"/>
      <c r="USK147" s="153"/>
      <c r="USL147" s="153"/>
      <c r="USM147" s="155"/>
      <c r="USN147" s="165"/>
      <c r="USO147" s="153"/>
      <c r="USP147" s="154"/>
      <c r="USQ147" s="154"/>
      <c r="USR147" s="153"/>
      <c r="USS147" s="153"/>
      <c r="UST147" s="153"/>
      <c r="USU147" s="153"/>
      <c r="USV147" s="153"/>
      <c r="USW147" s="153"/>
      <c r="USX147" s="153"/>
      <c r="USY147" s="153"/>
      <c r="USZ147" s="155"/>
      <c r="UTA147" s="165"/>
      <c r="UTB147" s="153"/>
      <c r="UTC147" s="154"/>
      <c r="UTD147" s="154"/>
      <c r="UTE147" s="153"/>
      <c r="UTF147" s="153"/>
      <c r="UTG147" s="153"/>
      <c r="UTH147" s="153"/>
      <c r="UTI147" s="153"/>
      <c r="UTJ147" s="153"/>
      <c r="UTK147" s="153"/>
      <c r="UTL147" s="153"/>
      <c r="UTM147" s="155"/>
      <c r="UTN147" s="165"/>
      <c r="UTO147" s="153"/>
      <c r="UTP147" s="154"/>
      <c r="UTQ147" s="154"/>
      <c r="UTR147" s="153"/>
      <c r="UTS147" s="153"/>
      <c r="UTT147" s="153"/>
      <c r="UTU147" s="153"/>
      <c r="UTV147" s="153"/>
      <c r="UTW147" s="153"/>
      <c r="UTX147" s="153"/>
      <c r="UTY147" s="153"/>
      <c r="UTZ147" s="155"/>
      <c r="UUA147" s="165"/>
      <c r="UUB147" s="153"/>
      <c r="UUC147" s="154"/>
      <c r="UUD147" s="154"/>
      <c r="UUE147" s="153"/>
      <c r="UUF147" s="153"/>
      <c r="UUG147" s="153"/>
      <c r="UUH147" s="153"/>
      <c r="UUI147" s="153"/>
      <c r="UUJ147" s="153"/>
      <c r="UUK147" s="153"/>
      <c r="UUL147" s="153"/>
      <c r="UUM147" s="155"/>
      <c r="UUN147" s="165"/>
      <c r="UUO147" s="153"/>
      <c r="UUP147" s="154"/>
      <c r="UUQ147" s="154"/>
      <c r="UUR147" s="153"/>
      <c r="UUS147" s="153"/>
      <c r="UUT147" s="153"/>
      <c r="UUU147" s="153"/>
      <c r="UUV147" s="153"/>
      <c r="UUW147" s="153"/>
      <c r="UUX147" s="153"/>
      <c r="UUY147" s="153"/>
      <c r="UUZ147" s="155"/>
      <c r="UVA147" s="165"/>
      <c r="UVB147" s="153"/>
      <c r="UVC147" s="154"/>
      <c r="UVD147" s="154"/>
      <c r="UVE147" s="153"/>
      <c r="UVF147" s="153"/>
      <c r="UVG147" s="153"/>
      <c r="UVH147" s="153"/>
      <c r="UVI147" s="153"/>
      <c r="UVJ147" s="153"/>
      <c r="UVK147" s="153"/>
      <c r="UVL147" s="153"/>
      <c r="UVM147" s="155"/>
      <c r="UVN147" s="165"/>
      <c r="UVO147" s="153"/>
      <c r="UVP147" s="154"/>
      <c r="UVQ147" s="154"/>
      <c r="UVR147" s="153"/>
      <c r="UVS147" s="153"/>
      <c r="UVT147" s="153"/>
      <c r="UVU147" s="153"/>
      <c r="UVV147" s="153"/>
      <c r="UVW147" s="153"/>
      <c r="UVX147" s="153"/>
      <c r="UVY147" s="153"/>
      <c r="UVZ147" s="155"/>
      <c r="UWA147" s="165"/>
      <c r="UWB147" s="153"/>
      <c r="UWC147" s="154"/>
      <c r="UWD147" s="154"/>
      <c r="UWE147" s="153"/>
      <c r="UWF147" s="153"/>
      <c r="UWG147" s="153"/>
      <c r="UWH147" s="153"/>
      <c r="UWI147" s="153"/>
      <c r="UWJ147" s="153"/>
      <c r="UWK147" s="153"/>
      <c r="UWL147" s="153"/>
      <c r="UWM147" s="155"/>
      <c r="UWN147" s="165"/>
      <c r="UWO147" s="153"/>
      <c r="UWP147" s="154"/>
      <c r="UWQ147" s="154"/>
      <c r="UWR147" s="153"/>
      <c r="UWS147" s="153"/>
      <c r="UWT147" s="153"/>
      <c r="UWU147" s="153"/>
      <c r="UWV147" s="153"/>
      <c r="UWW147" s="153"/>
      <c r="UWX147" s="153"/>
      <c r="UWY147" s="153"/>
      <c r="UWZ147" s="155"/>
      <c r="UXA147" s="165"/>
      <c r="UXB147" s="153"/>
      <c r="UXC147" s="154"/>
      <c r="UXD147" s="154"/>
      <c r="UXE147" s="153"/>
      <c r="UXF147" s="153"/>
      <c r="UXG147" s="153"/>
      <c r="UXH147" s="153"/>
      <c r="UXI147" s="153"/>
      <c r="UXJ147" s="153"/>
      <c r="UXK147" s="153"/>
      <c r="UXL147" s="153"/>
      <c r="UXM147" s="155"/>
      <c r="UXN147" s="165"/>
      <c r="UXO147" s="153"/>
      <c r="UXP147" s="154"/>
      <c r="UXQ147" s="154"/>
      <c r="UXR147" s="153"/>
      <c r="UXS147" s="153"/>
      <c r="UXT147" s="153"/>
      <c r="UXU147" s="153"/>
      <c r="UXV147" s="153"/>
      <c r="UXW147" s="153"/>
      <c r="UXX147" s="153"/>
      <c r="UXY147" s="153"/>
      <c r="UXZ147" s="155"/>
      <c r="UYA147" s="165"/>
      <c r="UYB147" s="153"/>
      <c r="UYC147" s="154"/>
      <c r="UYD147" s="154"/>
      <c r="UYE147" s="153"/>
      <c r="UYF147" s="153"/>
      <c r="UYG147" s="153"/>
      <c r="UYH147" s="153"/>
      <c r="UYI147" s="153"/>
      <c r="UYJ147" s="153"/>
      <c r="UYK147" s="153"/>
      <c r="UYL147" s="153"/>
      <c r="UYM147" s="155"/>
      <c r="UYN147" s="165"/>
      <c r="UYO147" s="153"/>
      <c r="UYP147" s="154"/>
      <c r="UYQ147" s="154"/>
      <c r="UYR147" s="153"/>
      <c r="UYS147" s="153"/>
      <c r="UYT147" s="153"/>
      <c r="UYU147" s="153"/>
      <c r="UYV147" s="153"/>
      <c r="UYW147" s="153"/>
      <c r="UYX147" s="153"/>
      <c r="UYY147" s="153"/>
      <c r="UYZ147" s="155"/>
      <c r="UZA147" s="165"/>
      <c r="UZB147" s="153"/>
      <c r="UZC147" s="154"/>
      <c r="UZD147" s="154"/>
      <c r="UZE147" s="153"/>
      <c r="UZF147" s="153"/>
      <c r="UZG147" s="153"/>
      <c r="UZH147" s="153"/>
      <c r="UZI147" s="153"/>
      <c r="UZJ147" s="153"/>
      <c r="UZK147" s="153"/>
      <c r="UZL147" s="153"/>
      <c r="UZM147" s="155"/>
      <c r="UZN147" s="165"/>
      <c r="UZO147" s="153"/>
      <c r="UZP147" s="154"/>
      <c r="UZQ147" s="154"/>
      <c r="UZR147" s="153"/>
      <c r="UZS147" s="153"/>
      <c r="UZT147" s="153"/>
      <c r="UZU147" s="153"/>
      <c r="UZV147" s="153"/>
      <c r="UZW147" s="153"/>
      <c r="UZX147" s="153"/>
      <c r="UZY147" s="153"/>
      <c r="UZZ147" s="155"/>
      <c r="VAA147" s="165"/>
      <c r="VAB147" s="153"/>
      <c r="VAC147" s="154"/>
      <c r="VAD147" s="154"/>
      <c r="VAE147" s="153"/>
      <c r="VAF147" s="153"/>
      <c r="VAG147" s="153"/>
      <c r="VAH147" s="153"/>
      <c r="VAI147" s="153"/>
      <c r="VAJ147" s="153"/>
      <c r="VAK147" s="153"/>
      <c r="VAL147" s="153"/>
      <c r="VAM147" s="155"/>
      <c r="VAN147" s="165"/>
      <c r="VAO147" s="153"/>
      <c r="VAP147" s="154"/>
      <c r="VAQ147" s="154"/>
      <c r="VAR147" s="153"/>
      <c r="VAS147" s="153"/>
      <c r="VAT147" s="153"/>
      <c r="VAU147" s="153"/>
      <c r="VAV147" s="153"/>
      <c r="VAW147" s="153"/>
      <c r="VAX147" s="153"/>
      <c r="VAY147" s="153"/>
      <c r="VAZ147" s="155"/>
      <c r="VBA147" s="165"/>
      <c r="VBB147" s="153"/>
      <c r="VBC147" s="154"/>
      <c r="VBD147" s="154"/>
      <c r="VBE147" s="153"/>
      <c r="VBF147" s="153"/>
      <c r="VBG147" s="153"/>
      <c r="VBH147" s="153"/>
      <c r="VBI147" s="153"/>
      <c r="VBJ147" s="153"/>
      <c r="VBK147" s="153"/>
      <c r="VBL147" s="153"/>
      <c r="VBM147" s="155"/>
      <c r="VBN147" s="165"/>
      <c r="VBO147" s="153"/>
      <c r="VBP147" s="154"/>
      <c r="VBQ147" s="154"/>
      <c r="VBR147" s="153"/>
      <c r="VBS147" s="153"/>
      <c r="VBT147" s="153"/>
      <c r="VBU147" s="153"/>
      <c r="VBV147" s="153"/>
      <c r="VBW147" s="153"/>
      <c r="VBX147" s="153"/>
      <c r="VBY147" s="153"/>
      <c r="VBZ147" s="155"/>
      <c r="VCA147" s="165"/>
      <c r="VCB147" s="153"/>
      <c r="VCC147" s="154"/>
      <c r="VCD147" s="154"/>
      <c r="VCE147" s="153"/>
      <c r="VCF147" s="153"/>
      <c r="VCG147" s="153"/>
      <c r="VCH147" s="153"/>
      <c r="VCI147" s="153"/>
      <c r="VCJ147" s="153"/>
      <c r="VCK147" s="153"/>
      <c r="VCL147" s="153"/>
      <c r="VCM147" s="155"/>
      <c r="VCN147" s="165"/>
      <c r="VCO147" s="153"/>
      <c r="VCP147" s="154"/>
      <c r="VCQ147" s="154"/>
      <c r="VCR147" s="153"/>
      <c r="VCS147" s="153"/>
      <c r="VCT147" s="153"/>
      <c r="VCU147" s="153"/>
      <c r="VCV147" s="153"/>
      <c r="VCW147" s="153"/>
      <c r="VCX147" s="153"/>
      <c r="VCY147" s="153"/>
      <c r="VCZ147" s="155"/>
      <c r="VDA147" s="165"/>
      <c r="VDB147" s="153"/>
      <c r="VDC147" s="154"/>
      <c r="VDD147" s="154"/>
      <c r="VDE147" s="153"/>
      <c r="VDF147" s="153"/>
      <c r="VDG147" s="153"/>
      <c r="VDH147" s="153"/>
      <c r="VDI147" s="153"/>
      <c r="VDJ147" s="153"/>
      <c r="VDK147" s="153"/>
      <c r="VDL147" s="153"/>
      <c r="VDM147" s="155"/>
      <c r="VDN147" s="165"/>
      <c r="VDO147" s="153"/>
      <c r="VDP147" s="154"/>
      <c r="VDQ147" s="154"/>
      <c r="VDR147" s="153"/>
      <c r="VDS147" s="153"/>
      <c r="VDT147" s="153"/>
      <c r="VDU147" s="153"/>
      <c r="VDV147" s="153"/>
      <c r="VDW147" s="153"/>
      <c r="VDX147" s="153"/>
      <c r="VDY147" s="153"/>
      <c r="VDZ147" s="155"/>
      <c r="VEA147" s="165"/>
      <c r="VEB147" s="153"/>
      <c r="VEC147" s="154"/>
      <c r="VED147" s="154"/>
      <c r="VEE147" s="153"/>
      <c r="VEF147" s="153"/>
      <c r="VEG147" s="153"/>
      <c r="VEH147" s="153"/>
      <c r="VEI147" s="153"/>
      <c r="VEJ147" s="153"/>
      <c r="VEK147" s="153"/>
      <c r="VEL147" s="153"/>
      <c r="VEM147" s="155"/>
      <c r="VEN147" s="165"/>
      <c r="VEO147" s="153"/>
      <c r="VEP147" s="154"/>
      <c r="VEQ147" s="154"/>
      <c r="VER147" s="153"/>
      <c r="VES147" s="153"/>
      <c r="VET147" s="153"/>
      <c r="VEU147" s="153"/>
      <c r="VEV147" s="153"/>
      <c r="VEW147" s="153"/>
      <c r="VEX147" s="153"/>
      <c r="VEY147" s="153"/>
      <c r="VEZ147" s="155"/>
      <c r="VFA147" s="165"/>
      <c r="VFB147" s="153"/>
      <c r="VFC147" s="154"/>
      <c r="VFD147" s="154"/>
      <c r="VFE147" s="153"/>
      <c r="VFF147" s="153"/>
      <c r="VFG147" s="153"/>
      <c r="VFH147" s="153"/>
      <c r="VFI147" s="153"/>
      <c r="VFJ147" s="153"/>
      <c r="VFK147" s="153"/>
      <c r="VFL147" s="153"/>
      <c r="VFM147" s="155"/>
      <c r="VFN147" s="165"/>
      <c r="VFO147" s="153"/>
      <c r="VFP147" s="154"/>
      <c r="VFQ147" s="154"/>
      <c r="VFR147" s="153"/>
      <c r="VFS147" s="153"/>
      <c r="VFT147" s="153"/>
      <c r="VFU147" s="153"/>
      <c r="VFV147" s="153"/>
      <c r="VFW147" s="153"/>
      <c r="VFX147" s="153"/>
      <c r="VFY147" s="153"/>
      <c r="VFZ147" s="155"/>
      <c r="VGA147" s="165"/>
      <c r="VGB147" s="153"/>
      <c r="VGC147" s="154"/>
      <c r="VGD147" s="154"/>
      <c r="VGE147" s="153"/>
      <c r="VGF147" s="153"/>
      <c r="VGG147" s="153"/>
      <c r="VGH147" s="153"/>
      <c r="VGI147" s="153"/>
      <c r="VGJ147" s="153"/>
      <c r="VGK147" s="153"/>
      <c r="VGL147" s="153"/>
      <c r="VGM147" s="155"/>
      <c r="VGN147" s="165"/>
      <c r="VGO147" s="153"/>
      <c r="VGP147" s="154"/>
      <c r="VGQ147" s="154"/>
      <c r="VGR147" s="153"/>
      <c r="VGS147" s="153"/>
      <c r="VGT147" s="153"/>
      <c r="VGU147" s="153"/>
      <c r="VGV147" s="153"/>
      <c r="VGW147" s="153"/>
      <c r="VGX147" s="153"/>
      <c r="VGY147" s="153"/>
      <c r="VGZ147" s="155"/>
      <c r="VHA147" s="165"/>
      <c r="VHB147" s="153"/>
      <c r="VHC147" s="154"/>
      <c r="VHD147" s="154"/>
      <c r="VHE147" s="153"/>
      <c r="VHF147" s="153"/>
      <c r="VHG147" s="153"/>
      <c r="VHH147" s="153"/>
      <c r="VHI147" s="153"/>
      <c r="VHJ147" s="153"/>
      <c r="VHK147" s="153"/>
      <c r="VHL147" s="153"/>
      <c r="VHM147" s="155"/>
      <c r="VHN147" s="165"/>
      <c r="VHO147" s="153"/>
      <c r="VHP147" s="154"/>
      <c r="VHQ147" s="154"/>
      <c r="VHR147" s="153"/>
      <c r="VHS147" s="153"/>
      <c r="VHT147" s="153"/>
      <c r="VHU147" s="153"/>
      <c r="VHV147" s="153"/>
      <c r="VHW147" s="153"/>
      <c r="VHX147" s="153"/>
      <c r="VHY147" s="153"/>
      <c r="VHZ147" s="155"/>
      <c r="VIA147" s="165"/>
      <c r="VIB147" s="153"/>
      <c r="VIC147" s="154"/>
      <c r="VID147" s="154"/>
      <c r="VIE147" s="153"/>
      <c r="VIF147" s="153"/>
      <c r="VIG147" s="153"/>
      <c r="VIH147" s="153"/>
      <c r="VII147" s="153"/>
      <c r="VIJ147" s="153"/>
      <c r="VIK147" s="153"/>
      <c r="VIL147" s="153"/>
      <c r="VIM147" s="155"/>
      <c r="VIN147" s="165"/>
      <c r="VIO147" s="153"/>
      <c r="VIP147" s="154"/>
      <c r="VIQ147" s="154"/>
      <c r="VIR147" s="153"/>
      <c r="VIS147" s="153"/>
      <c r="VIT147" s="153"/>
      <c r="VIU147" s="153"/>
      <c r="VIV147" s="153"/>
      <c r="VIW147" s="153"/>
      <c r="VIX147" s="153"/>
      <c r="VIY147" s="153"/>
      <c r="VIZ147" s="155"/>
      <c r="VJA147" s="165"/>
      <c r="VJB147" s="153"/>
      <c r="VJC147" s="154"/>
      <c r="VJD147" s="154"/>
      <c r="VJE147" s="153"/>
      <c r="VJF147" s="153"/>
      <c r="VJG147" s="153"/>
      <c r="VJH147" s="153"/>
      <c r="VJI147" s="153"/>
      <c r="VJJ147" s="153"/>
      <c r="VJK147" s="153"/>
      <c r="VJL147" s="153"/>
      <c r="VJM147" s="155"/>
      <c r="VJN147" s="165"/>
      <c r="VJO147" s="153"/>
      <c r="VJP147" s="154"/>
      <c r="VJQ147" s="154"/>
      <c r="VJR147" s="153"/>
      <c r="VJS147" s="153"/>
      <c r="VJT147" s="153"/>
      <c r="VJU147" s="153"/>
      <c r="VJV147" s="153"/>
      <c r="VJW147" s="153"/>
      <c r="VJX147" s="153"/>
      <c r="VJY147" s="153"/>
      <c r="VJZ147" s="155"/>
      <c r="VKA147" s="165"/>
      <c r="VKB147" s="153"/>
      <c r="VKC147" s="154"/>
      <c r="VKD147" s="154"/>
      <c r="VKE147" s="153"/>
      <c r="VKF147" s="153"/>
      <c r="VKG147" s="153"/>
      <c r="VKH147" s="153"/>
      <c r="VKI147" s="153"/>
      <c r="VKJ147" s="153"/>
      <c r="VKK147" s="153"/>
      <c r="VKL147" s="153"/>
      <c r="VKM147" s="155"/>
      <c r="VKN147" s="165"/>
      <c r="VKO147" s="153"/>
      <c r="VKP147" s="154"/>
      <c r="VKQ147" s="154"/>
      <c r="VKR147" s="153"/>
      <c r="VKS147" s="153"/>
      <c r="VKT147" s="153"/>
      <c r="VKU147" s="153"/>
      <c r="VKV147" s="153"/>
      <c r="VKW147" s="153"/>
      <c r="VKX147" s="153"/>
      <c r="VKY147" s="153"/>
      <c r="VKZ147" s="155"/>
      <c r="VLA147" s="165"/>
      <c r="VLB147" s="153"/>
      <c r="VLC147" s="154"/>
      <c r="VLD147" s="154"/>
      <c r="VLE147" s="153"/>
      <c r="VLF147" s="153"/>
      <c r="VLG147" s="153"/>
      <c r="VLH147" s="153"/>
      <c r="VLI147" s="153"/>
      <c r="VLJ147" s="153"/>
      <c r="VLK147" s="153"/>
      <c r="VLL147" s="153"/>
      <c r="VLM147" s="155"/>
      <c r="VLN147" s="165"/>
      <c r="VLO147" s="153"/>
      <c r="VLP147" s="154"/>
      <c r="VLQ147" s="154"/>
      <c r="VLR147" s="153"/>
      <c r="VLS147" s="153"/>
      <c r="VLT147" s="153"/>
      <c r="VLU147" s="153"/>
      <c r="VLV147" s="153"/>
      <c r="VLW147" s="153"/>
      <c r="VLX147" s="153"/>
      <c r="VLY147" s="153"/>
      <c r="VLZ147" s="155"/>
      <c r="VMA147" s="165"/>
      <c r="VMB147" s="153"/>
      <c r="VMC147" s="154"/>
      <c r="VMD147" s="154"/>
      <c r="VME147" s="153"/>
      <c r="VMF147" s="153"/>
      <c r="VMG147" s="153"/>
      <c r="VMH147" s="153"/>
      <c r="VMI147" s="153"/>
      <c r="VMJ147" s="153"/>
      <c r="VMK147" s="153"/>
      <c r="VML147" s="153"/>
      <c r="VMM147" s="155"/>
      <c r="VMN147" s="165"/>
      <c r="VMO147" s="153"/>
      <c r="VMP147" s="154"/>
      <c r="VMQ147" s="154"/>
      <c r="VMR147" s="153"/>
      <c r="VMS147" s="153"/>
      <c r="VMT147" s="153"/>
      <c r="VMU147" s="153"/>
      <c r="VMV147" s="153"/>
      <c r="VMW147" s="153"/>
      <c r="VMX147" s="153"/>
      <c r="VMY147" s="153"/>
      <c r="VMZ147" s="155"/>
      <c r="VNA147" s="165"/>
      <c r="VNB147" s="153"/>
      <c r="VNC147" s="154"/>
      <c r="VND147" s="154"/>
      <c r="VNE147" s="153"/>
      <c r="VNF147" s="153"/>
      <c r="VNG147" s="153"/>
      <c r="VNH147" s="153"/>
      <c r="VNI147" s="153"/>
      <c r="VNJ147" s="153"/>
      <c r="VNK147" s="153"/>
      <c r="VNL147" s="153"/>
      <c r="VNM147" s="155"/>
      <c r="VNN147" s="165"/>
      <c r="VNO147" s="153"/>
      <c r="VNP147" s="154"/>
      <c r="VNQ147" s="154"/>
      <c r="VNR147" s="153"/>
      <c r="VNS147" s="153"/>
      <c r="VNT147" s="153"/>
      <c r="VNU147" s="153"/>
      <c r="VNV147" s="153"/>
      <c r="VNW147" s="153"/>
      <c r="VNX147" s="153"/>
      <c r="VNY147" s="153"/>
      <c r="VNZ147" s="155"/>
      <c r="VOA147" s="165"/>
      <c r="VOB147" s="153"/>
      <c r="VOC147" s="154"/>
      <c r="VOD147" s="154"/>
      <c r="VOE147" s="153"/>
      <c r="VOF147" s="153"/>
      <c r="VOG147" s="153"/>
      <c r="VOH147" s="153"/>
      <c r="VOI147" s="153"/>
      <c r="VOJ147" s="153"/>
      <c r="VOK147" s="153"/>
      <c r="VOL147" s="153"/>
      <c r="VOM147" s="155"/>
      <c r="VON147" s="165"/>
      <c r="VOO147" s="153"/>
      <c r="VOP147" s="154"/>
      <c r="VOQ147" s="154"/>
      <c r="VOR147" s="153"/>
      <c r="VOS147" s="153"/>
      <c r="VOT147" s="153"/>
      <c r="VOU147" s="153"/>
      <c r="VOV147" s="153"/>
      <c r="VOW147" s="153"/>
      <c r="VOX147" s="153"/>
      <c r="VOY147" s="153"/>
      <c r="VOZ147" s="155"/>
      <c r="VPA147" s="165"/>
      <c r="VPB147" s="153"/>
      <c r="VPC147" s="154"/>
      <c r="VPD147" s="154"/>
      <c r="VPE147" s="153"/>
      <c r="VPF147" s="153"/>
      <c r="VPG147" s="153"/>
      <c r="VPH147" s="153"/>
      <c r="VPI147" s="153"/>
      <c r="VPJ147" s="153"/>
      <c r="VPK147" s="153"/>
      <c r="VPL147" s="153"/>
      <c r="VPM147" s="155"/>
      <c r="VPN147" s="165"/>
      <c r="VPO147" s="153"/>
      <c r="VPP147" s="154"/>
      <c r="VPQ147" s="154"/>
      <c r="VPR147" s="153"/>
      <c r="VPS147" s="153"/>
      <c r="VPT147" s="153"/>
      <c r="VPU147" s="153"/>
      <c r="VPV147" s="153"/>
      <c r="VPW147" s="153"/>
      <c r="VPX147" s="153"/>
      <c r="VPY147" s="153"/>
      <c r="VPZ147" s="155"/>
      <c r="VQA147" s="165"/>
      <c r="VQB147" s="153"/>
      <c r="VQC147" s="154"/>
      <c r="VQD147" s="154"/>
      <c r="VQE147" s="153"/>
      <c r="VQF147" s="153"/>
      <c r="VQG147" s="153"/>
      <c r="VQH147" s="153"/>
      <c r="VQI147" s="153"/>
      <c r="VQJ147" s="153"/>
      <c r="VQK147" s="153"/>
      <c r="VQL147" s="153"/>
      <c r="VQM147" s="155"/>
      <c r="VQN147" s="165"/>
      <c r="VQO147" s="153"/>
      <c r="VQP147" s="154"/>
      <c r="VQQ147" s="154"/>
      <c r="VQR147" s="153"/>
      <c r="VQS147" s="153"/>
      <c r="VQT147" s="153"/>
      <c r="VQU147" s="153"/>
      <c r="VQV147" s="153"/>
      <c r="VQW147" s="153"/>
      <c r="VQX147" s="153"/>
      <c r="VQY147" s="153"/>
      <c r="VQZ147" s="155"/>
      <c r="VRA147" s="165"/>
      <c r="VRB147" s="153"/>
      <c r="VRC147" s="154"/>
      <c r="VRD147" s="154"/>
      <c r="VRE147" s="153"/>
      <c r="VRF147" s="153"/>
      <c r="VRG147" s="153"/>
      <c r="VRH147" s="153"/>
      <c r="VRI147" s="153"/>
      <c r="VRJ147" s="153"/>
      <c r="VRK147" s="153"/>
      <c r="VRL147" s="153"/>
      <c r="VRM147" s="155"/>
      <c r="VRN147" s="165"/>
      <c r="VRO147" s="153"/>
      <c r="VRP147" s="154"/>
      <c r="VRQ147" s="154"/>
      <c r="VRR147" s="153"/>
      <c r="VRS147" s="153"/>
      <c r="VRT147" s="153"/>
      <c r="VRU147" s="153"/>
      <c r="VRV147" s="153"/>
      <c r="VRW147" s="153"/>
      <c r="VRX147" s="153"/>
      <c r="VRY147" s="153"/>
      <c r="VRZ147" s="155"/>
      <c r="VSA147" s="165"/>
      <c r="VSB147" s="153"/>
      <c r="VSC147" s="154"/>
      <c r="VSD147" s="154"/>
      <c r="VSE147" s="153"/>
      <c r="VSF147" s="153"/>
      <c r="VSG147" s="153"/>
      <c r="VSH147" s="153"/>
      <c r="VSI147" s="153"/>
      <c r="VSJ147" s="153"/>
      <c r="VSK147" s="153"/>
      <c r="VSL147" s="153"/>
      <c r="VSM147" s="155"/>
      <c r="VSN147" s="165"/>
      <c r="VSO147" s="153"/>
      <c r="VSP147" s="154"/>
      <c r="VSQ147" s="154"/>
      <c r="VSR147" s="153"/>
      <c r="VSS147" s="153"/>
      <c r="VST147" s="153"/>
      <c r="VSU147" s="153"/>
      <c r="VSV147" s="153"/>
      <c r="VSW147" s="153"/>
      <c r="VSX147" s="153"/>
      <c r="VSY147" s="153"/>
      <c r="VSZ147" s="155"/>
      <c r="VTA147" s="165"/>
      <c r="VTB147" s="153"/>
      <c r="VTC147" s="154"/>
      <c r="VTD147" s="154"/>
      <c r="VTE147" s="153"/>
      <c r="VTF147" s="153"/>
      <c r="VTG147" s="153"/>
      <c r="VTH147" s="153"/>
      <c r="VTI147" s="153"/>
      <c r="VTJ147" s="153"/>
      <c r="VTK147" s="153"/>
      <c r="VTL147" s="153"/>
      <c r="VTM147" s="155"/>
      <c r="VTN147" s="165"/>
      <c r="VTO147" s="153"/>
      <c r="VTP147" s="154"/>
      <c r="VTQ147" s="154"/>
      <c r="VTR147" s="153"/>
      <c r="VTS147" s="153"/>
      <c r="VTT147" s="153"/>
      <c r="VTU147" s="153"/>
      <c r="VTV147" s="153"/>
      <c r="VTW147" s="153"/>
      <c r="VTX147" s="153"/>
      <c r="VTY147" s="153"/>
      <c r="VTZ147" s="155"/>
      <c r="VUA147" s="165"/>
      <c r="VUB147" s="153"/>
      <c r="VUC147" s="154"/>
      <c r="VUD147" s="154"/>
      <c r="VUE147" s="153"/>
      <c r="VUF147" s="153"/>
      <c r="VUG147" s="153"/>
      <c r="VUH147" s="153"/>
      <c r="VUI147" s="153"/>
      <c r="VUJ147" s="153"/>
      <c r="VUK147" s="153"/>
      <c r="VUL147" s="153"/>
      <c r="VUM147" s="155"/>
      <c r="VUN147" s="165"/>
      <c r="VUO147" s="153"/>
      <c r="VUP147" s="154"/>
      <c r="VUQ147" s="154"/>
      <c r="VUR147" s="153"/>
      <c r="VUS147" s="153"/>
      <c r="VUT147" s="153"/>
      <c r="VUU147" s="153"/>
      <c r="VUV147" s="153"/>
      <c r="VUW147" s="153"/>
      <c r="VUX147" s="153"/>
      <c r="VUY147" s="153"/>
      <c r="VUZ147" s="155"/>
      <c r="VVA147" s="165"/>
      <c r="VVB147" s="153"/>
      <c r="VVC147" s="154"/>
      <c r="VVD147" s="154"/>
      <c r="VVE147" s="153"/>
      <c r="VVF147" s="153"/>
      <c r="VVG147" s="153"/>
      <c r="VVH147" s="153"/>
      <c r="VVI147" s="153"/>
      <c r="VVJ147" s="153"/>
      <c r="VVK147" s="153"/>
      <c r="VVL147" s="153"/>
      <c r="VVM147" s="155"/>
      <c r="VVN147" s="165"/>
      <c r="VVO147" s="153"/>
      <c r="VVP147" s="154"/>
      <c r="VVQ147" s="154"/>
      <c r="VVR147" s="153"/>
      <c r="VVS147" s="153"/>
      <c r="VVT147" s="153"/>
      <c r="VVU147" s="153"/>
      <c r="VVV147" s="153"/>
      <c r="VVW147" s="153"/>
      <c r="VVX147" s="153"/>
      <c r="VVY147" s="153"/>
      <c r="VVZ147" s="155"/>
      <c r="VWA147" s="165"/>
      <c r="VWB147" s="153"/>
      <c r="VWC147" s="154"/>
      <c r="VWD147" s="154"/>
      <c r="VWE147" s="153"/>
      <c r="VWF147" s="153"/>
      <c r="VWG147" s="153"/>
      <c r="VWH147" s="153"/>
      <c r="VWI147" s="153"/>
      <c r="VWJ147" s="153"/>
      <c r="VWK147" s="153"/>
      <c r="VWL147" s="153"/>
      <c r="VWM147" s="155"/>
      <c r="VWN147" s="165"/>
      <c r="VWO147" s="153"/>
      <c r="VWP147" s="154"/>
      <c r="VWQ147" s="154"/>
      <c r="VWR147" s="153"/>
      <c r="VWS147" s="153"/>
      <c r="VWT147" s="153"/>
      <c r="VWU147" s="153"/>
      <c r="VWV147" s="153"/>
      <c r="VWW147" s="153"/>
      <c r="VWX147" s="153"/>
      <c r="VWY147" s="153"/>
      <c r="VWZ147" s="155"/>
      <c r="VXA147" s="165"/>
      <c r="VXB147" s="153"/>
      <c r="VXC147" s="154"/>
      <c r="VXD147" s="154"/>
      <c r="VXE147" s="153"/>
      <c r="VXF147" s="153"/>
      <c r="VXG147" s="153"/>
      <c r="VXH147" s="153"/>
      <c r="VXI147" s="153"/>
      <c r="VXJ147" s="153"/>
      <c r="VXK147" s="153"/>
      <c r="VXL147" s="153"/>
      <c r="VXM147" s="155"/>
      <c r="VXN147" s="165"/>
      <c r="VXO147" s="153"/>
      <c r="VXP147" s="154"/>
      <c r="VXQ147" s="154"/>
      <c r="VXR147" s="153"/>
      <c r="VXS147" s="153"/>
      <c r="VXT147" s="153"/>
      <c r="VXU147" s="153"/>
      <c r="VXV147" s="153"/>
      <c r="VXW147" s="153"/>
      <c r="VXX147" s="153"/>
      <c r="VXY147" s="153"/>
      <c r="VXZ147" s="155"/>
      <c r="VYA147" s="165"/>
      <c r="VYB147" s="153"/>
      <c r="VYC147" s="154"/>
      <c r="VYD147" s="154"/>
      <c r="VYE147" s="153"/>
      <c r="VYF147" s="153"/>
      <c r="VYG147" s="153"/>
      <c r="VYH147" s="153"/>
      <c r="VYI147" s="153"/>
      <c r="VYJ147" s="153"/>
      <c r="VYK147" s="153"/>
      <c r="VYL147" s="153"/>
      <c r="VYM147" s="155"/>
      <c r="VYN147" s="165"/>
      <c r="VYO147" s="153"/>
      <c r="VYP147" s="154"/>
      <c r="VYQ147" s="154"/>
      <c r="VYR147" s="153"/>
      <c r="VYS147" s="153"/>
      <c r="VYT147" s="153"/>
      <c r="VYU147" s="153"/>
      <c r="VYV147" s="153"/>
      <c r="VYW147" s="153"/>
      <c r="VYX147" s="153"/>
      <c r="VYY147" s="153"/>
      <c r="VYZ147" s="155"/>
      <c r="VZA147" s="165"/>
      <c r="VZB147" s="153"/>
      <c r="VZC147" s="154"/>
      <c r="VZD147" s="154"/>
      <c r="VZE147" s="153"/>
      <c r="VZF147" s="153"/>
      <c r="VZG147" s="153"/>
      <c r="VZH147" s="153"/>
      <c r="VZI147" s="153"/>
      <c r="VZJ147" s="153"/>
      <c r="VZK147" s="153"/>
      <c r="VZL147" s="153"/>
      <c r="VZM147" s="155"/>
      <c r="VZN147" s="165"/>
      <c r="VZO147" s="153"/>
      <c r="VZP147" s="154"/>
      <c r="VZQ147" s="154"/>
      <c r="VZR147" s="153"/>
      <c r="VZS147" s="153"/>
      <c r="VZT147" s="153"/>
      <c r="VZU147" s="153"/>
      <c r="VZV147" s="153"/>
      <c r="VZW147" s="153"/>
      <c r="VZX147" s="153"/>
      <c r="VZY147" s="153"/>
      <c r="VZZ147" s="155"/>
      <c r="WAA147" s="165"/>
      <c r="WAB147" s="153"/>
      <c r="WAC147" s="154"/>
      <c r="WAD147" s="154"/>
      <c r="WAE147" s="153"/>
      <c r="WAF147" s="153"/>
      <c r="WAG147" s="153"/>
      <c r="WAH147" s="153"/>
      <c r="WAI147" s="153"/>
      <c r="WAJ147" s="153"/>
      <c r="WAK147" s="153"/>
      <c r="WAL147" s="153"/>
      <c r="WAM147" s="155"/>
      <c r="WAN147" s="165"/>
      <c r="WAO147" s="153"/>
      <c r="WAP147" s="154"/>
      <c r="WAQ147" s="154"/>
      <c r="WAR147" s="153"/>
      <c r="WAS147" s="153"/>
      <c r="WAT147" s="153"/>
      <c r="WAU147" s="153"/>
      <c r="WAV147" s="153"/>
      <c r="WAW147" s="153"/>
      <c r="WAX147" s="153"/>
      <c r="WAY147" s="153"/>
      <c r="WAZ147" s="155"/>
      <c r="WBA147" s="165"/>
      <c r="WBB147" s="153"/>
      <c r="WBC147" s="154"/>
      <c r="WBD147" s="154"/>
      <c r="WBE147" s="153"/>
      <c r="WBF147" s="153"/>
      <c r="WBG147" s="153"/>
      <c r="WBH147" s="153"/>
      <c r="WBI147" s="153"/>
      <c r="WBJ147" s="153"/>
      <c r="WBK147" s="153"/>
      <c r="WBL147" s="153"/>
      <c r="WBM147" s="155"/>
      <c r="WBN147" s="165"/>
      <c r="WBO147" s="153"/>
      <c r="WBP147" s="154"/>
      <c r="WBQ147" s="154"/>
      <c r="WBR147" s="153"/>
      <c r="WBS147" s="153"/>
      <c r="WBT147" s="153"/>
      <c r="WBU147" s="153"/>
      <c r="WBV147" s="153"/>
      <c r="WBW147" s="153"/>
      <c r="WBX147" s="153"/>
      <c r="WBY147" s="153"/>
      <c r="WBZ147" s="155"/>
      <c r="WCA147" s="165"/>
      <c r="WCB147" s="153"/>
      <c r="WCC147" s="154"/>
      <c r="WCD147" s="154"/>
      <c r="WCE147" s="153"/>
      <c r="WCF147" s="153"/>
      <c r="WCG147" s="153"/>
      <c r="WCH147" s="153"/>
      <c r="WCI147" s="153"/>
      <c r="WCJ147" s="153"/>
      <c r="WCK147" s="153"/>
      <c r="WCL147" s="153"/>
      <c r="WCM147" s="155"/>
      <c r="WCN147" s="165"/>
      <c r="WCO147" s="153"/>
      <c r="WCP147" s="154"/>
      <c r="WCQ147" s="154"/>
      <c r="WCR147" s="153"/>
      <c r="WCS147" s="153"/>
      <c r="WCT147" s="153"/>
      <c r="WCU147" s="153"/>
      <c r="WCV147" s="153"/>
      <c r="WCW147" s="153"/>
      <c r="WCX147" s="153"/>
      <c r="WCY147" s="153"/>
      <c r="WCZ147" s="155"/>
      <c r="WDA147" s="165"/>
      <c r="WDB147" s="153"/>
      <c r="WDC147" s="154"/>
      <c r="WDD147" s="154"/>
      <c r="WDE147" s="153"/>
      <c r="WDF147" s="153"/>
      <c r="WDG147" s="153"/>
      <c r="WDH147" s="153"/>
      <c r="WDI147" s="153"/>
      <c r="WDJ147" s="153"/>
      <c r="WDK147" s="153"/>
      <c r="WDL147" s="153"/>
      <c r="WDM147" s="155"/>
      <c r="WDN147" s="165"/>
      <c r="WDO147" s="153"/>
      <c r="WDP147" s="154"/>
      <c r="WDQ147" s="154"/>
      <c r="WDR147" s="153"/>
      <c r="WDS147" s="153"/>
      <c r="WDT147" s="153"/>
      <c r="WDU147" s="153"/>
      <c r="WDV147" s="153"/>
      <c r="WDW147" s="153"/>
      <c r="WDX147" s="153"/>
      <c r="WDY147" s="153"/>
      <c r="WDZ147" s="155"/>
      <c r="WEA147" s="165"/>
      <c r="WEB147" s="153"/>
      <c r="WEC147" s="154"/>
      <c r="WED147" s="154"/>
      <c r="WEE147" s="153"/>
      <c r="WEF147" s="153"/>
      <c r="WEG147" s="153"/>
      <c r="WEH147" s="153"/>
      <c r="WEI147" s="153"/>
      <c r="WEJ147" s="153"/>
      <c r="WEK147" s="153"/>
      <c r="WEL147" s="153"/>
      <c r="WEM147" s="155"/>
      <c r="WEN147" s="165"/>
      <c r="WEO147" s="153"/>
      <c r="WEP147" s="154"/>
      <c r="WEQ147" s="154"/>
      <c r="WER147" s="153"/>
      <c r="WES147" s="153"/>
      <c r="WET147" s="153"/>
      <c r="WEU147" s="153"/>
      <c r="WEV147" s="153"/>
      <c r="WEW147" s="153"/>
      <c r="WEX147" s="153"/>
      <c r="WEY147" s="153"/>
      <c r="WEZ147" s="155"/>
      <c r="WFA147" s="165"/>
      <c r="WFB147" s="153"/>
      <c r="WFC147" s="154"/>
      <c r="WFD147" s="154"/>
      <c r="WFE147" s="153"/>
      <c r="WFF147" s="153"/>
      <c r="WFG147" s="153"/>
      <c r="WFH147" s="153"/>
      <c r="WFI147" s="153"/>
      <c r="WFJ147" s="153"/>
      <c r="WFK147" s="153"/>
      <c r="WFL147" s="153"/>
      <c r="WFM147" s="155"/>
      <c r="WFN147" s="165"/>
      <c r="WFO147" s="153"/>
      <c r="WFP147" s="154"/>
      <c r="WFQ147" s="154"/>
      <c r="WFR147" s="153"/>
      <c r="WFS147" s="153"/>
      <c r="WFT147" s="153"/>
      <c r="WFU147" s="153"/>
      <c r="WFV147" s="153"/>
      <c r="WFW147" s="153"/>
      <c r="WFX147" s="153"/>
      <c r="WFY147" s="153"/>
      <c r="WFZ147" s="155"/>
      <c r="WGA147" s="165"/>
      <c r="WGB147" s="153"/>
      <c r="WGC147" s="154"/>
      <c r="WGD147" s="154"/>
      <c r="WGE147" s="153"/>
      <c r="WGF147" s="153"/>
      <c r="WGG147" s="153"/>
      <c r="WGH147" s="153"/>
      <c r="WGI147" s="153"/>
      <c r="WGJ147" s="153"/>
      <c r="WGK147" s="153"/>
      <c r="WGL147" s="153"/>
      <c r="WGM147" s="155"/>
      <c r="WGN147" s="165"/>
      <c r="WGO147" s="153"/>
      <c r="WGP147" s="154"/>
      <c r="WGQ147" s="154"/>
      <c r="WGR147" s="153"/>
      <c r="WGS147" s="153"/>
      <c r="WGT147" s="153"/>
      <c r="WGU147" s="153"/>
      <c r="WGV147" s="153"/>
      <c r="WGW147" s="153"/>
      <c r="WGX147" s="153"/>
      <c r="WGY147" s="153"/>
      <c r="WGZ147" s="155"/>
      <c r="WHA147" s="165"/>
      <c r="WHB147" s="153"/>
      <c r="WHC147" s="154"/>
      <c r="WHD147" s="154"/>
      <c r="WHE147" s="153"/>
      <c r="WHF147" s="153"/>
      <c r="WHG147" s="153"/>
      <c r="WHH147" s="153"/>
      <c r="WHI147" s="153"/>
      <c r="WHJ147" s="153"/>
      <c r="WHK147" s="153"/>
      <c r="WHL147" s="153"/>
      <c r="WHM147" s="155"/>
      <c r="WHN147" s="165"/>
      <c r="WHO147" s="153"/>
      <c r="WHP147" s="154"/>
      <c r="WHQ147" s="154"/>
      <c r="WHR147" s="153"/>
      <c r="WHS147" s="153"/>
      <c r="WHT147" s="153"/>
      <c r="WHU147" s="153"/>
      <c r="WHV147" s="153"/>
      <c r="WHW147" s="153"/>
      <c r="WHX147" s="153"/>
      <c r="WHY147" s="153"/>
      <c r="WHZ147" s="155"/>
      <c r="WIA147" s="165"/>
      <c r="WIB147" s="153"/>
      <c r="WIC147" s="154"/>
      <c r="WID147" s="154"/>
      <c r="WIE147" s="153"/>
      <c r="WIF147" s="153"/>
      <c r="WIG147" s="153"/>
      <c r="WIH147" s="153"/>
      <c r="WII147" s="153"/>
      <c r="WIJ147" s="153"/>
      <c r="WIK147" s="153"/>
      <c r="WIL147" s="153"/>
      <c r="WIM147" s="155"/>
      <c r="WIN147" s="165"/>
      <c r="WIO147" s="153"/>
      <c r="WIP147" s="154"/>
      <c r="WIQ147" s="154"/>
      <c r="WIR147" s="153"/>
      <c r="WIS147" s="153"/>
      <c r="WIT147" s="153"/>
      <c r="WIU147" s="153"/>
      <c r="WIV147" s="153"/>
      <c r="WIW147" s="153"/>
      <c r="WIX147" s="153"/>
      <c r="WIY147" s="153"/>
      <c r="WIZ147" s="155"/>
      <c r="WJA147" s="165"/>
      <c r="WJB147" s="153"/>
      <c r="WJC147" s="154"/>
      <c r="WJD147" s="154"/>
      <c r="WJE147" s="153"/>
      <c r="WJF147" s="153"/>
      <c r="WJG147" s="153"/>
      <c r="WJH147" s="153"/>
      <c r="WJI147" s="153"/>
      <c r="WJJ147" s="153"/>
      <c r="WJK147" s="153"/>
      <c r="WJL147" s="153"/>
      <c r="WJM147" s="155"/>
      <c r="WJN147" s="165"/>
      <c r="WJO147" s="153"/>
      <c r="WJP147" s="154"/>
      <c r="WJQ147" s="154"/>
      <c r="WJR147" s="153"/>
      <c r="WJS147" s="153"/>
      <c r="WJT147" s="153"/>
      <c r="WJU147" s="153"/>
      <c r="WJV147" s="153"/>
      <c r="WJW147" s="153"/>
      <c r="WJX147" s="153"/>
      <c r="WJY147" s="153"/>
      <c r="WJZ147" s="155"/>
      <c r="WKA147" s="165"/>
      <c r="WKB147" s="153"/>
      <c r="WKC147" s="154"/>
      <c r="WKD147" s="154"/>
      <c r="WKE147" s="153"/>
      <c r="WKF147" s="153"/>
      <c r="WKG147" s="153"/>
      <c r="WKH147" s="153"/>
      <c r="WKI147" s="153"/>
      <c r="WKJ147" s="153"/>
      <c r="WKK147" s="153"/>
      <c r="WKL147" s="153"/>
      <c r="WKM147" s="155"/>
      <c r="WKN147" s="165"/>
      <c r="WKO147" s="153"/>
      <c r="WKP147" s="154"/>
      <c r="WKQ147" s="154"/>
      <c r="WKR147" s="153"/>
      <c r="WKS147" s="153"/>
      <c r="WKT147" s="153"/>
      <c r="WKU147" s="153"/>
      <c r="WKV147" s="153"/>
      <c r="WKW147" s="153"/>
      <c r="WKX147" s="153"/>
      <c r="WKY147" s="153"/>
      <c r="WKZ147" s="155"/>
      <c r="WLA147" s="165"/>
      <c r="WLB147" s="153"/>
      <c r="WLC147" s="154"/>
      <c r="WLD147" s="154"/>
      <c r="WLE147" s="153"/>
      <c r="WLF147" s="153"/>
      <c r="WLG147" s="153"/>
      <c r="WLH147" s="153"/>
      <c r="WLI147" s="153"/>
      <c r="WLJ147" s="153"/>
      <c r="WLK147" s="153"/>
      <c r="WLL147" s="153"/>
      <c r="WLM147" s="155"/>
      <c r="WLN147" s="165"/>
      <c r="WLO147" s="153"/>
      <c r="WLP147" s="154"/>
      <c r="WLQ147" s="154"/>
      <c r="WLR147" s="153"/>
      <c r="WLS147" s="153"/>
      <c r="WLT147" s="153"/>
      <c r="WLU147" s="153"/>
      <c r="WLV147" s="153"/>
      <c r="WLW147" s="153"/>
      <c r="WLX147" s="153"/>
      <c r="WLY147" s="153"/>
      <c r="WLZ147" s="155"/>
      <c r="WMA147" s="165"/>
      <c r="WMB147" s="153"/>
      <c r="WMC147" s="154"/>
      <c r="WMD147" s="154"/>
      <c r="WME147" s="153"/>
      <c r="WMF147" s="153"/>
      <c r="WMG147" s="153"/>
      <c r="WMH147" s="153"/>
      <c r="WMI147" s="153"/>
      <c r="WMJ147" s="153"/>
      <c r="WMK147" s="153"/>
      <c r="WML147" s="153"/>
      <c r="WMM147" s="155"/>
      <c r="WMN147" s="165"/>
      <c r="WMO147" s="153"/>
      <c r="WMP147" s="154"/>
      <c r="WMQ147" s="154"/>
      <c r="WMR147" s="153"/>
      <c r="WMS147" s="153"/>
      <c r="WMT147" s="153"/>
      <c r="WMU147" s="153"/>
      <c r="WMV147" s="153"/>
      <c r="WMW147" s="153"/>
      <c r="WMX147" s="153"/>
      <c r="WMY147" s="153"/>
      <c r="WMZ147" s="155"/>
      <c r="WNA147" s="165"/>
      <c r="WNB147" s="153"/>
      <c r="WNC147" s="154"/>
      <c r="WND147" s="154"/>
      <c r="WNE147" s="153"/>
      <c r="WNF147" s="153"/>
      <c r="WNG147" s="153"/>
      <c r="WNH147" s="153"/>
      <c r="WNI147" s="153"/>
      <c r="WNJ147" s="153"/>
      <c r="WNK147" s="153"/>
      <c r="WNL147" s="153"/>
      <c r="WNM147" s="155"/>
      <c r="WNN147" s="165"/>
      <c r="WNO147" s="153"/>
      <c r="WNP147" s="154"/>
      <c r="WNQ147" s="154"/>
      <c r="WNR147" s="153"/>
      <c r="WNS147" s="153"/>
      <c r="WNT147" s="153"/>
      <c r="WNU147" s="153"/>
      <c r="WNV147" s="153"/>
      <c r="WNW147" s="153"/>
      <c r="WNX147" s="153"/>
      <c r="WNY147" s="153"/>
      <c r="WNZ147" s="155"/>
      <c r="WOA147" s="165"/>
      <c r="WOB147" s="153"/>
      <c r="WOC147" s="154"/>
      <c r="WOD147" s="154"/>
      <c r="WOE147" s="153"/>
      <c r="WOF147" s="153"/>
      <c r="WOG147" s="153"/>
      <c r="WOH147" s="153"/>
      <c r="WOI147" s="153"/>
      <c r="WOJ147" s="153"/>
      <c r="WOK147" s="153"/>
      <c r="WOL147" s="153"/>
      <c r="WOM147" s="155"/>
      <c r="WON147" s="165"/>
      <c r="WOO147" s="153"/>
      <c r="WOP147" s="154"/>
      <c r="WOQ147" s="154"/>
      <c r="WOR147" s="153"/>
      <c r="WOS147" s="153"/>
      <c r="WOT147" s="153"/>
      <c r="WOU147" s="153"/>
      <c r="WOV147" s="153"/>
      <c r="WOW147" s="153"/>
      <c r="WOX147" s="153"/>
      <c r="WOY147" s="153"/>
      <c r="WOZ147" s="155"/>
      <c r="WPA147" s="165"/>
      <c r="WPB147" s="153"/>
      <c r="WPC147" s="154"/>
      <c r="WPD147" s="154"/>
      <c r="WPE147" s="153"/>
      <c r="WPF147" s="153"/>
      <c r="WPG147" s="153"/>
      <c r="WPH147" s="153"/>
      <c r="WPI147" s="153"/>
      <c r="WPJ147" s="153"/>
      <c r="WPK147" s="153"/>
      <c r="WPL147" s="153"/>
      <c r="WPM147" s="155"/>
      <c r="WPN147" s="165"/>
      <c r="WPO147" s="153"/>
      <c r="WPP147" s="154"/>
      <c r="WPQ147" s="154"/>
      <c r="WPR147" s="153"/>
      <c r="WPS147" s="153"/>
      <c r="WPT147" s="153"/>
      <c r="WPU147" s="153"/>
      <c r="WPV147" s="153"/>
      <c r="WPW147" s="153"/>
      <c r="WPX147" s="153"/>
      <c r="WPY147" s="153"/>
      <c r="WPZ147" s="155"/>
      <c r="WQA147" s="165"/>
      <c r="WQB147" s="153"/>
      <c r="WQC147" s="154"/>
      <c r="WQD147" s="154"/>
      <c r="WQE147" s="153"/>
      <c r="WQF147" s="153"/>
      <c r="WQG147" s="153"/>
      <c r="WQH147" s="153"/>
      <c r="WQI147" s="153"/>
      <c r="WQJ147" s="153"/>
      <c r="WQK147" s="153"/>
      <c r="WQL147" s="153"/>
      <c r="WQM147" s="155"/>
      <c r="WQN147" s="165"/>
      <c r="WQO147" s="153"/>
      <c r="WQP147" s="154"/>
      <c r="WQQ147" s="154"/>
      <c r="WQR147" s="153"/>
      <c r="WQS147" s="153"/>
      <c r="WQT147" s="153"/>
      <c r="WQU147" s="153"/>
      <c r="WQV147" s="153"/>
      <c r="WQW147" s="153"/>
      <c r="WQX147" s="153"/>
      <c r="WQY147" s="153"/>
      <c r="WQZ147" s="155"/>
      <c r="WRA147" s="165"/>
      <c r="WRB147" s="153"/>
      <c r="WRC147" s="154"/>
      <c r="WRD147" s="154"/>
      <c r="WRE147" s="153"/>
      <c r="WRF147" s="153"/>
      <c r="WRG147" s="153"/>
      <c r="WRH147" s="153"/>
      <c r="WRI147" s="153"/>
      <c r="WRJ147" s="153"/>
      <c r="WRK147" s="153"/>
      <c r="WRL147" s="153"/>
      <c r="WRM147" s="155"/>
      <c r="WRN147" s="165"/>
      <c r="WRO147" s="153"/>
      <c r="WRP147" s="154"/>
      <c r="WRQ147" s="154"/>
      <c r="WRR147" s="153"/>
      <c r="WRS147" s="153"/>
      <c r="WRT147" s="153"/>
      <c r="WRU147" s="153"/>
      <c r="WRV147" s="153"/>
      <c r="WRW147" s="153"/>
      <c r="WRX147" s="153"/>
      <c r="WRY147" s="153"/>
      <c r="WRZ147" s="155"/>
      <c r="WSA147" s="165"/>
      <c r="WSB147" s="153"/>
      <c r="WSC147" s="154"/>
      <c r="WSD147" s="154"/>
      <c r="WSE147" s="153"/>
      <c r="WSF147" s="153"/>
      <c r="WSG147" s="153"/>
      <c r="WSH147" s="153"/>
      <c r="WSI147" s="153"/>
      <c r="WSJ147" s="153"/>
      <c r="WSK147" s="153"/>
      <c r="WSL147" s="153"/>
      <c r="WSM147" s="155"/>
      <c r="WSN147" s="165"/>
      <c r="WSO147" s="153"/>
      <c r="WSP147" s="154"/>
      <c r="WSQ147" s="154"/>
      <c r="WSR147" s="153"/>
      <c r="WSS147" s="153"/>
      <c r="WST147" s="153"/>
      <c r="WSU147" s="153"/>
      <c r="WSV147" s="153"/>
      <c r="WSW147" s="153"/>
      <c r="WSX147" s="153"/>
      <c r="WSY147" s="153"/>
      <c r="WSZ147" s="155"/>
      <c r="WTA147" s="165"/>
      <c r="WTB147" s="153"/>
      <c r="WTC147" s="154"/>
      <c r="WTD147" s="154"/>
      <c r="WTE147" s="153"/>
      <c r="WTF147" s="153"/>
      <c r="WTG147" s="153"/>
      <c r="WTH147" s="153"/>
      <c r="WTI147" s="153"/>
      <c r="WTJ147" s="153"/>
      <c r="WTK147" s="153"/>
      <c r="WTL147" s="153"/>
      <c r="WTM147" s="155"/>
      <c r="WTN147" s="165"/>
      <c r="WTO147" s="153"/>
      <c r="WTP147" s="154"/>
      <c r="WTQ147" s="154"/>
      <c r="WTR147" s="153"/>
      <c r="WTS147" s="153"/>
      <c r="WTT147" s="153"/>
      <c r="WTU147" s="153"/>
      <c r="WTV147" s="153"/>
      <c r="WTW147" s="153"/>
      <c r="WTX147" s="153"/>
      <c r="WTY147" s="153"/>
      <c r="WTZ147" s="155"/>
      <c r="WUA147" s="165"/>
      <c r="WUB147" s="153"/>
      <c r="WUC147" s="154"/>
      <c r="WUD147" s="154"/>
      <c r="WUE147" s="153"/>
      <c r="WUF147" s="153"/>
      <c r="WUG147" s="153"/>
      <c r="WUH147" s="153"/>
      <c r="WUI147" s="153"/>
      <c r="WUJ147" s="153"/>
      <c r="WUK147" s="153"/>
      <c r="WUL147" s="153"/>
      <c r="WUM147" s="155"/>
      <c r="WUN147" s="165"/>
      <c r="WUO147" s="153"/>
      <c r="WUP147" s="154"/>
      <c r="WUQ147" s="154"/>
      <c r="WUR147" s="153"/>
      <c r="WUS147" s="153"/>
      <c r="WUT147" s="153"/>
      <c r="WUU147" s="153"/>
      <c r="WUV147" s="153"/>
      <c r="WUW147" s="153"/>
      <c r="WUX147" s="153"/>
      <c r="WUY147" s="153"/>
      <c r="WUZ147" s="155"/>
      <c r="WVA147" s="165"/>
      <c r="WVB147" s="153"/>
      <c r="WVC147" s="154"/>
      <c r="WVD147" s="154"/>
      <c r="WVE147" s="153"/>
      <c r="WVF147" s="153"/>
      <c r="WVG147" s="153"/>
      <c r="WVH147" s="153"/>
      <c r="WVI147" s="153"/>
      <c r="WVJ147" s="153"/>
      <c r="WVK147" s="153"/>
      <c r="WVL147" s="153"/>
      <c r="WVM147" s="155"/>
      <c r="WVN147" s="165"/>
      <c r="WVO147" s="153"/>
      <c r="WVP147" s="154"/>
      <c r="WVQ147" s="154"/>
      <c r="WVR147" s="153"/>
      <c r="WVS147" s="153"/>
      <c r="WVT147" s="153"/>
      <c r="WVU147" s="153"/>
      <c r="WVV147" s="153"/>
      <c r="WVW147" s="153"/>
      <c r="WVX147" s="153"/>
      <c r="WVY147" s="153"/>
      <c r="WVZ147" s="155"/>
      <c r="WWA147" s="165"/>
      <c r="WWB147" s="153"/>
      <c r="WWC147" s="154"/>
      <c r="WWD147" s="154"/>
      <c r="WWE147" s="153"/>
      <c r="WWF147" s="153"/>
      <c r="WWG147" s="153"/>
      <c r="WWH147" s="153"/>
      <c r="WWI147" s="153"/>
      <c r="WWJ147" s="153"/>
      <c r="WWK147" s="153"/>
      <c r="WWL147" s="153"/>
      <c r="WWM147" s="155"/>
      <c r="WWN147" s="165"/>
      <c r="WWO147" s="153"/>
      <c r="WWP147" s="154"/>
      <c r="WWQ147" s="154"/>
      <c r="WWR147" s="153"/>
      <c r="WWS147" s="153"/>
      <c r="WWT147" s="153"/>
      <c r="WWU147" s="153"/>
      <c r="WWV147" s="153"/>
      <c r="WWW147" s="153"/>
      <c r="WWX147" s="153"/>
      <c r="WWY147" s="153"/>
      <c r="WWZ147" s="155"/>
      <c r="WXA147" s="165"/>
      <c r="WXB147" s="153"/>
      <c r="WXC147" s="154"/>
      <c r="WXD147" s="154"/>
      <c r="WXE147" s="153"/>
      <c r="WXF147" s="153"/>
      <c r="WXG147" s="153"/>
      <c r="WXH147" s="153"/>
      <c r="WXI147" s="153"/>
      <c r="WXJ147" s="153"/>
      <c r="WXK147" s="153"/>
      <c r="WXL147" s="153"/>
      <c r="WXM147" s="155"/>
      <c r="WXN147" s="165"/>
      <c r="WXO147" s="153"/>
      <c r="WXP147" s="154"/>
      <c r="WXQ147" s="154"/>
      <c r="WXR147" s="153"/>
      <c r="WXS147" s="153"/>
      <c r="WXT147" s="153"/>
      <c r="WXU147" s="153"/>
      <c r="WXV147" s="153"/>
      <c r="WXW147" s="153"/>
      <c r="WXX147" s="153"/>
      <c r="WXY147" s="153"/>
      <c r="WXZ147" s="155"/>
      <c r="WYA147" s="165"/>
      <c r="WYB147" s="153"/>
      <c r="WYC147" s="154"/>
      <c r="WYD147" s="154"/>
      <c r="WYE147" s="153"/>
      <c r="WYF147" s="153"/>
      <c r="WYG147" s="153"/>
      <c r="WYH147" s="153"/>
      <c r="WYI147" s="153"/>
      <c r="WYJ147" s="153"/>
      <c r="WYK147" s="153"/>
      <c r="WYL147" s="153"/>
      <c r="WYM147" s="155"/>
      <c r="WYN147" s="165"/>
      <c r="WYO147" s="153"/>
      <c r="WYP147" s="154"/>
      <c r="WYQ147" s="154"/>
      <c r="WYR147" s="153"/>
      <c r="WYS147" s="153"/>
      <c r="WYT147" s="153"/>
      <c r="WYU147" s="153"/>
      <c r="WYV147" s="153"/>
      <c r="WYW147" s="153"/>
      <c r="WYX147" s="153"/>
      <c r="WYY147" s="153"/>
      <c r="WYZ147" s="155"/>
      <c r="WZA147" s="165"/>
      <c r="WZB147" s="153"/>
      <c r="WZC147" s="154"/>
      <c r="WZD147" s="154"/>
      <c r="WZE147" s="153"/>
      <c r="WZF147" s="153"/>
      <c r="WZG147" s="153"/>
      <c r="WZH147" s="153"/>
      <c r="WZI147" s="153"/>
      <c r="WZJ147" s="153"/>
      <c r="WZK147" s="153"/>
      <c r="WZL147" s="153"/>
      <c r="WZM147" s="155"/>
      <c r="WZN147" s="165"/>
      <c r="WZO147" s="153"/>
      <c r="WZP147" s="154"/>
      <c r="WZQ147" s="154"/>
      <c r="WZR147" s="153"/>
      <c r="WZS147" s="153"/>
      <c r="WZT147" s="153"/>
      <c r="WZU147" s="153"/>
      <c r="WZV147" s="153"/>
      <c r="WZW147" s="153"/>
      <c r="WZX147" s="153"/>
      <c r="WZY147" s="153"/>
      <c r="WZZ147" s="155"/>
      <c r="XAA147" s="165"/>
      <c r="XAB147" s="153"/>
      <c r="XAC147" s="154"/>
      <c r="XAD147" s="154"/>
      <c r="XAE147" s="153"/>
      <c r="XAF147" s="153"/>
      <c r="XAG147" s="153"/>
      <c r="XAH147" s="153"/>
      <c r="XAI147" s="153"/>
      <c r="XAJ147" s="153"/>
      <c r="XAK147" s="153"/>
      <c r="XAL147" s="153"/>
      <c r="XAM147" s="155"/>
      <c r="XAN147" s="165"/>
      <c r="XAO147" s="153"/>
      <c r="XAP147" s="154"/>
      <c r="XAQ147" s="154"/>
      <c r="XAR147" s="153"/>
      <c r="XAS147" s="153"/>
      <c r="XAT147" s="153"/>
      <c r="XAU147" s="153"/>
      <c r="XAV147" s="153"/>
      <c r="XAW147" s="153"/>
      <c r="XAX147" s="153"/>
      <c r="XAY147" s="153"/>
      <c r="XAZ147" s="155"/>
      <c r="XBA147" s="165"/>
      <c r="XBB147" s="153"/>
      <c r="XBC147" s="154"/>
      <c r="XBD147" s="154"/>
      <c r="XBE147" s="153"/>
      <c r="XBF147" s="153"/>
      <c r="XBG147" s="153"/>
      <c r="XBH147" s="153"/>
      <c r="XBI147" s="153"/>
      <c r="XBJ147" s="153"/>
      <c r="XBK147" s="153"/>
      <c r="XBL147" s="153"/>
      <c r="XBM147" s="155"/>
      <c r="XBN147" s="165"/>
      <c r="XBO147" s="153"/>
      <c r="XBP147" s="154"/>
      <c r="XBQ147" s="154"/>
      <c r="XBR147" s="153"/>
      <c r="XBS147" s="153"/>
      <c r="XBT147" s="153"/>
      <c r="XBU147" s="153"/>
      <c r="XBV147" s="153"/>
      <c r="XBW147" s="153"/>
      <c r="XBX147" s="153"/>
      <c r="XBY147" s="153"/>
      <c r="XBZ147" s="155"/>
      <c r="XCA147" s="165"/>
      <c r="XCB147" s="153"/>
      <c r="XCC147" s="154"/>
      <c r="XCD147" s="154"/>
      <c r="XCE147" s="153"/>
      <c r="XCF147" s="153"/>
      <c r="XCG147" s="153"/>
      <c r="XCH147" s="153"/>
      <c r="XCI147" s="153"/>
      <c r="XCJ147" s="153"/>
      <c r="XCK147" s="153"/>
      <c r="XCL147" s="153"/>
      <c r="XCM147" s="155"/>
      <c r="XCN147" s="165"/>
      <c r="XCO147" s="153"/>
      <c r="XCP147" s="154"/>
      <c r="XCQ147" s="154"/>
      <c r="XCR147" s="153"/>
      <c r="XCS147" s="153"/>
      <c r="XCT147" s="153"/>
      <c r="XCU147" s="153"/>
      <c r="XCV147" s="153"/>
      <c r="XCW147" s="153"/>
      <c r="XCX147" s="153"/>
      <c r="XCY147" s="153"/>
      <c r="XCZ147" s="155"/>
      <c r="XDA147" s="165"/>
      <c r="XDB147" s="153"/>
      <c r="XDC147" s="154"/>
      <c r="XDD147" s="154"/>
      <c r="XDE147" s="153"/>
      <c r="XDF147" s="153"/>
      <c r="XDG147" s="153"/>
      <c r="XDH147" s="153"/>
      <c r="XDI147" s="153"/>
      <c r="XDJ147" s="153"/>
      <c r="XDK147" s="153"/>
      <c r="XDL147" s="153"/>
      <c r="XDM147" s="155"/>
      <c r="XDN147" s="165"/>
      <c r="XDO147" s="153"/>
      <c r="XDP147" s="154"/>
      <c r="XDQ147" s="154"/>
      <c r="XDR147" s="153"/>
      <c r="XDS147" s="153"/>
      <c r="XDT147" s="153"/>
      <c r="XDU147" s="153"/>
      <c r="XDV147" s="153"/>
      <c r="XDW147" s="153"/>
      <c r="XDX147" s="153"/>
      <c r="XDY147" s="153"/>
      <c r="XDZ147" s="155"/>
      <c r="XEA147" s="165"/>
      <c r="XEB147" s="153"/>
      <c r="XEC147" s="154"/>
      <c r="XED147" s="154"/>
      <c r="XEE147" s="153"/>
      <c r="XEF147" s="153"/>
      <c r="XEG147" s="153"/>
      <c r="XEH147" s="153"/>
      <c r="XEI147" s="153"/>
      <c r="XEJ147" s="153"/>
      <c r="XEK147" s="153"/>
      <c r="XEL147" s="153"/>
      <c r="XEM147" s="155"/>
      <c r="XEN147" s="165"/>
      <c r="XEO147" s="153"/>
      <c r="XEP147" s="154"/>
      <c r="XEQ147" s="154"/>
      <c r="XER147" s="153"/>
      <c r="XES147" s="153"/>
      <c r="XET147" s="153"/>
      <c r="XEU147" s="153"/>
      <c r="XEV147" s="153"/>
      <c r="XEW147" s="153"/>
      <c r="XEX147" s="153"/>
      <c r="XEY147" s="153"/>
      <c r="XEZ147" s="155"/>
      <c r="XFA147" s="165"/>
      <c r="XFB147" s="153"/>
      <c r="XFC147" s="154"/>
      <c r="XFD147" s="154"/>
    </row>
    <row r="148" spans="1:16384" x14ac:dyDescent="0.25">
      <c r="A148" s="225" t="s">
        <v>218</v>
      </c>
      <c r="B148" s="243">
        <v>100000000</v>
      </c>
      <c r="C148" s="182" t="s">
        <v>219</v>
      </c>
      <c r="D148" s="259" t="s">
        <v>121</v>
      </c>
      <c r="E148" s="249">
        <v>100000000</v>
      </c>
      <c r="F148" s="248">
        <v>100000000</v>
      </c>
      <c r="H148" s="189" t="s">
        <v>110</v>
      </c>
      <c r="I148" s="147"/>
      <c r="J148" s="148"/>
      <c r="K148" s="148"/>
      <c r="L148" s="148">
        <v>200000</v>
      </c>
      <c r="M148" s="148"/>
      <c r="N148" s="148"/>
      <c r="O148" s="151">
        <f>SUM(I148:N148)</f>
        <v>200000</v>
      </c>
      <c r="P148" s="156">
        <f>SUM(I149:N149)</f>
        <v>0</v>
      </c>
      <c r="Q148" s="160">
        <f>SUM(I150:N150)</f>
        <v>10000000</v>
      </c>
    </row>
    <row r="149" spans="1:16384" x14ac:dyDescent="0.25">
      <c r="A149" s="225" t="s">
        <v>220</v>
      </c>
      <c r="B149" s="243">
        <v>210000000</v>
      </c>
      <c r="C149" s="182" t="s">
        <v>219</v>
      </c>
      <c r="D149" s="259" t="s">
        <v>121</v>
      </c>
      <c r="E149" s="249">
        <v>210000000</v>
      </c>
      <c r="F149" s="248">
        <v>210000000</v>
      </c>
      <c r="H149" s="189" t="s">
        <v>3</v>
      </c>
      <c r="I149" s="157"/>
      <c r="J149" s="157"/>
      <c r="K149" s="157"/>
      <c r="L149" s="157">
        <f>E152</f>
        <v>0</v>
      </c>
      <c r="M149" s="157"/>
      <c r="N149" s="157"/>
    </row>
    <row r="150" spans="1:16384" x14ac:dyDescent="0.25">
      <c r="A150" s="225" t="s">
        <v>221</v>
      </c>
      <c r="B150" s="243">
        <v>10000000</v>
      </c>
      <c r="C150" s="182" t="s">
        <v>222</v>
      </c>
      <c r="D150" s="259" t="s">
        <v>121</v>
      </c>
      <c r="E150" s="249">
        <v>10000000</v>
      </c>
      <c r="F150" s="248">
        <v>10000000</v>
      </c>
      <c r="H150" s="189" t="s">
        <v>4</v>
      </c>
      <c r="I150" s="157"/>
      <c r="J150" s="157"/>
      <c r="K150" s="157"/>
      <c r="L150" s="157">
        <f>F152</f>
        <v>10000000</v>
      </c>
      <c r="M150" s="157"/>
      <c r="N150" s="157"/>
    </row>
    <row r="151" spans="1:16384" x14ac:dyDescent="0.25">
      <c r="A151" s="225" t="s">
        <v>223</v>
      </c>
      <c r="B151" s="243">
        <v>200000</v>
      </c>
      <c r="C151" s="182" t="s">
        <v>224</v>
      </c>
      <c r="D151" s="259" t="s">
        <v>121</v>
      </c>
      <c r="E151" s="249">
        <v>200000</v>
      </c>
      <c r="F151" s="248">
        <v>200000</v>
      </c>
    </row>
    <row r="152" spans="1:16384" x14ac:dyDescent="0.25">
      <c r="A152" s="143" t="s">
        <v>225</v>
      </c>
      <c r="B152" s="146">
        <f>B151</f>
        <v>200000</v>
      </c>
      <c r="E152" s="252">
        <v>0</v>
      </c>
      <c r="F152" s="255">
        <f>F150</f>
        <v>10000000</v>
      </c>
    </row>
    <row r="153" spans="1:16384" x14ac:dyDescent="0.25">
      <c r="H153" s="181"/>
    </row>
    <row r="154" spans="1:16384" x14ac:dyDescent="0.25">
      <c r="H154" s="174"/>
      <c r="I154" s="174"/>
      <c r="J154" s="174"/>
      <c r="K154" s="174"/>
      <c r="L154" s="174"/>
      <c r="M154" s="174"/>
      <c r="N154" s="174"/>
    </row>
    <row r="156" spans="1:16384" x14ac:dyDescent="0.25">
      <c r="H156" s="181"/>
    </row>
    <row r="159" spans="1:16384" x14ac:dyDescent="0.25">
      <c r="A159" s="165" t="s">
        <v>226</v>
      </c>
      <c r="B159" s="153"/>
      <c r="C159" s="154" t="s">
        <v>106</v>
      </c>
      <c r="D159" s="153" t="s">
        <v>107</v>
      </c>
      <c r="E159" s="153" t="s">
        <v>3</v>
      </c>
      <c r="F159" s="153" t="s">
        <v>4</v>
      </c>
      <c r="H159" s="159"/>
      <c r="I159" s="257">
        <v>2021</v>
      </c>
      <c r="J159" s="257">
        <v>2022</v>
      </c>
      <c r="K159" s="257">
        <v>2023</v>
      </c>
      <c r="L159" s="257">
        <v>2024</v>
      </c>
      <c r="M159" s="257">
        <v>2025</v>
      </c>
      <c r="N159" s="257">
        <v>2026</v>
      </c>
      <c r="O159" s="159" t="s">
        <v>111</v>
      </c>
      <c r="P159" s="159" t="s">
        <v>108</v>
      </c>
      <c r="Q159" s="159" t="s">
        <v>109</v>
      </c>
      <c r="R159" s="162"/>
      <c r="S159" s="162"/>
      <c r="T159" s="162"/>
      <c r="U159" s="162"/>
      <c r="V159" s="162"/>
      <c r="W159" s="162"/>
      <c r="X159" s="162"/>
      <c r="Y159" s="162"/>
      <c r="Z159" s="162"/>
      <c r="AA159" s="162"/>
      <c r="AB159" s="162"/>
      <c r="AC159" s="161"/>
      <c r="AD159" s="161"/>
      <c r="AE159" s="162"/>
      <c r="AF159" s="162"/>
      <c r="AG159" s="162"/>
      <c r="AH159" s="162"/>
      <c r="AI159" s="162"/>
      <c r="AJ159" s="162"/>
      <c r="AK159" s="162"/>
      <c r="AL159" s="162"/>
      <c r="AM159" s="162"/>
      <c r="AN159" s="162"/>
      <c r="AO159" s="162"/>
      <c r="AP159" s="161"/>
      <c r="AQ159" s="161"/>
      <c r="AR159" s="162"/>
      <c r="AS159" s="162"/>
      <c r="AT159" s="152"/>
      <c r="AU159" s="153"/>
      <c r="AV159" s="153"/>
      <c r="AW159" s="153"/>
      <c r="AX159" s="153"/>
      <c r="AY159" s="153"/>
      <c r="AZ159" s="155"/>
      <c r="BA159" s="165"/>
      <c r="BB159" s="153"/>
      <c r="BC159" s="154"/>
      <c r="BD159" s="154"/>
      <c r="BE159" s="153"/>
      <c r="BF159" s="153"/>
      <c r="BG159" s="153"/>
      <c r="BH159" s="153"/>
      <c r="BI159" s="153"/>
      <c r="BJ159" s="153"/>
      <c r="BK159" s="153"/>
      <c r="BL159" s="153"/>
      <c r="BM159" s="155"/>
      <c r="BN159" s="165"/>
      <c r="BO159" s="153"/>
      <c r="BP159" s="154"/>
      <c r="BQ159" s="154"/>
      <c r="BR159" s="153"/>
      <c r="BS159" s="153"/>
      <c r="BT159" s="153"/>
      <c r="BU159" s="153"/>
      <c r="BV159" s="153"/>
      <c r="BW159" s="153"/>
      <c r="BX159" s="153"/>
      <c r="BY159" s="153"/>
      <c r="BZ159" s="155"/>
      <c r="CA159" s="165"/>
      <c r="CB159" s="153"/>
      <c r="CC159" s="154"/>
      <c r="CD159" s="154"/>
      <c r="CE159" s="153"/>
      <c r="CF159" s="153"/>
      <c r="CG159" s="153"/>
      <c r="CH159" s="153"/>
      <c r="CI159" s="153"/>
      <c r="CJ159" s="153"/>
      <c r="CK159" s="153"/>
      <c r="CL159" s="153"/>
      <c r="CM159" s="155"/>
      <c r="CN159" s="165"/>
      <c r="CO159" s="153"/>
      <c r="CP159" s="154"/>
      <c r="CQ159" s="154"/>
      <c r="CR159" s="153"/>
      <c r="CS159" s="153"/>
      <c r="CT159" s="153"/>
      <c r="CU159" s="153"/>
      <c r="CV159" s="153"/>
      <c r="CW159" s="153"/>
      <c r="CX159" s="153"/>
      <c r="CY159" s="153"/>
      <c r="CZ159" s="155"/>
      <c r="DA159" s="165"/>
      <c r="DB159" s="153"/>
      <c r="DC159" s="154"/>
      <c r="DD159" s="154"/>
      <c r="DE159" s="153"/>
      <c r="DF159" s="153"/>
      <c r="DG159" s="153"/>
      <c r="DH159" s="153"/>
      <c r="DI159" s="153"/>
      <c r="DJ159" s="153"/>
      <c r="DK159" s="153"/>
      <c r="DL159" s="153"/>
      <c r="DM159" s="155"/>
      <c r="DN159" s="165"/>
      <c r="DO159" s="153"/>
      <c r="DP159" s="154"/>
      <c r="DQ159" s="154"/>
      <c r="DR159" s="153"/>
      <c r="DS159" s="153"/>
      <c r="DT159" s="153"/>
      <c r="DU159" s="153"/>
      <c r="DV159" s="153"/>
      <c r="DW159" s="153"/>
      <c r="DX159" s="153"/>
      <c r="DY159" s="153"/>
      <c r="DZ159" s="155"/>
      <c r="EA159" s="165"/>
      <c r="EB159" s="153"/>
      <c r="EC159" s="154"/>
      <c r="ED159" s="154"/>
      <c r="EE159" s="153"/>
      <c r="EF159" s="153"/>
      <c r="EG159" s="153"/>
      <c r="EH159" s="153"/>
      <c r="EI159" s="153"/>
      <c r="EJ159" s="153"/>
      <c r="EK159" s="153"/>
      <c r="EL159" s="153"/>
      <c r="EM159" s="155"/>
      <c r="EN159" s="165"/>
      <c r="EO159" s="153"/>
      <c r="EP159" s="154"/>
      <c r="EQ159" s="154"/>
      <c r="ER159" s="153"/>
      <c r="ES159" s="153"/>
      <c r="ET159" s="153"/>
      <c r="EU159" s="153"/>
      <c r="EV159" s="153"/>
      <c r="EW159" s="153"/>
      <c r="EX159" s="153"/>
      <c r="EY159" s="153"/>
      <c r="EZ159" s="155"/>
      <c r="FA159" s="165"/>
      <c r="FB159" s="153"/>
      <c r="FC159" s="154"/>
      <c r="FD159" s="154"/>
      <c r="FE159" s="153"/>
      <c r="FF159" s="153"/>
      <c r="FG159" s="153"/>
      <c r="FH159" s="153"/>
      <c r="FI159" s="153"/>
      <c r="FJ159" s="153"/>
      <c r="FK159" s="153"/>
      <c r="FL159" s="153"/>
      <c r="FM159" s="155"/>
      <c r="FN159" s="165"/>
      <c r="FO159" s="153"/>
      <c r="FP159" s="154"/>
      <c r="FQ159" s="154"/>
      <c r="FR159" s="153"/>
      <c r="FS159" s="153"/>
      <c r="FT159" s="153"/>
      <c r="FU159" s="153"/>
      <c r="FV159" s="153"/>
      <c r="FW159" s="153"/>
      <c r="FX159" s="153"/>
      <c r="FY159" s="153"/>
      <c r="FZ159" s="155"/>
      <c r="GA159" s="165"/>
      <c r="GB159" s="153"/>
      <c r="GC159" s="154"/>
      <c r="GD159" s="154"/>
      <c r="GE159" s="153"/>
      <c r="GF159" s="153"/>
      <c r="GG159" s="153"/>
      <c r="GH159" s="153"/>
      <c r="GI159" s="153"/>
      <c r="GJ159" s="153"/>
      <c r="GK159" s="153"/>
      <c r="GL159" s="153"/>
      <c r="GM159" s="155"/>
      <c r="GN159" s="165"/>
      <c r="GO159" s="153"/>
      <c r="GP159" s="154"/>
      <c r="GQ159" s="154"/>
      <c r="GR159" s="153"/>
      <c r="GS159" s="153"/>
      <c r="GT159" s="153"/>
      <c r="GU159" s="153"/>
      <c r="GV159" s="153"/>
      <c r="GW159" s="153"/>
      <c r="GX159" s="153"/>
      <c r="GY159" s="153"/>
      <c r="GZ159" s="155"/>
      <c r="HA159" s="165"/>
      <c r="HB159" s="153"/>
      <c r="HC159" s="154"/>
      <c r="HD159" s="154"/>
      <c r="HE159" s="153"/>
      <c r="HF159" s="153"/>
      <c r="HG159" s="153"/>
      <c r="HH159" s="153"/>
      <c r="HI159" s="153"/>
      <c r="HJ159" s="153"/>
      <c r="HK159" s="153"/>
      <c r="HL159" s="153"/>
      <c r="HM159" s="155"/>
      <c r="HN159" s="165"/>
      <c r="HO159" s="153"/>
      <c r="HP159" s="154"/>
      <c r="HQ159" s="154"/>
      <c r="HR159" s="153"/>
      <c r="HS159" s="153"/>
      <c r="HT159" s="153"/>
      <c r="HU159" s="153"/>
      <c r="HV159" s="153"/>
      <c r="HW159" s="153"/>
      <c r="HX159" s="153"/>
      <c r="HY159" s="153"/>
      <c r="HZ159" s="155"/>
      <c r="IA159" s="165"/>
      <c r="IB159" s="153"/>
      <c r="IC159" s="154"/>
      <c r="ID159" s="154"/>
      <c r="IE159" s="153"/>
      <c r="IF159" s="153"/>
      <c r="IG159" s="153"/>
      <c r="IH159" s="153"/>
      <c r="II159" s="153"/>
      <c r="IJ159" s="153"/>
      <c r="IK159" s="153"/>
      <c r="IL159" s="153"/>
      <c r="IM159" s="155"/>
      <c r="IN159" s="165"/>
      <c r="IO159" s="153"/>
      <c r="IP159" s="154"/>
      <c r="IQ159" s="154"/>
      <c r="IR159" s="153"/>
      <c r="IS159" s="153"/>
      <c r="IT159" s="153"/>
      <c r="IU159" s="153"/>
      <c r="IV159" s="153"/>
      <c r="IW159" s="153"/>
      <c r="IX159" s="153"/>
      <c r="IY159" s="153"/>
      <c r="IZ159" s="155"/>
      <c r="JA159" s="165"/>
      <c r="JB159" s="153"/>
      <c r="JC159" s="154"/>
      <c r="JD159" s="154"/>
      <c r="JE159" s="153"/>
      <c r="JF159" s="153"/>
      <c r="JG159" s="153"/>
      <c r="JH159" s="153"/>
      <c r="JI159" s="153"/>
      <c r="JJ159" s="153"/>
      <c r="JK159" s="153"/>
      <c r="JL159" s="153"/>
      <c r="JM159" s="155"/>
      <c r="JN159" s="165"/>
      <c r="JO159" s="153"/>
      <c r="JP159" s="154"/>
      <c r="JQ159" s="154"/>
      <c r="JR159" s="153"/>
      <c r="JS159" s="153"/>
      <c r="JT159" s="153"/>
      <c r="JU159" s="153"/>
      <c r="JV159" s="153"/>
      <c r="JW159" s="153"/>
      <c r="JX159" s="153"/>
      <c r="JY159" s="153"/>
      <c r="JZ159" s="155"/>
      <c r="KA159" s="165"/>
      <c r="KB159" s="153"/>
      <c r="KC159" s="154"/>
      <c r="KD159" s="154"/>
      <c r="KE159" s="153"/>
      <c r="KF159" s="153"/>
      <c r="KG159" s="153"/>
      <c r="KH159" s="153"/>
      <c r="KI159" s="153"/>
      <c r="KJ159" s="153"/>
      <c r="KK159" s="153"/>
      <c r="KL159" s="153"/>
      <c r="KM159" s="155"/>
      <c r="KN159" s="165"/>
      <c r="KO159" s="153"/>
      <c r="KP159" s="154"/>
      <c r="KQ159" s="154"/>
      <c r="KR159" s="153"/>
      <c r="KS159" s="153"/>
      <c r="KT159" s="153"/>
      <c r="KU159" s="153"/>
      <c r="KV159" s="153"/>
      <c r="KW159" s="153"/>
      <c r="KX159" s="153"/>
      <c r="KY159" s="153"/>
      <c r="KZ159" s="155"/>
      <c r="LA159" s="165"/>
      <c r="LB159" s="153"/>
      <c r="LC159" s="154"/>
      <c r="LD159" s="154"/>
      <c r="LE159" s="153"/>
      <c r="LF159" s="153"/>
      <c r="LG159" s="153"/>
      <c r="LH159" s="153"/>
      <c r="LI159" s="153"/>
      <c r="LJ159" s="153"/>
      <c r="LK159" s="153"/>
      <c r="LL159" s="153"/>
      <c r="LM159" s="155"/>
      <c r="LN159" s="165"/>
      <c r="LO159" s="153"/>
      <c r="LP159" s="154"/>
      <c r="LQ159" s="154"/>
      <c r="LR159" s="153"/>
      <c r="LS159" s="153"/>
      <c r="LT159" s="153"/>
      <c r="LU159" s="153"/>
      <c r="LV159" s="153"/>
      <c r="LW159" s="153"/>
      <c r="LX159" s="153"/>
      <c r="LY159" s="153"/>
      <c r="LZ159" s="155"/>
      <c r="MA159" s="165"/>
      <c r="MB159" s="153"/>
      <c r="MC159" s="154"/>
      <c r="MD159" s="154"/>
      <c r="ME159" s="153"/>
      <c r="MF159" s="153"/>
      <c r="MG159" s="153"/>
      <c r="MH159" s="153"/>
      <c r="MI159" s="153"/>
      <c r="MJ159" s="153"/>
      <c r="MK159" s="153"/>
      <c r="ML159" s="153"/>
      <c r="MM159" s="155"/>
      <c r="MN159" s="165"/>
      <c r="MO159" s="153"/>
      <c r="MP159" s="154"/>
      <c r="MQ159" s="154"/>
      <c r="MR159" s="153"/>
      <c r="MS159" s="153"/>
      <c r="MT159" s="153"/>
      <c r="MU159" s="153"/>
      <c r="MV159" s="153"/>
      <c r="MW159" s="153"/>
      <c r="MX159" s="153"/>
      <c r="MY159" s="153"/>
      <c r="MZ159" s="155"/>
      <c r="NA159" s="165"/>
      <c r="NB159" s="153"/>
      <c r="NC159" s="154"/>
      <c r="ND159" s="154"/>
      <c r="NE159" s="153"/>
      <c r="NF159" s="153"/>
      <c r="NG159" s="153"/>
      <c r="NH159" s="153"/>
      <c r="NI159" s="153"/>
      <c r="NJ159" s="153"/>
      <c r="NK159" s="153"/>
      <c r="NL159" s="153"/>
      <c r="NM159" s="155"/>
      <c r="NN159" s="165"/>
      <c r="NO159" s="153"/>
      <c r="NP159" s="154"/>
      <c r="NQ159" s="154"/>
      <c r="NR159" s="153"/>
      <c r="NS159" s="153"/>
      <c r="NT159" s="153"/>
      <c r="NU159" s="153"/>
      <c r="NV159" s="153"/>
      <c r="NW159" s="153"/>
      <c r="NX159" s="153"/>
      <c r="NY159" s="153"/>
      <c r="NZ159" s="155"/>
      <c r="OA159" s="165"/>
      <c r="OB159" s="153"/>
      <c r="OC159" s="154"/>
      <c r="OD159" s="154"/>
      <c r="OE159" s="153"/>
      <c r="OF159" s="153"/>
      <c r="OG159" s="153"/>
      <c r="OH159" s="153"/>
      <c r="OI159" s="153"/>
      <c r="OJ159" s="153"/>
      <c r="OK159" s="153"/>
      <c r="OL159" s="153"/>
      <c r="OM159" s="155"/>
      <c r="ON159" s="165"/>
      <c r="OO159" s="153"/>
      <c r="OP159" s="154"/>
      <c r="OQ159" s="154"/>
      <c r="OR159" s="153"/>
      <c r="OS159" s="153"/>
      <c r="OT159" s="153"/>
      <c r="OU159" s="153"/>
      <c r="OV159" s="153"/>
      <c r="OW159" s="153"/>
      <c r="OX159" s="153"/>
      <c r="OY159" s="153"/>
      <c r="OZ159" s="155"/>
      <c r="PA159" s="165"/>
      <c r="PB159" s="153"/>
      <c r="PC159" s="154"/>
      <c r="PD159" s="154"/>
      <c r="PE159" s="153"/>
      <c r="PF159" s="153"/>
      <c r="PG159" s="153"/>
      <c r="PH159" s="153"/>
      <c r="PI159" s="153"/>
      <c r="PJ159" s="153"/>
      <c r="PK159" s="153"/>
      <c r="PL159" s="153"/>
      <c r="PM159" s="155"/>
      <c r="PN159" s="165"/>
      <c r="PO159" s="153"/>
      <c r="PP159" s="154"/>
      <c r="PQ159" s="154"/>
      <c r="PR159" s="153"/>
      <c r="PS159" s="153"/>
      <c r="PT159" s="153"/>
      <c r="PU159" s="153"/>
      <c r="PV159" s="153"/>
      <c r="PW159" s="153"/>
      <c r="PX159" s="153"/>
      <c r="PY159" s="153"/>
      <c r="PZ159" s="155"/>
      <c r="QA159" s="165"/>
      <c r="QB159" s="153"/>
      <c r="QC159" s="154"/>
      <c r="QD159" s="154"/>
      <c r="QE159" s="153"/>
      <c r="QF159" s="153"/>
      <c r="QG159" s="153"/>
      <c r="QH159" s="153"/>
      <c r="QI159" s="153"/>
      <c r="QJ159" s="153"/>
      <c r="QK159" s="153"/>
      <c r="QL159" s="153"/>
      <c r="QM159" s="155"/>
      <c r="QN159" s="165"/>
      <c r="QO159" s="153"/>
      <c r="QP159" s="154"/>
      <c r="QQ159" s="154"/>
      <c r="QR159" s="153"/>
      <c r="QS159" s="153"/>
      <c r="QT159" s="153"/>
      <c r="QU159" s="153"/>
      <c r="QV159" s="153"/>
      <c r="QW159" s="153"/>
      <c r="QX159" s="153"/>
      <c r="QY159" s="153"/>
      <c r="QZ159" s="155"/>
      <c r="RA159" s="165"/>
      <c r="RB159" s="153"/>
      <c r="RC159" s="154"/>
      <c r="RD159" s="154"/>
      <c r="RE159" s="153"/>
      <c r="RF159" s="153"/>
      <c r="RG159" s="153"/>
      <c r="RH159" s="153"/>
      <c r="RI159" s="153"/>
      <c r="RJ159" s="153"/>
      <c r="RK159" s="153"/>
      <c r="RL159" s="153"/>
      <c r="RM159" s="155"/>
      <c r="RN159" s="165"/>
      <c r="RO159" s="153"/>
      <c r="RP159" s="154"/>
      <c r="RQ159" s="154"/>
      <c r="RR159" s="153"/>
      <c r="RS159" s="153"/>
      <c r="RT159" s="153"/>
      <c r="RU159" s="153"/>
      <c r="RV159" s="153"/>
      <c r="RW159" s="153"/>
      <c r="RX159" s="153"/>
      <c r="RY159" s="153"/>
      <c r="RZ159" s="155"/>
      <c r="SA159" s="165"/>
      <c r="SB159" s="153"/>
      <c r="SC159" s="154"/>
      <c r="SD159" s="154"/>
      <c r="SE159" s="153"/>
      <c r="SF159" s="153"/>
      <c r="SG159" s="153"/>
      <c r="SH159" s="153"/>
      <c r="SI159" s="153"/>
      <c r="SJ159" s="153"/>
      <c r="SK159" s="153"/>
      <c r="SL159" s="153"/>
      <c r="SM159" s="155"/>
      <c r="SN159" s="165"/>
      <c r="SO159" s="153"/>
      <c r="SP159" s="154"/>
      <c r="SQ159" s="154"/>
      <c r="SR159" s="153"/>
      <c r="SS159" s="153"/>
      <c r="ST159" s="153"/>
      <c r="SU159" s="153"/>
      <c r="SV159" s="153"/>
      <c r="SW159" s="153"/>
      <c r="SX159" s="153"/>
      <c r="SY159" s="153"/>
      <c r="SZ159" s="155"/>
      <c r="TA159" s="165"/>
      <c r="TB159" s="153"/>
      <c r="TC159" s="154"/>
      <c r="TD159" s="154"/>
      <c r="TE159" s="153"/>
      <c r="TF159" s="153"/>
      <c r="TG159" s="153"/>
      <c r="TH159" s="153"/>
      <c r="TI159" s="153"/>
      <c r="TJ159" s="153"/>
      <c r="TK159" s="153"/>
      <c r="TL159" s="153"/>
      <c r="TM159" s="155"/>
      <c r="TN159" s="165"/>
      <c r="TO159" s="153"/>
      <c r="TP159" s="154"/>
      <c r="TQ159" s="154"/>
      <c r="TR159" s="153"/>
      <c r="TS159" s="153"/>
      <c r="TT159" s="153"/>
      <c r="TU159" s="153"/>
      <c r="TV159" s="153"/>
      <c r="TW159" s="153"/>
      <c r="TX159" s="153"/>
      <c r="TY159" s="153"/>
      <c r="TZ159" s="155"/>
      <c r="UA159" s="165"/>
      <c r="UB159" s="153"/>
      <c r="UC159" s="154"/>
      <c r="UD159" s="154"/>
      <c r="UE159" s="153"/>
      <c r="UF159" s="153"/>
      <c r="UG159" s="153"/>
      <c r="UH159" s="153"/>
      <c r="UI159" s="153"/>
      <c r="UJ159" s="153"/>
      <c r="UK159" s="153"/>
      <c r="UL159" s="153"/>
      <c r="UM159" s="155"/>
      <c r="UN159" s="165"/>
      <c r="UO159" s="153"/>
      <c r="UP159" s="154"/>
      <c r="UQ159" s="154"/>
      <c r="UR159" s="153"/>
      <c r="US159" s="153"/>
      <c r="UT159" s="153"/>
      <c r="UU159" s="153"/>
      <c r="UV159" s="153"/>
      <c r="UW159" s="153"/>
      <c r="UX159" s="153"/>
      <c r="UY159" s="153"/>
      <c r="UZ159" s="155"/>
      <c r="VA159" s="165"/>
      <c r="VB159" s="153"/>
      <c r="VC159" s="154"/>
      <c r="VD159" s="154"/>
      <c r="VE159" s="153"/>
      <c r="VF159" s="153"/>
      <c r="VG159" s="153"/>
      <c r="VH159" s="153"/>
      <c r="VI159" s="153"/>
      <c r="VJ159" s="153"/>
      <c r="VK159" s="153"/>
      <c r="VL159" s="153"/>
      <c r="VM159" s="155"/>
      <c r="VN159" s="165"/>
      <c r="VO159" s="153"/>
      <c r="VP159" s="154"/>
      <c r="VQ159" s="154"/>
      <c r="VR159" s="153"/>
      <c r="VS159" s="153"/>
      <c r="VT159" s="153"/>
      <c r="VU159" s="153"/>
      <c r="VV159" s="153"/>
      <c r="VW159" s="153"/>
      <c r="VX159" s="153"/>
      <c r="VY159" s="153"/>
      <c r="VZ159" s="155"/>
      <c r="WA159" s="165"/>
      <c r="WB159" s="153"/>
      <c r="WC159" s="154"/>
      <c r="WD159" s="154"/>
      <c r="WE159" s="153"/>
      <c r="WF159" s="153"/>
      <c r="WG159" s="153"/>
      <c r="WH159" s="153"/>
      <c r="WI159" s="153"/>
      <c r="WJ159" s="153"/>
      <c r="WK159" s="153"/>
      <c r="WL159" s="153"/>
      <c r="WM159" s="155"/>
      <c r="WN159" s="165"/>
      <c r="WO159" s="153"/>
      <c r="WP159" s="154"/>
      <c r="WQ159" s="154"/>
      <c r="WR159" s="153"/>
      <c r="WS159" s="153"/>
      <c r="WT159" s="153"/>
      <c r="WU159" s="153"/>
      <c r="WV159" s="153"/>
      <c r="WW159" s="153"/>
      <c r="WX159" s="153"/>
      <c r="WY159" s="153"/>
      <c r="WZ159" s="155"/>
      <c r="XA159" s="165"/>
      <c r="XB159" s="153"/>
      <c r="XC159" s="154"/>
      <c r="XD159" s="154"/>
      <c r="XE159" s="153"/>
      <c r="XF159" s="153"/>
      <c r="XG159" s="153"/>
      <c r="XH159" s="153"/>
      <c r="XI159" s="153"/>
      <c r="XJ159" s="153"/>
      <c r="XK159" s="153"/>
      <c r="XL159" s="153"/>
      <c r="XM159" s="155"/>
      <c r="XN159" s="165"/>
      <c r="XO159" s="153"/>
      <c r="XP159" s="154"/>
      <c r="XQ159" s="154"/>
      <c r="XR159" s="153"/>
      <c r="XS159" s="153"/>
      <c r="XT159" s="153"/>
      <c r="XU159" s="153"/>
      <c r="XV159" s="153"/>
      <c r="XW159" s="153"/>
      <c r="XX159" s="153"/>
      <c r="XY159" s="153"/>
      <c r="XZ159" s="155"/>
      <c r="YA159" s="165"/>
      <c r="YB159" s="153"/>
      <c r="YC159" s="154"/>
      <c r="YD159" s="154"/>
      <c r="YE159" s="153"/>
      <c r="YF159" s="153"/>
      <c r="YG159" s="153"/>
      <c r="YH159" s="153"/>
      <c r="YI159" s="153"/>
      <c r="YJ159" s="153"/>
      <c r="YK159" s="153"/>
      <c r="YL159" s="153"/>
      <c r="YM159" s="155"/>
      <c r="YN159" s="165"/>
      <c r="YO159" s="153"/>
      <c r="YP159" s="154"/>
      <c r="YQ159" s="154"/>
      <c r="YR159" s="153"/>
      <c r="YS159" s="153"/>
      <c r="YT159" s="153"/>
      <c r="YU159" s="153"/>
      <c r="YV159" s="153"/>
      <c r="YW159" s="153"/>
      <c r="YX159" s="153"/>
      <c r="YY159" s="153"/>
      <c r="YZ159" s="155"/>
      <c r="ZA159" s="165"/>
      <c r="ZB159" s="153"/>
      <c r="ZC159" s="154"/>
      <c r="ZD159" s="154"/>
      <c r="ZE159" s="153"/>
      <c r="ZF159" s="153"/>
      <c r="ZG159" s="153"/>
      <c r="ZH159" s="153"/>
      <c r="ZI159" s="153"/>
      <c r="ZJ159" s="153"/>
      <c r="ZK159" s="153"/>
      <c r="ZL159" s="153"/>
      <c r="ZM159" s="155"/>
      <c r="ZN159" s="165"/>
      <c r="ZO159" s="153"/>
      <c r="ZP159" s="154"/>
      <c r="ZQ159" s="154"/>
      <c r="ZR159" s="153"/>
      <c r="ZS159" s="153"/>
      <c r="ZT159" s="153"/>
      <c r="ZU159" s="153"/>
      <c r="ZV159" s="153"/>
      <c r="ZW159" s="153"/>
      <c r="ZX159" s="153"/>
      <c r="ZY159" s="153"/>
      <c r="ZZ159" s="155"/>
      <c r="AAA159" s="165"/>
      <c r="AAB159" s="153"/>
      <c r="AAC159" s="154"/>
      <c r="AAD159" s="154"/>
      <c r="AAE159" s="153"/>
      <c r="AAF159" s="153"/>
      <c r="AAG159" s="153"/>
      <c r="AAH159" s="153"/>
      <c r="AAI159" s="153"/>
      <c r="AAJ159" s="153"/>
      <c r="AAK159" s="153"/>
      <c r="AAL159" s="153"/>
      <c r="AAM159" s="155"/>
      <c r="AAN159" s="165"/>
      <c r="AAO159" s="153"/>
      <c r="AAP159" s="154"/>
      <c r="AAQ159" s="154"/>
      <c r="AAR159" s="153"/>
      <c r="AAS159" s="153"/>
      <c r="AAT159" s="153"/>
      <c r="AAU159" s="153"/>
      <c r="AAV159" s="153"/>
      <c r="AAW159" s="153"/>
      <c r="AAX159" s="153"/>
      <c r="AAY159" s="153"/>
      <c r="AAZ159" s="155"/>
      <c r="ABA159" s="165"/>
      <c r="ABB159" s="153"/>
      <c r="ABC159" s="154"/>
      <c r="ABD159" s="154"/>
      <c r="ABE159" s="153"/>
      <c r="ABF159" s="153"/>
      <c r="ABG159" s="153"/>
      <c r="ABH159" s="153"/>
      <c r="ABI159" s="153"/>
      <c r="ABJ159" s="153"/>
      <c r="ABK159" s="153"/>
      <c r="ABL159" s="153"/>
      <c r="ABM159" s="155"/>
      <c r="ABN159" s="165"/>
      <c r="ABO159" s="153"/>
      <c r="ABP159" s="154"/>
      <c r="ABQ159" s="154"/>
      <c r="ABR159" s="153"/>
      <c r="ABS159" s="153"/>
      <c r="ABT159" s="153"/>
      <c r="ABU159" s="153"/>
      <c r="ABV159" s="153"/>
      <c r="ABW159" s="153"/>
      <c r="ABX159" s="153"/>
      <c r="ABY159" s="153"/>
      <c r="ABZ159" s="155"/>
      <c r="ACA159" s="165"/>
      <c r="ACB159" s="153"/>
      <c r="ACC159" s="154"/>
      <c r="ACD159" s="154"/>
      <c r="ACE159" s="153"/>
      <c r="ACF159" s="153"/>
      <c r="ACG159" s="153"/>
      <c r="ACH159" s="153"/>
      <c r="ACI159" s="153"/>
      <c r="ACJ159" s="153"/>
      <c r="ACK159" s="153"/>
      <c r="ACL159" s="153"/>
      <c r="ACM159" s="155"/>
      <c r="ACN159" s="165"/>
      <c r="ACO159" s="153"/>
      <c r="ACP159" s="154"/>
      <c r="ACQ159" s="154"/>
      <c r="ACR159" s="153"/>
      <c r="ACS159" s="153"/>
      <c r="ACT159" s="153"/>
      <c r="ACU159" s="153"/>
      <c r="ACV159" s="153"/>
      <c r="ACW159" s="153"/>
      <c r="ACX159" s="153"/>
      <c r="ACY159" s="153"/>
      <c r="ACZ159" s="155"/>
      <c r="ADA159" s="165"/>
      <c r="ADB159" s="153"/>
      <c r="ADC159" s="154"/>
      <c r="ADD159" s="154"/>
      <c r="ADE159" s="153"/>
      <c r="ADF159" s="153"/>
      <c r="ADG159" s="153"/>
      <c r="ADH159" s="153"/>
      <c r="ADI159" s="153"/>
      <c r="ADJ159" s="153"/>
      <c r="ADK159" s="153"/>
      <c r="ADL159" s="153"/>
      <c r="ADM159" s="155"/>
      <c r="ADN159" s="165"/>
      <c r="ADO159" s="153"/>
      <c r="ADP159" s="154"/>
      <c r="ADQ159" s="154"/>
      <c r="ADR159" s="153"/>
      <c r="ADS159" s="153"/>
      <c r="ADT159" s="153"/>
      <c r="ADU159" s="153"/>
      <c r="ADV159" s="153"/>
      <c r="ADW159" s="153"/>
      <c r="ADX159" s="153"/>
      <c r="ADY159" s="153"/>
      <c r="ADZ159" s="155"/>
      <c r="AEA159" s="165"/>
      <c r="AEB159" s="153"/>
      <c r="AEC159" s="154"/>
      <c r="AED159" s="154"/>
      <c r="AEE159" s="153"/>
      <c r="AEF159" s="153"/>
      <c r="AEG159" s="153"/>
      <c r="AEH159" s="153"/>
      <c r="AEI159" s="153"/>
      <c r="AEJ159" s="153"/>
      <c r="AEK159" s="153"/>
      <c r="AEL159" s="153"/>
      <c r="AEM159" s="155"/>
      <c r="AEN159" s="165"/>
      <c r="AEO159" s="153"/>
      <c r="AEP159" s="154"/>
      <c r="AEQ159" s="154"/>
      <c r="AER159" s="153"/>
      <c r="AES159" s="153"/>
      <c r="AET159" s="153"/>
      <c r="AEU159" s="153"/>
      <c r="AEV159" s="153"/>
      <c r="AEW159" s="153"/>
      <c r="AEX159" s="153"/>
      <c r="AEY159" s="153"/>
      <c r="AEZ159" s="155"/>
      <c r="AFA159" s="165"/>
      <c r="AFB159" s="153"/>
      <c r="AFC159" s="154"/>
      <c r="AFD159" s="154"/>
      <c r="AFE159" s="153"/>
      <c r="AFF159" s="153"/>
      <c r="AFG159" s="153"/>
      <c r="AFH159" s="153"/>
      <c r="AFI159" s="153"/>
      <c r="AFJ159" s="153"/>
      <c r="AFK159" s="153"/>
      <c r="AFL159" s="153"/>
      <c r="AFM159" s="155"/>
      <c r="AFN159" s="165"/>
      <c r="AFO159" s="153"/>
      <c r="AFP159" s="154"/>
      <c r="AFQ159" s="154"/>
      <c r="AFR159" s="153"/>
      <c r="AFS159" s="153"/>
      <c r="AFT159" s="153"/>
      <c r="AFU159" s="153"/>
      <c r="AFV159" s="153"/>
      <c r="AFW159" s="153"/>
      <c r="AFX159" s="153"/>
      <c r="AFY159" s="153"/>
      <c r="AFZ159" s="155"/>
      <c r="AGA159" s="165"/>
      <c r="AGB159" s="153"/>
      <c r="AGC159" s="154"/>
      <c r="AGD159" s="154"/>
      <c r="AGE159" s="153"/>
      <c r="AGF159" s="153"/>
      <c r="AGG159" s="153"/>
      <c r="AGH159" s="153"/>
      <c r="AGI159" s="153"/>
      <c r="AGJ159" s="153"/>
      <c r="AGK159" s="153"/>
      <c r="AGL159" s="153"/>
      <c r="AGM159" s="155"/>
      <c r="AGN159" s="165"/>
      <c r="AGO159" s="153"/>
      <c r="AGP159" s="154"/>
      <c r="AGQ159" s="154"/>
      <c r="AGR159" s="153"/>
      <c r="AGS159" s="153"/>
      <c r="AGT159" s="153"/>
      <c r="AGU159" s="153"/>
      <c r="AGV159" s="153"/>
      <c r="AGW159" s="153"/>
      <c r="AGX159" s="153"/>
      <c r="AGY159" s="153"/>
      <c r="AGZ159" s="155"/>
      <c r="AHA159" s="165"/>
      <c r="AHB159" s="153"/>
      <c r="AHC159" s="154"/>
      <c r="AHD159" s="154"/>
      <c r="AHE159" s="153"/>
      <c r="AHF159" s="153"/>
      <c r="AHG159" s="153"/>
      <c r="AHH159" s="153"/>
      <c r="AHI159" s="153"/>
      <c r="AHJ159" s="153"/>
      <c r="AHK159" s="153"/>
      <c r="AHL159" s="153"/>
      <c r="AHM159" s="155"/>
      <c r="AHN159" s="165"/>
      <c r="AHO159" s="153"/>
      <c r="AHP159" s="154"/>
      <c r="AHQ159" s="154"/>
      <c r="AHR159" s="153"/>
      <c r="AHS159" s="153"/>
      <c r="AHT159" s="153"/>
      <c r="AHU159" s="153"/>
      <c r="AHV159" s="153"/>
      <c r="AHW159" s="153"/>
      <c r="AHX159" s="153"/>
      <c r="AHY159" s="153"/>
      <c r="AHZ159" s="155"/>
      <c r="AIA159" s="165"/>
      <c r="AIB159" s="153"/>
      <c r="AIC159" s="154"/>
      <c r="AID159" s="154"/>
      <c r="AIE159" s="153"/>
      <c r="AIF159" s="153"/>
      <c r="AIG159" s="153"/>
      <c r="AIH159" s="153"/>
      <c r="AII159" s="153"/>
      <c r="AIJ159" s="153"/>
      <c r="AIK159" s="153"/>
      <c r="AIL159" s="153"/>
      <c r="AIM159" s="155"/>
      <c r="AIN159" s="165"/>
      <c r="AIO159" s="153"/>
      <c r="AIP159" s="154"/>
      <c r="AIQ159" s="154"/>
      <c r="AIR159" s="153"/>
      <c r="AIS159" s="153"/>
      <c r="AIT159" s="153"/>
      <c r="AIU159" s="153"/>
      <c r="AIV159" s="153"/>
      <c r="AIW159" s="153"/>
      <c r="AIX159" s="153"/>
      <c r="AIY159" s="153"/>
      <c r="AIZ159" s="155"/>
      <c r="AJA159" s="165"/>
      <c r="AJB159" s="153"/>
      <c r="AJC159" s="154"/>
      <c r="AJD159" s="154"/>
      <c r="AJE159" s="153"/>
      <c r="AJF159" s="153"/>
      <c r="AJG159" s="153"/>
      <c r="AJH159" s="153"/>
      <c r="AJI159" s="153"/>
      <c r="AJJ159" s="153"/>
      <c r="AJK159" s="153"/>
      <c r="AJL159" s="153"/>
      <c r="AJM159" s="155"/>
      <c r="AJN159" s="165"/>
      <c r="AJO159" s="153"/>
      <c r="AJP159" s="154"/>
      <c r="AJQ159" s="154"/>
      <c r="AJR159" s="153"/>
      <c r="AJS159" s="153"/>
      <c r="AJT159" s="153"/>
      <c r="AJU159" s="153"/>
      <c r="AJV159" s="153"/>
      <c r="AJW159" s="153"/>
      <c r="AJX159" s="153"/>
      <c r="AJY159" s="153"/>
      <c r="AJZ159" s="155"/>
      <c r="AKA159" s="165"/>
      <c r="AKB159" s="153"/>
      <c r="AKC159" s="154"/>
      <c r="AKD159" s="154"/>
      <c r="AKE159" s="153"/>
      <c r="AKF159" s="153"/>
      <c r="AKG159" s="153"/>
      <c r="AKH159" s="153"/>
      <c r="AKI159" s="153"/>
      <c r="AKJ159" s="153"/>
      <c r="AKK159" s="153"/>
      <c r="AKL159" s="153"/>
      <c r="AKM159" s="155"/>
      <c r="AKN159" s="165"/>
      <c r="AKO159" s="153"/>
      <c r="AKP159" s="154"/>
      <c r="AKQ159" s="154"/>
      <c r="AKR159" s="153"/>
      <c r="AKS159" s="153"/>
      <c r="AKT159" s="153"/>
      <c r="AKU159" s="153"/>
      <c r="AKV159" s="153"/>
      <c r="AKW159" s="153"/>
      <c r="AKX159" s="153"/>
      <c r="AKY159" s="153"/>
      <c r="AKZ159" s="155"/>
      <c r="ALA159" s="165"/>
      <c r="ALB159" s="153"/>
      <c r="ALC159" s="154"/>
      <c r="ALD159" s="154"/>
      <c r="ALE159" s="153"/>
      <c r="ALF159" s="153"/>
      <c r="ALG159" s="153"/>
      <c r="ALH159" s="153"/>
      <c r="ALI159" s="153"/>
      <c r="ALJ159" s="153"/>
      <c r="ALK159" s="153"/>
      <c r="ALL159" s="153"/>
      <c r="ALM159" s="155"/>
      <c r="ALN159" s="165"/>
      <c r="ALO159" s="153"/>
      <c r="ALP159" s="154"/>
      <c r="ALQ159" s="154"/>
      <c r="ALR159" s="153"/>
      <c r="ALS159" s="153"/>
      <c r="ALT159" s="153"/>
      <c r="ALU159" s="153"/>
      <c r="ALV159" s="153"/>
      <c r="ALW159" s="153"/>
      <c r="ALX159" s="153"/>
      <c r="ALY159" s="153"/>
      <c r="ALZ159" s="155"/>
      <c r="AMA159" s="165"/>
      <c r="AMB159" s="153"/>
      <c r="AMC159" s="154"/>
      <c r="AMD159" s="154"/>
      <c r="AME159" s="153"/>
      <c r="AMF159" s="153"/>
      <c r="AMG159" s="153"/>
      <c r="AMH159" s="153"/>
      <c r="AMI159" s="153"/>
      <c r="AMJ159" s="153"/>
      <c r="AMK159" s="153"/>
      <c r="AML159" s="153"/>
      <c r="AMM159" s="155"/>
      <c r="AMN159" s="165"/>
      <c r="AMO159" s="153"/>
      <c r="AMP159" s="154"/>
      <c r="AMQ159" s="154"/>
      <c r="AMR159" s="153"/>
      <c r="AMS159" s="153"/>
      <c r="AMT159" s="153"/>
      <c r="AMU159" s="153"/>
      <c r="AMV159" s="153"/>
      <c r="AMW159" s="153"/>
      <c r="AMX159" s="153"/>
      <c r="AMY159" s="153"/>
      <c r="AMZ159" s="155"/>
      <c r="ANA159" s="165"/>
      <c r="ANB159" s="153"/>
      <c r="ANC159" s="154"/>
      <c r="AND159" s="154"/>
      <c r="ANE159" s="153"/>
      <c r="ANF159" s="153"/>
      <c r="ANG159" s="153"/>
      <c r="ANH159" s="153"/>
      <c r="ANI159" s="153"/>
      <c r="ANJ159" s="153"/>
      <c r="ANK159" s="153"/>
      <c r="ANL159" s="153"/>
      <c r="ANM159" s="155"/>
      <c r="ANN159" s="165"/>
      <c r="ANO159" s="153"/>
      <c r="ANP159" s="154"/>
      <c r="ANQ159" s="154"/>
      <c r="ANR159" s="153"/>
      <c r="ANS159" s="153"/>
      <c r="ANT159" s="153"/>
      <c r="ANU159" s="153"/>
      <c r="ANV159" s="153"/>
      <c r="ANW159" s="153"/>
      <c r="ANX159" s="153"/>
      <c r="ANY159" s="153"/>
      <c r="ANZ159" s="155"/>
      <c r="AOA159" s="165"/>
      <c r="AOB159" s="153"/>
      <c r="AOC159" s="154"/>
      <c r="AOD159" s="154"/>
      <c r="AOE159" s="153"/>
      <c r="AOF159" s="153"/>
      <c r="AOG159" s="153"/>
      <c r="AOH159" s="153"/>
      <c r="AOI159" s="153"/>
      <c r="AOJ159" s="153"/>
      <c r="AOK159" s="153"/>
      <c r="AOL159" s="153"/>
      <c r="AOM159" s="155"/>
      <c r="AON159" s="165"/>
      <c r="AOO159" s="153"/>
      <c r="AOP159" s="154"/>
      <c r="AOQ159" s="154"/>
      <c r="AOR159" s="153"/>
      <c r="AOS159" s="153"/>
      <c r="AOT159" s="153"/>
      <c r="AOU159" s="153"/>
      <c r="AOV159" s="153"/>
      <c r="AOW159" s="153"/>
      <c r="AOX159" s="153"/>
      <c r="AOY159" s="153"/>
      <c r="AOZ159" s="155"/>
      <c r="APA159" s="165"/>
      <c r="APB159" s="153"/>
      <c r="APC159" s="154"/>
      <c r="APD159" s="154"/>
      <c r="APE159" s="153"/>
      <c r="APF159" s="153"/>
      <c r="APG159" s="153"/>
      <c r="APH159" s="153"/>
      <c r="API159" s="153"/>
      <c r="APJ159" s="153"/>
      <c r="APK159" s="153"/>
      <c r="APL159" s="153"/>
      <c r="APM159" s="155"/>
      <c r="APN159" s="165"/>
      <c r="APO159" s="153"/>
      <c r="APP159" s="154"/>
      <c r="APQ159" s="154"/>
      <c r="APR159" s="153"/>
      <c r="APS159" s="153"/>
      <c r="APT159" s="153"/>
      <c r="APU159" s="153"/>
      <c r="APV159" s="153"/>
      <c r="APW159" s="153"/>
      <c r="APX159" s="153"/>
      <c r="APY159" s="153"/>
      <c r="APZ159" s="155"/>
      <c r="AQA159" s="165"/>
      <c r="AQB159" s="153"/>
      <c r="AQC159" s="154"/>
      <c r="AQD159" s="154"/>
      <c r="AQE159" s="153"/>
      <c r="AQF159" s="153"/>
      <c r="AQG159" s="153"/>
      <c r="AQH159" s="153"/>
      <c r="AQI159" s="153"/>
      <c r="AQJ159" s="153"/>
      <c r="AQK159" s="153"/>
      <c r="AQL159" s="153"/>
      <c r="AQM159" s="155"/>
      <c r="AQN159" s="165"/>
      <c r="AQO159" s="153"/>
      <c r="AQP159" s="154"/>
      <c r="AQQ159" s="154"/>
      <c r="AQR159" s="153"/>
      <c r="AQS159" s="153"/>
      <c r="AQT159" s="153"/>
      <c r="AQU159" s="153"/>
      <c r="AQV159" s="153"/>
      <c r="AQW159" s="153"/>
      <c r="AQX159" s="153"/>
      <c r="AQY159" s="153"/>
      <c r="AQZ159" s="155"/>
      <c r="ARA159" s="165"/>
      <c r="ARB159" s="153"/>
      <c r="ARC159" s="154"/>
      <c r="ARD159" s="154"/>
      <c r="ARE159" s="153"/>
      <c r="ARF159" s="153"/>
      <c r="ARG159" s="153"/>
      <c r="ARH159" s="153"/>
      <c r="ARI159" s="153"/>
      <c r="ARJ159" s="153"/>
      <c r="ARK159" s="153"/>
      <c r="ARL159" s="153"/>
      <c r="ARM159" s="155"/>
      <c r="ARN159" s="165"/>
      <c r="ARO159" s="153"/>
      <c r="ARP159" s="154"/>
      <c r="ARQ159" s="154"/>
      <c r="ARR159" s="153"/>
      <c r="ARS159" s="153"/>
      <c r="ART159" s="153"/>
      <c r="ARU159" s="153"/>
      <c r="ARV159" s="153"/>
      <c r="ARW159" s="153"/>
      <c r="ARX159" s="153"/>
      <c r="ARY159" s="153"/>
      <c r="ARZ159" s="155"/>
      <c r="ASA159" s="165"/>
      <c r="ASB159" s="153"/>
      <c r="ASC159" s="154"/>
      <c r="ASD159" s="154"/>
      <c r="ASE159" s="153"/>
      <c r="ASF159" s="153"/>
      <c r="ASG159" s="153"/>
      <c r="ASH159" s="153"/>
      <c r="ASI159" s="153"/>
      <c r="ASJ159" s="153"/>
      <c r="ASK159" s="153"/>
      <c r="ASL159" s="153"/>
      <c r="ASM159" s="155"/>
      <c r="ASN159" s="165"/>
      <c r="ASO159" s="153"/>
      <c r="ASP159" s="154"/>
      <c r="ASQ159" s="154"/>
      <c r="ASR159" s="153"/>
      <c r="ASS159" s="153"/>
      <c r="AST159" s="153"/>
      <c r="ASU159" s="153"/>
      <c r="ASV159" s="153"/>
      <c r="ASW159" s="153"/>
      <c r="ASX159" s="153"/>
      <c r="ASY159" s="153"/>
      <c r="ASZ159" s="155"/>
      <c r="ATA159" s="165"/>
      <c r="ATB159" s="153"/>
      <c r="ATC159" s="154"/>
      <c r="ATD159" s="154"/>
      <c r="ATE159" s="153"/>
      <c r="ATF159" s="153"/>
      <c r="ATG159" s="153"/>
      <c r="ATH159" s="153"/>
      <c r="ATI159" s="153"/>
      <c r="ATJ159" s="153"/>
      <c r="ATK159" s="153"/>
      <c r="ATL159" s="153"/>
      <c r="ATM159" s="155"/>
      <c r="ATN159" s="165"/>
      <c r="ATO159" s="153"/>
      <c r="ATP159" s="154"/>
      <c r="ATQ159" s="154"/>
      <c r="ATR159" s="153"/>
      <c r="ATS159" s="153"/>
      <c r="ATT159" s="153"/>
      <c r="ATU159" s="153"/>
      <c r="ATV159" s="153"/>
      <c r="ATW159" s="153"/>
      <c r="ATX159" s="153"/>
      <c r="ATY159" s="153"/>
      <c r="ATZ159" s="155"/>
      <c r="AUA159" s="165"/>
      <c r="AUB159" s="153"/>
      <c r="AUC159" s="154"/>
      <c r="AUD159" s="154"/>
      <c r="AUE159" s="153"/>
      <c r="AUF159" s="153"/>
      <c r="AUG159" s="153"/>
      <c r="AUH159" s="153"/>
      <c r="AUI159" s="153"/>
      <c r="AUJ159" s="153"/>
      <c r="AUK159" s="153"/>
      <c r="AUL159" s="153"/>
      <c r="AUM159" s="155"/>
      <c r="AUN159" s="165"/>
      <c r="AUO159" s="153"/>
      <c r="AUP159" s="154"/>
      <c r="AUQ159" s="154"/>
      <c r="AUR159" s="153"/>
      <c r="AUS159" s="153"/>
      <c r="AUT159" s="153"/>
      <c r="AUU159" s="153"/>
      <c r="AUV159" s="153"/>
      <c r="AUW159" s="153"/>
      <c r="AUX159" s="153"/>
      <c r="AUY159" s="153"/>
      <c r="AUZ159" s="155"/>
      <c r="AVA159" s="165"/>
      <c r="AVB159" s="153"/>
      <c r="AVC159" s="154"/>
      <c r="AVD159" s="154"/>
      <c r="AVE159" s="153"/>
      <c r="AVF159" s="153"/>
      <c r="AVG159" s="153"/>
      <c r="AVH159" s="153"/>
      <c r="AVI159" s="153"/>
      <c r="AVJ159" s="153"/>
      <c r="AVK159" s="153"/>
      <c r="AVL159" s="153"/>
      <c r="AVM159" s="155"/>
      <c r="AVN159" s="165"/>
      <c r="AVO159" s="153"/>
      <c r="AVP159" s="154"/>
      <c r="AVQ159" s="154"/>
      <c r="AVR159" s="153"/>
      <c r="AVS159" s="153"/>
      <c r="AVT159" s="153"/>
      <c r="AVU159" s="153"/>
      <c r="AVV159" s="153"/>
      <c r="AVW159" s="153"/>
      <c r="AVX159" s="153"/>
      <c r="AVY159" s="153"/>
      <c r="AVZ159" s="155"/>
      <c r="AWA159" s="165"/>
      <c r="AWB159" s="153"/>
      <c r="AWC159" s="154"/>
      <c r="AWD159" s="154"/>
      <c r="AWE159" s="153"/>
      <c r="AWF159" s="153"/>
      <c r="AWG159" s="153"/>
      <c r="AWH159" s="153"/>
      <c r="AWI159" s="153"/>
      <c r="AWJ159" s="153"/>
      <c r="AWK159" s="153"/>
      <c r="AWL159" s="153"/>
      <c r="AWM159" s="155"/>
      <c r="AWN159" s="165"/>
      <c r="AWO159" s="153"/>
      <c r="AWP159" s="154"/>
      <c r="AWQ159" s="154"/>
      <c r="AWR159" s="153"/>
      <c r="AWS159" s="153"/>
      <c r="AWT159" s="153"/>
      <c r="AWU159" s="153"/>
      <c r="AWV159" s="153"/>
      <c r="AWW159" s="153"/>
      <c r="AWX159" s="153"/>
      <c r="AWY159" s="153"/>
      <c r="AWZ159" s="155"/>
      <c r="AXA159" s="165"/>
      <c r="AXB159" s="153"/>
      <c r="AXC159" s="154"/>
      <c r="AXD159" s="154"/>
      <c r="AXE159" s="153"/>
      <c r="AXF159" s="153"/>
      <c r="AXG159" s="153"/>
      <c r="AXH159" s="153"/>
      <c r="AXI159" s="153"/>
      <c r="AXJ159" s="153"/>
      <c r="AXK159" s="153"/>
      <c r="AXL159" s="153"/>
      <c r="AXM159" s="155"/>
      <c r="AXN159" s="165"/>
      <c r="AXO159" s="153"/>
      <c r="AXP159" s="154"/>
      <c r="AXQ159" s="154"/>
      <c r="AXR159" s="153"/>
      <c r="AXS159" s="153"/>
      <c r="AXT159" s="153"/>
      <c r="AXU159" s="153"/>
      <c r="AXV159" s="153"/>
      <c r="AXW159" s="153"/>
      <c r="AXX159" s="153"/>
      <c r="AXY159" s="153"/>
      <c r="AXZ159" s="155"/>
      <c r="AYA159" s="165"/>
      <c r="AYB159" s="153"/>
      <c r="AYC159" s="154"/>
      <c r="AYD159" s="154"/>
      <c r="AYE159" s="153"/>
      <c r="AYF159" s="153"/>
      <c r="AYG159" s="153"/>
      <c r="AYH159" s="153"/>
      <c r="AYI159" s="153"/>
      <c r="AYJ159" s="153"/>
      <c r="AYK159" s="153"/>
      <c r="AYL159" s="153"/>
      <c r="AYM159" s="155"/>
      <c r="AYN159" s="165"/>
      <c r="AYO159" s="153"/>
      <c r="AYP159" s="154"/>
      <c r="AYQ159" s="154"/>
      <c r="AYR159" s="153"/>
      <c r="AYS159" s="153"/>
      <c r="AYT159" s="153"/>
      <c r="AYU159" s="153"/>
      <c r="AYV159" s="153"/>
      <c r="AYW159" s="153"/>
      <c r="AYX159" s="153"/>
      <c r="AYY159" s="153"/>
      <c r="AYZ159" s="155"/>
      <c r="AZA159" s="165"/>
      <c r="AZB159" s="153"/>
      <c r="AZC159" s="154"/>
      <c r="AZD159" s="154"/>
      <c r="AZE159" s="153"/>
      <c r="AZF159" s="153"/>
      <c r="AZG159" s="153"/>
      <c r="AZH159" s="153"/>
      <c r="AZI159" s="153"/>
      <c r="AZJ159" s="153"/>
      <c r="AZK159" s="153"/>
      <c r="AZL159" s="153"/>
      <c r="AZM159" s="155"/>
      <c r="AZN159" s="165"/>
      <c r="AZO159" s="153"/>
      <c r="AZP159" s="154"/>
      <c r="AZQ159" s="154"/>
      <c r="AZR159" s="153"/>
      <c r="AZS159" s="153"/>
      <c r="AZT159" s="153"/>
      <c r="AZU159" s="153"/>
      <c r="AZV159" s="153"/>
      <c r="AZW159" s="153"/>
      <c r="AZX159" s="153"/>
      <c r="AZY159" s="153"/>
      <c r="AZZ159" s="155"/>
      <c r="BAA159" s="165"/>
      <c r="BAB159" s="153"/>
      <c r="BAC159" s="154"/>
      <c r="BAD159" s="154"/>
      <c r="BAE159" s="153"/>
      <c r="BAF159" s="153"/>
      <c r="BAG159" s="153"/>
      <c r="BAH159" s="153"/>
      <c r="BAI159" s="153"/>
      <c r="BAJ159" s="153"/>
      <c r="BAK159" s="153"/>
      <c r="BAL159" s="153"/>
      <c r="BAM159" s="155"/>
      <c r="BAN159" s="165"/>
      <c r="BAO159" s="153"/>
      <c r="BAP159" s="154"/>
      <c r="BAQ159" s="154"/>
      <c r="BAR159" s="153"/>
      <c r="BAS159" s="153"/>
      <c r="BAT159" s="153"/>
      <c r="BAU159" s="153"/>
      <c r="BAV159" s="153"/>
      <c r="BAW159" s="153"/>
      <c r="BAX159" s="153"/>
      <c r="BAY159" s="153"/>
      <c r="BAZ159" s="155"/>
      <c r="BBA159" s="165"/>
      <c r="BBB159" s="153"/>
      <c r="BBC159" s="154"/>
      <c r="BBD159" s="154"/>
      <c r="BBE159" s="153"/>
      <c r="BBF159" s="153"/>
      <c r="BBG159" s="153"/>
      <c r="BBH159" s="153"/>
      <c r="BBI159" s="153"/>
      <c r="BBJ159" s="153"/>
      <c r="BBK159" s="153"/>
      <c r="BBL159" s="153"/>
      <c r="BBM159" s="155"/>
      <c r="BBN159" s="165"/>
      <c r="BBO159" s="153"/>
      <c r="BBP159" s="154"/>
      <c r="BBQ159" s="154"/>
      <c r="BBR159" s="153"/>
      <c r="BBS159" s="153"/>
      <c r="BBT159" s="153"/>
      <c r="BBU159" s="153"/>
      <c r="BBV159" s="153"/>
      <c r="BBW159" s="153"/>
      <c r="BBX159" s="153"/>
      <c r="BBY159" s="153"/>
      <c r="BBZ159" s="155"/>
      <c r="BCA159" s="165"/>
      <c r="BCB159" s="153"/>
      <c r="BCC159" s="154"/>
      <c r="BCD159" s="154"/>
      <c r="BCE159" s="153"/>
      <c r="BCF159" s="153"/>
      <c r="BCG159" s="153"/>
      <c r="BCH159" s="153"/>
      <c r="BCI159" s="153"/>
      <c r="BCJ159" s="153"/>
      <c r="BCK159" s="153"/>
      <c r="BCL159" s="153"/>
      <c r="BCM159" s="155"/>
      <c r="BCN159" s="165"/>
      <c r="BCO159" s="153"/>
      <c r="BCP159" s="154"/>
      <c r="BCQ159" s="154"/>
      <c r="BCR159" s="153"/>
      <c r="BCS159" s="153"/>
      <c r="BCT159" s="153"/>
      <c r="BCU159" s="153"/>
      <c r="BCV159" s="153"/>
      <c r="BCW159" s="153"/>
      <c r="BCX159" s="153"/>
      <c r="BCY159" s="153"/>
      <c r="BCZ159" s="155"/>
      <c r="BDA159" s="165"/>
      <c r="BDB159" s="153"/>
      <c r="BDC159" s="154"/>
      <c r="BDD159" s="154"/>
      <c r="BDE159" s="153"/>
      <c r="BDF159" s="153"/>
      <c r="BDG159" s="153"/>
      <c r="BDH159" s="153"/>
      <c r="BDI159" s="153"/>
      <c r="BDJ159" s="153"/>
      <c r="BDK159" s="153"/>
      <c r="BDL159" s="153"/>
      <c r="BDM159" s="155"/>
      <c r="BDN159" s="165"/>
      <c r="BDO159" s="153"/>
      <c r="BDP159" s="154"/>
      <c r="BDQ159" s="154"/>
      <c r="BDR159" s="153"/>
      <c r="BDS159" s="153"/>
      <c r="BDT159" s="153"/>
      <c r="BDU159" s="153"/>
      <c r="BDV159" s="153"/>
      <c r="BDW159" s="153"/>
      <c r="BDX159" s="153"/>
      <c r="BDY159" s="153"/>
      <c r="BDZ159" s="155"/>
      <c r="BEA159" s="165"/>
      <c r="BEB159" s="153"/>
      <c r="BEC159" s="154"/>
      <c r="BED159" s="154"/>
      <c r="BEE159" s="153"/>
      <c r="BEF159" s="153"/>
      <c r="BEG159" s="153"/>
      <c r="BEH159" s="153"/>
      <c r="BEI159" s="153"/>
      <c r="BEJ159" s="153"/>
      <c r="BEK159" s="153"/>
      <c r="BEL159" s="153"/>
      <c r="BEM159" s="155"/>
      <c r="BEN159" s="165"/>
      <c r="BEO159" s="153"/>
      <c r="BEP159" s="154"/>
      <c r="BEQ159" s="154"/>
      <c r="BER159" s="153"/>
      <c r="BES159" s="153"/>
      <c r="BET159" s="153"/>
      <c r="BEU159" s="153"/>
      <c r="BEV159" s="153"/>
      <c r="BEW159" s="153"/>
      <c r="BEX159" s="153"/>
      <c r="BEY159" s="153"/>
      <c r="BEZ159" s="155"/>
      <c r="BFA159" s="165"/>
      <c r="BFB159" s="153"/>
      <c r="BFC159" s="154"/>
      <c r="BFD159" s="154"/>
      <c r="BFE159" s="153"/>
      <c r="BFF159" s="153"/>
      <c r="BFG159" s="153"/>
      <c r="BFH159" s="153"/>
      <c r="BFI159" s="153"/>
      <c r="BFJ159" s="153"/>
      <c r="BFK159" s="153"/>
      <c r="BFL159" s="153"/>
      <c r="BFM159" s="155"/>
      <c r="BFN159" s="165"/>
      <c r="BFO159" s="153"/>
      <c r="BFP159" s="154"/>
      <c r="BFQ159" s="154"/>
      <c r="BFR159" s="153"/>
      <c r="BFS159" s="153"/>
      <c r="BFT159" s="153"/>
      <c r="BFU159" s="153"/>
      <c r="BFV159" s="153"/>
      <c r="BFW159" s="153"/>
      <c r="BFX159" s="153"/>
      <c r="BFY159" s="153"/>
      <c r="BFZ159" s="155"/>
      <c r="BGA159" s="165"/>
      <c r="BGB159" s="153"/>
      <c r="BGC159" s="154"/>
      <c r="BGD159" s="154"/>
      <c r="BGE159" s="153"/>
      <c r="BGF159" s="153"/>
      <c r="BGG159" s="153"/>
      <c r="BGH159" s="153"/>
      <c r="BGI159" s="153"/>
      <c r="BGJ159" s="153"/>
      <c r="BGK159" s="153"/>
      <c r="BGL159" s="153"/>
      <c r="BGM159" s="155"/>
      <c r="BGN159" s="165"/>
      <c r="BGO159" s="153"/>
      <c r="BGP159" s="154"/>
      <c r="BGQ159" s="154"/>
      <c r="BGR159" s="153"/>
      <c r="BGS159" s="153"/>
      <c r="BGT159" s="153"/>
      <c r="BGU159" s="153"/>
      <c r="BGV159" s="153"/>
      <c r="BGW159" s="153"/>
      <c r="BGX159" s="153"/>
      <c r="BGY159" s="153"/>
      <c r="BGZ159" s="155"/>
      <c r="BHA159" s="165"/>
      <c r="BHB159" s="153"/>
      <c r="BHC159" s="154"/>
      <c r="BHD159" s="154"/>
      <c r="BHE159" s="153"/>
      <c r="BHF159" s="153"/>
      <c r="BHG159" s="153"/>
      <c r="BHH159" s="153"/>
      <c r="BHI159" s="153"/>
      <c r="BHJ159" s="153"/>
      <c r="BHK159" s="153"/>
      <c r="BHL159" s="153"/>
      <c r="BHM159" s="155"/>
      <c r="BHN159" s="165"/>
      <c r="BHO159" s="153"/>
      <c r="BHP159" s="154"/>
      <c r="BHQ159" s="154"/>
      <c r="BHR159" s="153"/>
      <c r="BHS159" s="153"/>
      <c r="BHT159" s="153"/>
      <c r="BHU159" s="153"/>
      <c r="BHV159" s="153"/>
      <c r="BHW159" s="153"/>
      <c r="BHX159" s="153"/>
      <c r="BHY159" s="153"/>
      <c r="BHZ159" s="155"/>
      <c r="BIA159" s="165"/>
      <c r="BIB159" s="153"/>
      <c r="BIC159" s="154"/>
      <c r="BID159" s="154"/>
      <c r="BIE159" s="153"/>
      <c r="BIF159" s="153"/>
      <c r="BIG159" s="153"/>
      <c r="BIH159" s="153"/>
      <c r="BII159" s="153"/>
      <c r="BIJ159" s="153"/>
      <c r="BIK159" s="153"/>
      <c r="BIL159" s="153"/>
      <c r="BIM159" s="155"/>
      <c r="BIN159" s="165"/>
      <c r="BIO159" s="153"/>
      <c r="BIP159" s="154"/>
      <c r="BIQ159" s="154"/>
      <c r="BIR159" s="153"/>
      <c r="BIS159" s="153"/>
      <c r="BIT159" s="153"/>
      <c r="BIU159" s="153"/>
      <c r="BIV159" s="153"/>
      <c r="BIW159" s="153"/>
      <c r="BIX159" s="153"/>
      <c r="BIY159" s="153"/>
      <c r="BIZ159" s="155"/>
      <c r="BJA159" s="165"/>
      <c r="BJB159" s="153"/>
      <c r="BJC159" s="154"/>
      <c r="BJD159" s="154"/>
      <c r="BJE159" s="153"/>
      <c r="BJF159" s="153"/>
      <c r="BJG159" s="153"/>
      <c r="BJH159" s="153"/>
      <c r="BJI159" s="153"/>
      <c r="BJJ159" s="153"/>
      <c r="BJK159" s="153"/>
      <c r="BJL159" s="153"/>
      <c r="BJM159" s="155"/>
      <c r="BJN159" s="165"/>
      <c r="BJO159" s="153"/>
      <c r="BJP159" s="154"/>
      <c r="BJQ159" s="154"/>
      <c r="BJR159" s="153"/>
      <c r="BJS159" s="153"/>
      <c r="BJT159" s="153"/>
      <c r="BJU159" s="153"/>
      <c r="BJV159" s="153"/>
      <c r="BJW159" s="153"/>
      <c r="BJX159" s="153"/>
      <c r="BJY159" s="153"/>
      <c r="BJZ159" s="155"/>
      <c r="BKA159" s="165"/>
      <c r="BKB159" s="153"/>
      <c r="BKC159" s="154"/>
      <c r="BKD159" s="154"/>
      <c r="BKE159" s="153"/>
      <c r="BKF159" s="153"/>
      <c r="BKG159" s="153"/>
      <c r="BKH159" s="153"/>
      <c r="BKI159" s="153"/>
      <c r="BKJ159" s="153"/>
      <c r="BKK159" s="153"/>
      <c r="BKL159" s="153"/>
      <c r="BKM159" s="155"/>
      <c r="BKN159" s="165"/>
      <c r="BKO159" s="153"/>
      <c r="BKP159" s="154"/>
      <c r="BKQ159" s="154"/>
      <c r="BKR159" s="153"/>
      <c r="BKS159" s="153"/>
      <c r="BKT159" s="153"/>
      <c r="BKU159" s="153"/>
      <c r="BKV159" s="153"/>
      <c r="BKW159" s="153"/>
      <c r="BKX159" s="153"/>
      <c r="BKY159" s="153"/>
      <c r="BKZ159" s="155"/>
      <c r="BLA159" s="165"/>
      <c r="BLB159" s="153"/>
      <c r="BLC159" s="154"/>
      <c r="BLD159" s="154"/>
      <c r="BLE159" s="153"/>
      <c r="BLF159" s="153"/>
      <c r="BLG159" s="153"/>
      <c r="BLH159" s="153"/>
      <c r="BLI159" s="153"/>
      <c r="BLJ159" s="153"/>
      <c r="BLK159" s="153"/>
      <c r="BLL159" s="153"/>
      <c r="BLM159" s="155"/>
      <c r="BLN159" s="165"/>
      <c r="BLO159" s="153"/>
      <c r="BLP159" s="154"/>
      <c r="BLQ159" s="154"/>
      <c r="BLR159" s="153"/>
      <c r="BLS159" s="153"/>
      <c r="BLT159" s="153"/>
      <c r="BLU159" s="153"/>
      <c r="BLV159" s="153"/>
      <c r="BLW159" s="153"/>
      <c r="BLX159" s="153"/>
      <c r="BLY159" s="153"/>
      <c r="BLZ159" s="155"/>
      <c r="BMA159" s="165"/>
      <c r="BMB159" s="153"/>
      <c r="BMC159" s="154"/>
      <c r="BMD159" s="154"/>
      <c r="BME159" s="153"/>
      <c r="BMF159" s="153"/>
      <c r="BMG159" s="153"/>
      <c r="BMH159" s="153"/>
      <c r="BMI159" s="153"/>
      <c r="BMJ159" s="153"/>
      <c r="BMK159" s="153"/>
      <c r="BML159" s="153"/>
      <c r="BMM159" s="155"/>
      <c r="BMN159" s="165"/>
      <c r="BMO159" s="153"/>
      <c r="BMP159" s="154"/>
      <c r="BMQ159" s="154"/>
      <c r="BMR159" s="153"/>
      <c r="BMS159" s="153"/>
      <c r="BMT159" s="153"/>
      <c r="BMU159" s="153"/>
      <c r="BMV159" s="153"/>
      <c r="BMW159" s="153"/>
      <c r="BMX159" s="153"/>
      <c r="BMY159" s="153"/>
      <c r="BMZ159" s="155"/>
      <c r="BNA159" s="165"/>
      <c r="BNB159" s="153"/>
      <c r="BNC159" s="154"/>
      <c r="BND159" s="154"/>
      <c r="BNE159" s="153"/>
      <c r="BNF159" s="153"/>
      <c r="BNG159" s="153"/>
      <c r="BNH159" s="153"/>
      <c r="BNI159" s="153"/>
      <c r="BNJ159" s="153"/>
      <c r="BNK159" s="153"/>
      <c r="BNL159" s="153"/>
      <c r="BNM159" s="155"/>
      <c r="BNN159" s="165"/>
      <c r="BNO159" s="153"/>
      <c r="BNP159" s="154"/>
      <c r="BNQ159" s="154"/>
      <c r="BNR159" s="153"/>
      <c r="BNS159" s="153"/>
      <c r="BNT159" s="153"/>
      <c r="BNU159" s="153"/>
      <c r="BNV159" s="153"/>
      <c r="BNW159" s="153"/>
      <c r="BNX159" s="153"/>
      <c r="BNY159" s="153"/>
      <c r="BNZ159" s="155"/>
      <c r="BOA159" s="165"/>
      <c r="BOB159" s="153"/>
      <c r="BOC159" s="154"/>
      <c r="BOD159" s="154"/>
      <c r="BOE159" s="153"/>
      <c r="BOF159" s="153"/>
      <c r="BOG159" s="153"/>
      <c r="BOH159" s="153"/>
      <c r="BOI159" s="153"/>
      <c r="BOJ159" s="153"/>
      <c r="BOK159" s="153"/>
      <c r="BOL159" s="153"/>
      <c r="BOM159" s="155"/>
      <c r="BON159" s="165"/>
      <c r="BOO159" s="153"/>
      <c r="BOP159" s="154"/>
      <c r="BOQ159" s="154"/>
      <c r="BOR159" s="153"/>
      <c r="BOS159" s="153"/>
      <c r="BOT159" s="153"/>
      <c r="BOU159" s="153"/>
      <c r="BOV159" s="153"/>
      <c r="BOW159" s="153"/>
      <c r="BOX159" s="153"/>
      <c r="BOY159" s="153"/>
      <c r="BOZ159" s="155"/>
      <c r="BPA159" s="165"/>
      <c r="BPB159" s="153"/>
      <c r="BPC159" s="154"/>
      <c r="BPD159" s="154"/>
      <c r="BPE159" s="153"/>
      <c r="BPF159" s="153"/>
      <c r="BPG159" s="153"/>
      <c r="BPH159" s="153"/>
      <c r="BPI159" s="153"/>
      <c r="BPJ159" s="153"/>
      <c r="BPK159" s="153"/>
      <c r="BPL159" s="153"/>
      <c r="BPM159" s="155"/>
      <c r="BPN159" s="165"/>
      <c r="BPO159" s="153"/>
      <c r="BPP159" s="154"/>
      <c r="BPQ159" s="154"/>
      <c r="BPR159" s="153"/>
      <c r="BPS159" s="153"/>
      <c r="BPT159" s="153"/>
      <c r="BPU159" s="153"/>
      <c r="BPV159" s="153"/>
      <c r="BPW159" s="153"/>
      <c r="BPX159" s="153"/>
      <c r="BPY159" s="153"/>
      <c r="BPZ159" s="155"/>
      <c r="BQA159" s="165"/>
      <c r="BQB159" s="153"/>
      <c r="BQC159" s="154"/>
      <c r="BQD159" s="154"/>
      <c r="BQE159" s="153"/>
      <c r="BQF159" s="153"/>
      <c r="BQG159" s="153"/>
      <c r="BQH159" s="153"/>
      <c r="BQI159" s="153"/>
      <c r="BQJ159" s="153"/>
      <c r="BQK159" s="153"/>
      <c r="BQL159" s="153"/>
      <c r="BQM159" s="155"/>
      <c r="BQN159" s="165"/>
      <c r="BQO159" s="153"/>
      <c r="BQP159" s="154"/>
      <c r="BQQ159" s="154"/>
      <c r="BQR159" s="153"/>
      <c r="BQS159" s="153"/>
      <c r="BQT159" s="153"/>
      <c r="BQU159" s="153"/>
      <c r="BQV159" s="153"/>
      <c r="BQW159" s="153"/>
      <c r="BQX159" s="153"/>
      <c r="BQY159" s="153"/>
      <c r="BQZ159" s="155"/>
      <c r="BRA159" s="165"/>
      <c r="BRB159" s="153"/>
      <c r="BRC159" s="154"/>
      <c r="BRD159" s="154"/>
      <c r="BRE159" s="153"/>
      <c r="BRF159" s="153"/>
      <c r="BRG159" s="153"/>
      <c r="BRH159" s="153"/>
      <c r="BRI159" s="153"/>
      <c r="BRJ159" s="153"/>
      <c r="BRK159" s="153"/>
      <c r="BRL159" s="153"/>
      <c r="BRM159" s="155"/>
      <c r="BRN159" s="165"/>
      <c r="BRO159" s="153"/>
      <c r="BRP159" s="154"/>
      <c r="BRQ159" s="154"/>
      <c r="BRR159" s="153"/>
      <c r="BRS159" s="153"/>
      <c r="BRT159" s="153"/>
      <c r="BRU159" s="153"/>
      <c r="BRV159" s="153"/>
      <c r="BRW159" s="153"/>
      <c r="BRX159" s="153"/>
      <c r="BRY159" s="153"/>
      <c r="BRZ159" s="155"/>
      <c r="BSA159" s="165"/>
      <c r="BSB159" s="153"/>
      <c r="BSC159" s="154"/>
      <c r="BSD159" s="154"/>
      <c r="BSE159" s="153"/>
      <c r="BSF159" s="153"/>
      <c r="BSG159" s="153"/>
      <c r="BSH159" s="153"/>
      <c r="BSI159" s="153"/>
      <c r="BSJ159" s="153"/>
      <c r="BSK159" s="153"/>
      <c r="BSL159" s="153"/>
      <c r="BSM159" s="155"/>
      <c r="BSN159" s="165"/>
      <c r="BSO159" s="153"/>
      <c r="BSP159" s="154"/>
      <c r="BSQ159" s="154"/>
      <c r="BSR159" s="153"/>
      <c r="BSS159" s="153"/>
      <c r="BST159" s="153"/>
      <c r="BSU159" s="153"/>
      <c r="BSV159" s="153"/>
      <c r="BSW159" s="153"/>
      <c r="BSX159" s="153"/>
      <c r="BSY159" s="153"/>
      <c r="BSZ159" s="155"/>
      <c r="BTA159" s="165"/>
      <c r="BTB159" s="153"/>
      <c r="BTC159" s="154"/>
      <c r="BTD159" s="154"/>
      <c r="BTE159" s="153"/>
      <c r="BTF159" s="153"/>
      <c r="BTG159" s="153"/>
      <c r="BTH159" s="153"/>
      <c r="BTI159" s="153"/>
      <c r="BTJ159" s="153"/>
      <c r="BTK159" s="153"/>
      <c r="BTL159" s="153"/>
      <c r="BTM159" s="155"/>
      <c r="BTN159" s="165"/>
      <c r="BTO159" s="153"/>
      <c r="BTP159" s="154"/>
      <c r="BTQ159" s="154"/>
      <c r="BTR159" s="153"/>
      <c r="BTS159" s="153"/>
      <c r="BTT159" s="153"/>
      <c r="BTU159" s="153"/>
      <c r="BTV159" s="153"/>
      <c r="BTW159" s="153"/>
      <c r="BTX159" s="153"/>
      <c r="BTY159" s="153"/>
      <c r="BTZ159" s="155"/>
      <c r="BUA159" s="165"/>
      <c r="BUB159" s="153"/>
      <c r="BUC159" s="154"/>
      <c r="BUD159" s="154"/>
      <c r="BUE159" s="153"/>
      <c r="BUF159" s="153"/>
      <c r="BUG159" s="153"/>
      <c r="BUH159" s="153"/>
      <c r="BUI159" s="153"/>
      <c r="BUJ159" s="153"/>
      <c r="BUK159" s="153"/>
      <c r="BUL159" s="153"/>
      <c r="BUM159" s="155"/>
      <c r="BUN159" s="165"/>
      <c r="BUO159" s="153"/>
      <c r="BUP159" s="154"/>
      <c r="BUQ159" s="154"/>
      <c r="BUR159" s="153"/>
      <c r="BUS159" s="153"/>
      <c r="BUT159" s="153"/>
      <c r="BUU159" s="153"/>
      <c r="BUV159" s="153"/>
      <c r="BUW159" s="153"/>
      <c r="BUX159" s="153"/>
      <c r="BUY159" s="153"/>
      <c r="BUZ159" s="155"/>
      <c r="BVA159" s="165"/>
      <c r="BVB159" s="153"/>
      <c r="BVC159" s="154"/>
      <c r="BVD159" s="154"/>
      <c r="BVE159" s="153"/>
      <c r="BVF159" s="153"/>
      <c r="BVG159" s="153"/>
      <c r="BVH159" s="153"/>
      <c r="BVI159" s="153"/>
      <c r="BVJ159" s="153"/>
      <c r="BVK159" s="153"/>
      <c r="BVL159" s="153"/>
      <c r="BVM159" s="155"/>
      <c r="BVN159" s="165"/>
      <c r="BVO159" s="153"/>
      <c r="BVP159" s="154"/>
      <c r="BVQ159" s="154"/>
      <c r="BVR159" s="153"/>
      <c r="BVS159" s="153"/>
      <c r="BVT159" s="153"/>
      <c r="BVU159" s="153"/>
      <c r="BVV159" s="153"/>
      <c r="BVW159" s="153"/>
      <c r="BVX159" s="153"/>
      <c r="BVY159" s="153"/>
      <c r="BVZ159" s="155"/>
      <c r="BWA159" s="165"/>
      <c r="BWB159" s="153"/>
      <c r="BWC159" s="154"/>
      <c r="BWD159" s="154"/>
      <c r="BWE159" s="153"/>
      <c r="BWF159" s="153"/>
      <c r="BWG159" s="153"/>
      <c r="BWH159" s="153"/>
      <c r="BWI159" s="153"/>
      <c r="BWJ159" s="153"/>
      <c r="BWK159" s="153"/>
      <c r="BWL159" s="153"/>
      <c r="BWM159" s="155"/>
      <c r="BWN159" s="165"/>
      <c r="BWO159" s="153"/>
      <c r="BWP159" s="154"/>
      <c r="BWQ159" s="154"/>
      <c r="BWR159" s="153"/>
      <c r="BWS159" s="153"/>
      <c r="BWT159" s="153"/>
      <c r="BWU159" s="153"/>
      <c r="BWV159" s="153"/>
      <c r="BWW159" s="153"/>
      <c r="BWX159" s="153"/>
      <c r="BWY159" s="153"/>
      <c r="BWZ159" s="155"/>
      <c r="BXA159" s="165"/>
      <c r="BXB159" s="153"/>
      <c r="BXC159" s="154"/>
      <c r="BXD159" s="154"/>
      <c r="BXE159" s="153"/>
      <c r="BXF159" s="153"/>
      <c r="BXG159" s="153"/>
      <c r="BXH159" s="153"/>
      <c r="BXI159" s="153"/>
      <c r="BXJ159" s="153"/>
      <c r="BXK159" s="153"/>
      <c r="BXL159" s="153"/>
      <c r="BXM159" s="155"/>
      <c r="BXN159" s="165"/>
      <c r="BXO159" s="153"/>
      <c r="BXP159" s="154"/>
      <c r="BXQ159" s="154"/>
      <c r="BXR159" s="153"/>
      <c r="BXS159" s="153"/>
      <c r="BXT159" s="153"/>
      <c r="BXU159" s="153"/>
      <c r="BXV159" s="153"/>
      <c r="BXW159" s="153"/>
      <c r="BXX159" s="153"/>
      <c r="BXY159" s="153"/>
      <c r="BXZ159" s="155"/>
      <c r="BYA159" s="165"/>
      <c r="BYB159" s="153"/>
      <c r="BYC159" s="154"/>
      <c r="BYD159" s="154"/>
      <c r="BYE159" s="153"/>
      <c r="BYF159" s="153"/>
      <c r="BYG159" s="153"/>
      <c r="BYH159" s="153"/>
      <c r="BYI159" s="153"/>
      <c r="BYJ159" s="153"/>
      <c r="BYK159" s="153"/>
      <c r="BYL159" s="153"/>
      <c r="BYM159" s="155"/>
      <c r="BYN159" s="165"/>
      <c r="BYO159" s="153"/>
      <c r="BYP159" s="154"/>
      <c r="BYQ159" s="154"/>
      <c r="BYR159" s="153"/>
      <c r="BYS159" s="153"/>
      <c r="BYT159" s="153"/>
      <c r="BYU159" s="153"/>
      <c r="BYV159" s="153"/>
      <c r="BYW159" s="153"/>
      <c r="BYX159" s="153"/>
      <c r="BYY159" s="153"/>
      <c r="BYZ159" s="155"/>
      <c r="BZA159" s="165"/>
      <c r="BZB159" s="153"/>
      <c r="BZC159" s="154"/>
      <c r="BZD159" s="154"/>
      <c r="BZE159" s="153"/>
      <c r="BZF159" s="153"/>
      <c r="BZG159" s="153"/>
      <c r="BZH159" s="153"/>
      <c r="BZI159" s="153"/>
      <c r="BZJ159" s="153"/>
      <c r="BZK159" s="153"/>
      <c r="BZL159" s="153"/>
      <c r="BZM159" s="155"/>
      <c r="BZN159" s="165"/>
      <c r="BZO159" s="153"/>
      <c r="BZP159" s="154"/>
      <c r="BZQ159" s="154"/>
      <c r="BZR159" s="153"/>
      <c r="BZS159" s="153"/>
      <c r="BZT159" s="153"/>
      <c r="BZU159" s="153"/>
      <c r="BZV159" s="153"/>
      <c r="BZW159" s="153"/>
      <c r="BZX159" s="153"/>
      <c r="BZY159" s="153"/>
      <c r="BZZ159" s="155"/>
      <c r="CAA159" s="165"/>
      <c r="CAB159" s="153"/>
      <c r="CAC159" s="154"/>
      <c r="CAD159" s="154"/>
      <c r="CAE159" s="153"/>
      <c r="CAF159" s="153"/>
      <c r="CAG159" s="153"/>
      <c r="CAH159" s="153"/>
      <c r="CAI159" s="153"/>
      <c r="CAJ159" s="153"/>
      <c r="CAK159" s="153"/>
      <c r="CAL159" s="153"/>
      <c r="CAM159" s="155"/>
      <c r="CAN159" s="165"/>
      <c r="CAO159" s="153"/>
      <c r="CAP159" s="154"/>
      <c r="CAQ159" s="154"/>
      <c r="CAR159" s="153"/>
      <c r="CAS159" s="153"/>
      <c r="CAT159" s="153"/>
      <c r="CAU159" s="153"/>
      <c r="CAV159" s="153"/>
      <c r="CAW159" s="153"/>
      <c r="CAX159" s="153"/>
      <c r="CAY159" s="153"/>
      <c r="CAZ159" s="155"/>
      <c r="CBA159" s="165"/>
      <c r="CBB159" s="153"/>
      <c r="CBC159" s="154"/>
      <c r="CBD159" s="154"/>
      <c r="CBE159" s="153"/>
      <c r="CBF159" s="153"/>
      <c r="CBG159" s="153"/>
      <c r="CBH159" s="153"/>
      <c r="CBI159" s="153"/>
      <c r="CBJ159" s="153"/>
      <c r="CBK159" s="153"/>
      <c r="CBL159" s="153"/>
      <c r="CBM159" s="155"/>
      <c r="CBN159" s="165"/>
      <c r="CBO159" s="153"/>
      <c r="CBP159" s="154"/>
      <c r="CBQ159" s="154"/>
      <c r="CBR159" s="153"/>
      <c r="CBS159" s="153"/>
      <c r="CBT159" s="153"/>
      <c r="CBU159" s="153"/>
      <c r="CBV159" s="153"/>
      <c r="CBW159" s="153"/>
      <c r="CBX159" s="153"/>
      <c r="CBY159" s="153"/>
      <c r="CBZ159" s="155"/>
      <c r="CCA159" s="165"/>
      <c r="CCB159" s="153"/>
      <c r="CCC159" s="154"/>
      <c r="CCD159" s="154"/>
      <c r="CCE159" s="153"/>
      <c r="CCF159" s="153"/>
      <c r="CCG159" s="153"/>
      <c r="CCH159" s="153"/>
      <c r="CCI159" s="153"/>
      <c r="CCJ159" s="153"/>
      <c r="CCK159" s="153"/>
      <c r="CCL159" s="153"/>
      <c r="CCM159" s="155"/>
      <c r="CCN159" s="165"/>
      <c r="CCO159" s="153"/>
      <c r="CCP159" s="154"/>
      <c r="CCQ159" s="154"/>
      <c r="CCR159" s="153"/>
      <c r="CCS159" s="153"/>
      <c r="CCT159" s="153"/>
      <c r="CCU159" s="153"/>
      <c r="CCV159" s="153"/>
      <c r="CCW159" s="153"/>
      <c r="CCX159" s="153"/>
      <c r="CCY159" s="153"/>
      <c r="CCZ159" s="155"/>
      <c r="CDA159" s="165"/>
      <c r="CDB159" s="153"/>
      <c r="CDC159" s="154"/>
      <c r="CDD159" s="154"/>
      <c r="CDE159" s="153"/>
      <c r="CDF159" s="153"/>
      <c r="CDG159" s="153"/>
      <c r="CDH159" s="153"/>
      <c r="CDI159" s="153"/>
      <c r="CDJ159" s="153"/>
      <c r="CDK159" s="153"/>
      <c r="CDL159" s="153"/>
      <c r="CDM159" s="155"/>
      <c r="CDN159" s="165"/>
      <c r="CDO159" s="153"/>
      <c r="CDP159" s="154"/>
      <c r="CDQ159" s="154"/>
      <c r="CDR159" s="153"/>
      <c r="CDS159" s="153"/>
      <c r="CDT159" s="153"/>
      <c r="CDU159" s="153"/>
      <c r="CDV159" s="153"/>
      <c r="CDW159" s="153"/>
      <c r="CDX159" s="153"/>
      <c r="CDY159" s="153"/>
      <c r="CDZ159" s="155"/>
      <c r="CEA159" s="165"/>
      <c r="CEB159" s="153"/>
      <c r="CEC159" s="154"/>
      <c r="CED159" s="154"/>
      <c r="CEE159" s="153"/>
      <c r="CEF159" s="153"/>
      <c r="CEG159" s="153"/>
      <c r="CEH159" s="153"/>
      <c r="CEI159" s="153"/>
      <c r="CEJ159" s="153"/>
      <c r="CEK159" s="153"/>
      <c r="CEL159" s="153"/>
      <c r="CEM159" s="155"/>
      <c r="CEN159" s="165"/>
      <c r="CEO159" s="153"/>
      <c r="CEP159" s="154"/>
      <c r="CEQ159" s="154"/>
      <c r="CER159" s="153"/>
      <c r="CES159" s="153"/>
      <c r="CET159" s="153"/>
      <c r="CEU159" s="153"/>
      <c r="CEV159" s="153"/>
      <c r="CEW159" s="153"/>
      <c r="CEX159" s="153"/>
      <c r="CEY159" s="153"/>
      <c r="CEZ159" s="155"/>
      <c r="CFA159" s="165"/>
      <c r="CFB159" s="153"/>
      <c r="CFC159" s="154"/>
      <c r="CFD159" s="154"/>
      <c r="CFE159" s="153"/>
      <c r="CFF159" s="153"/>
      <c r="CFG159" s="153"/>
      <c r="CFH159" s="153"/>
      <c r="CFI159" s="153"/>
      <c r="CFJ159" s="153"/>
      <c r="CFK159" s="153"/>
      <c r="CFL159" s="153"/>
      <c r="CFM159" s="155"/>
      <c r="CFN159" s="165"/>
      <c r="CFO159" s="153"/>
      <c r="CFP159" s="154"/>
      <c r="CFQ159" s="154"/>
      <c r="CFR159" s="153"/>
      <c r="CFS159" s="153"/>
      <c r="CFT159" s="153"/>
      <c r="CFU159" s="153"/>
      <c r="CFV159" s="153"/>
      <c r="CFW159" s="153"/>
      <c r="CFX159" s="153"/>
      <c r="CFY159" s="153"/>
      <c r="CFZ159" s="155"/>
      <c r="CGA159" s="165"/>
      <c r="CGB159" s="153"/>
      <c r="CGC159" s="154"/>
      <c r="CGD159" s="154"/>
      <c r="CGE159" s="153"/>
      <c r="CGF159" s="153"/>
      <c r="CGG159" s="153"/>
      <c r="CGH159" s="153"/>
      <c r="CGI159" s="153"/>
      <c r="CGJ159" s="153"/>
      <c r="CGK159" s="153"/>
      <c r="CGL159" s="153"/>
      <c r="CGM159" s="155"/>
      <c r="CGN159" s="165"/>
      <c r="CGO159" s="153"/>
      <c r="CGP159" s="154"/>
      <c r="CGQ159" s="154"/>
      <c r="CGR159" s="153"/>
      <c r="CGS159" s="153"/>
      <c r="CGT159" s="153"/>
      <c r="CGU159" s="153"/>
      <c r="CGV159" s="153"/>
      <c r="CGW159" s="153"/>
      <c r="CGX159" s="153"/>
      <c r="CGY159" s="153"/>
      <c r="CGZ159" s="155"/>
      <c r="CHA159" s="165"/>
      <c r="CHB159" s="153"/>
      <c r="CHC159" s="154"/>
      <c r="CHD159" s="154"/>
      <c r="CHE159" s="153"/>
      <c r="CHF159" s="153"/>
      <c r="CHG159" s="153"/>
      <c r="CHH159" s="153"/>
      <c r="CHI159" s="153"/>
      <c r="CHJ159" s="153"/>
      <c r="CHK159" s="153"/>
      <c r="CHL159" s="153"/>
      <c r="CHM159" s="155"/>
      <c r="CHN159" s="165"/>
      <c r="CHO159" s="153"/>
      <c r="CHP159" s="154"/>
      <c r="CHQ159" s="154"/>
      <c r="CHR159" s="153"/>
      <c r="CHS159" s="153"/>
      <c r="CHT159" s="153"/>
      <c r="CHU159" s="153"/>
      <c r="CHV159" s="153"/>
      <c r="CHW159" s="153"/>
      <c r="CHX159" s="153"/>
      <c r="CHY159" s="153"/>
      <c r="CHZ159" s="155"/>
      <c r="CIA159" s="165"/>
      <c r="CIB159" s="153"/>
      <c r="CIC159" s="154"/>
      <c r="CID159" s="154"/>
      <c r="CIE159" s="153"/>
      <c r="CIF159" s="153"/>
      <c r="CIG159" s="153"/>
      <c r="CIH159" s="153"/>
      <c r="CII159" s="153"/>
      <c r="CIJ159" s="153"/>
      <c r="CIK159" s="153"/>
      <c r="CIL159" s="153"/>
      <c r="CIM159" s="155"/>
      <c r="CIN159" s="165"/>
      <c r="CIO159" s="153"/>
      <c r="CIP159" s="154"/>
      <c r="CIQ159" s="154"/>
      <c r="CIR159" s="153"/>
      <c r="CIS159" s="153"/>
      <c r="CIT159" s="153"/>
      <c r="CIU159" s="153"/>
      <c r="CIV159" s="153"/>
      <c r="CIW159" s="153"/>
      <c r="CIX159" s="153"/>
      <c r="CIY159" s="153"/>
      <c r="CIZ159" s="155"/>
      <c r="CJA159" s="165"/>
      <c r="CJB159" s="153"/>
      <c r="CJC159" s="154"/>
      <c r="CJD159" s="154"/>
      <c r="CJE159" s="153"/>
      <c r="CJF159" s="153"/>
      <c r="CJG159" s="153"/>
      <c r="CJH159" s="153"/>
      <c r="CJI159" s="153"/>
      <c r="CJJ159" s="153"/>
      <c r="CJK159" s="153"/>
      <c r="CJL159" s="153"/>
      <c r="CJM159" s="155"/>
      <c r="CJN159" s="165"/>
      <c r="CJO159" s="153"/>
      <c r="CJP159" s="154"/>
      <c r="CJQ159" s="154"/>
      <c r="CJR159" s="153"/>
      <c r="CJS159" s="153"/>
      <c r="CJT159" s="153"/>
      <c r="CJU159" s="153"/>
      <c r="CJV159" s="153"/>
      <c r="CJW159" s="153"/>
      <c r="CJX159" s="153"/>
      <c r="CJY159" s="153"/>
      <c r="CJZ159" s="155"/>
      <c r="CKA159" s="165"/>
      <c r="CKB159" s="153"/>
      <c r="CKC159" s="154"/>
      <c r="CKD159" s="154"/>
      <c r="CKE159" s="153"/>
      <c r="CKF159" s="153"/>
      <c r="CKG159" s="153"/>
      <c r="CKH159" s="153"/>
      <c r="CKI159" s="153"/>
      <c r="CKJ159" s="153"/>
      <c r="CKK159" s="153"/>
      <c r="CKL159" s="153"/>
      <c r="CKM159" s="155"/>
      <c r="CKN159" s="165"/>
      <c r="CKO159" s="153"/>
      <c r="CKP159" s="154"/>
      <c r="CKQ159" s="154"/>
      <c r="CKR159" s="153"/>
      <c r="CKS159" s="153"/>
      <c r="CKT159" s="153"/>
      <c r="CKU159" s="153"/>
      <c r="CKV159" s="153"/>
      <c r="CKW159" s="153"/>
      <c r="CKX159" s="153"/>
      <c r="CKY159" s="153"/>
      <c r="CKZ159" s="155"/>
      <c r="CLA159" s="165"/>
      <c r="CLB159" s="153"/>
      <c r="CLC159" s="154"/>
      <c r="CLD159" s="154"/>
      <c r="CLE159" s="153"/>
      <c r="CLF159" s="153"/>
      <c r="CLG159" s="153"/>
      <c r="CLH159" s="153"/>
      <c r="CLI159" s="153"/>
      <c r="CLJ159" s="153"/>
      <c r="CLK159" s="153"/>
      <c r="CLL159" s="153"/>
      <c r="CLM159" s="155"/>
      <c r="CLN159" s="165"/>
      <c r="CLO159" s="153"/>
      <c r="CLP159" s="154"/>
      <c r="CLQ159" s="154"/>
      <c r="CLR159" s="153"/>
      <c r="CLS159" s="153"/>
      <c r="CLT159" s="153"/>
      <c r="CLU159" s="153"/>
      <c r="CLV159" s="153"/>
      <c r="CLW159" s="153"/>
      <c r="CLX159" s="153"/>
      <c r="CLY159" s="153"/>
      <c r="CLZ159" s="155"/>
      <c r="CMA159" s="165"/>
      <c r="CMB159" s="153"/>
      <c r="CMC159" s="154"/>
      <c r="CMD159" s="154"/>
      <c r="CME159" s="153"/>
      <c r="CMF159" s="153"/>
      <c r="CMG159" s="153"/>
      <c r="CMH159" s="153"/>
      <c r="CMI159" s="153"/>
      <c r="CMJ159" s="153"/>
      <c r="CMK159" s="153"/>
      <c r="CML159" s="153"/>
      <c r="CMM159" s="155"/>
      <c r="CMN159" s="165"/>
      <c r="CMO159" s="153"/>
      <c r="CMP159" s="154"/>
      <c r="CMQ159" s="154"/>
      <c r="CMR159" s="153"/>
      <c r="CMS159" s="153"/>
      <c r="CMT159" s="153"/>
      <c r="CMU159" s="153"/>
      <c r="CMV159" s="153"/>
      <c r="CMW159" s="153"/>
      <c r="CMX159" s="153"/>
      <c r="CMY159" s="153"/>
      <c r="CMZ159" s="155"/>
      <c r="CNA159" s="165"/>
      <c r="CNB159" s="153"/>
      <c r="CNC159" s="154"/>
      <c r="CND159" s="154"/>
      <c r="CNE159" s="153"/>
      <c r="CNF159" s="153"/>
      <c r="CNG159" s="153"/>
      <c r="CNH159" s="153"/>
      <c r="CNI159" s="153"/>
      <c r="CNJ159" s="153"/>
      <c r="CNK159" s="153"/>
      <c r="CNL159" s="153"/>
      <c r="CNM159" s="155"/>
      <c r="CNN159" s="165"/>
      <c r="CNO159" s="153"/>
      <c r="CNP159" s="154"/>
      <c r="CNQ159" s="154"/>
      <c r="CNR159" s="153"/>
      <c r="CNS159" s="153"/>
      <c r="CNT159" s="153"/>
      <c r="CNU159" s="153"/>
      <c r="CNV159" s="153"/>
      <c r="CNW159" s="153"/>
      <c r="CNX159" s="153"/>
      <c r="CNY159" s="153"/>
      <c r="CNZ159" s="155"/>
      <c r="COA159" s="165"/>
      <c r="COB159" s="153"/>
      <c r="COC159" s="154"/>
      <c r="COD159" s="154"/>
      <c r="COE159" s="153"/>
      <c r="COF159" s="153"/>
      <c r="COG159" s="153"/>
      <c r="COH159" s="153"/>
      <c r="COI159" s="153"/>
      <c r="COJ159" s="153"/>
      <c r="COK159" s="153"/>
      <c r="COL159" s="153"/>
      <c r="COM159" s="155"/>
      <c r="CON159" s="165"/>
      <c r="COO159" s="153"/>
      <c r="COP159" s="154"/>
      <c r="COQ159" s="154"/>
      <c r="COR159" s="153"/>
      <c r="COS159" s="153"/>
      <c r="COT159" s="153"/>
      <c r="COU159" s="153"/>
      <c r="COV159" s="153"/>
      <c r="COW159" s="153"/>
      <c r="COX159" s="153"/>
      <c r="COY159" s="153"/>
      <c r="COZ159" s="155"/>
      <c r="CPA159" s="165"/>
      <c r="CPB159" s="153"/>
      <c r="CPC159" s="154"/>
      <c r="CPD159" s="154"/>
      <c r="CPE159" s="153"/>
      <c r="CPF159" s="153"/>
      <c r="CPG159" s="153"/>
      <c r="CPH159" s="153"/>
      <c r="CPI159" s="153"/>
      <c r="CPJ159" s="153"/>
      <c r="CPK159" s="153"/>
      <c r="CPL159" s="153"/>
      <c r="CPM159" s="155"/>
      <c r="CPN159" s="165"/>
      <c r="CPO159" s="153"/>
      <c r="CPP159" s="154"/>
      <c r="CPQ159" s="154"/>
      <c r="CPR159" s="153"/>
      <c r="CPS159" s="153"/>
      <c r="CPT159" s="153"/>
      <c r="CPU159" s="153"/>
      <c r="CPV159" s="153"/>
      <c r="CPW159" s="153"/>
      <c r="CPX159" s="153"/>
      <c r="CPY159" s="153"/>
      <c r="CPZ159" s="155"/>
      <c r="CQA159" s="165"/>
      <c r="CQB159" s="153"/>
      <c r="CQC159" s="154"/>
      <c r="CQD159" s="154"/>
      <c r="CQE159" s="153"/>
      <c r="CQF159" s="153"/>
      <c r="CQG159" s="153"/>
      <c r="CQH159" s="153"/>
      <c r="CQI159" s="153"/>
      <c r="CQJ159" s="153"/>
      <c r="CQK159" s="153"/>
      <c r="CQL159" s="153"/>
      <c r="CQM159" s="155"/>
      <c r="CQN159" s="165"/>
      <c r="CQO159" s="153"/>
      <c r="CQP159" s="154"/>
      <c r="CQQ159" s="154"/>
      <c r="CQR159" s="153"/>
      <c r="CQS159" s="153"/>
      <c r="CQT159" s="153"/>
      <c r="CQU159" s="153"/>
      <c r="CQV159" s="153"/>
      <c r="CQW159" s="153"/>
      <c r="CQX159" s="153"/>
      <c r="CQY159" s="153"/>
      <c r="CQZ159" s="155"/>
      <c r="CRA159" s="165"/>
      <c r="CRB159" s="153"/>
      <c r="CRC159" s="154"/>
      <c r="CRD159" s="154"/>
      <c r="CRE159" s="153"/>
      <c r="CRF159" s="153"/>
      <c r="CRG159" s="153"/>
      <c r="CRH159" s="153"/>
      <c r="CRI159" s="153"/>
      <c r="CRJ159" s="153"/>
      <c r="CRK159" s="153"/>
      <c r="CRL159" s="153"/>
      <c r="CRM159" s="155"/>
      <c r="CRN159" s="165"/>
      <c r="CRO159" s="153"/>
      <c r="CRP159" s="154"/>
      <c r="CRQ159" s="154"/>
      <c r="CRR159" s="153"/>
      <c r="CRS159" s="153"/>
      <c r="CRT159" s="153"/>
      <c r="CRU159" s="153"/>
      <c r="CRV159" s="153"/>
      <c r="CRW159" s="153"/>
      <c r="CRX159" s="153"/>
      <c r="CRY159" s="153"/>
      <c r="CRZ159" s="155"/>
      <c r="CSA159" s="165"/>
      <c r="CSB159" s="153"/>
      <c r="CSC159" s="154"/>
      <c r="CSD159" s="154"/>
      <c r="CSE159" s="153"/>
      <c r="CSF159" s="153"/>
      <c r="CSG159" s="153"/>
      <c r="CSH159" s="153"/>
      <c r="CSI159" s="153"/>
      <c r="CSJ159" s="153"/>
      <c r="CSK159" s="153"/>
      <c r="CSL159" s="153"/>
      <c r="CSM159" s="155"/>
      <c r="CSN159" s="165"/>
      <c r="CSO159" s="153"/>
      <c r="CSP159" s="154"/>
      <c r="CSQ159" s="154"/>
      <c r="CSR159" s="153"/>
      <c r="CSS159" s="153"/>
      <c r="CST159" s="153"/>
      <c r="CSU159" s="153"/>
      <c r="CSV159" s="153"/>
      <c r="CSW159" s="153"/>
      <c r="CSX159" s="153"/>
      <c r="CSY159" s="153"/>
      <c r="CSZ159" s="155"/>
      <c r="CTA159" s="165"/>
      <c r="CTB159" s="153"/>
      <c r="CTC159" s="154"/>
      <c r="CTD159" s="154"/>
      <c r="CTE159" s="153"/>
      <c r="CTF159" s="153"/>
      <c r="CTG159" s="153"/>
      <c r="CTH159" s="153"/>
      <c r="CTI159" s="153"/>
      <c r="CTJ159" s="153"/>
      <c r="CTK159" s="153"/>
      <c r="CTL159" s="153"/>
      <c r="CTM159" s="155"/>
      <c r="CTN159" s="165"/>
      <c r="CTO159" s="153"/>
      <c r="CTP159" s="154"/>
      <c r="CTQ159" s="154"/>
      <c r="CTR159" s="153"/>
      <c r="CTS159" s="153"/>
      <c r="CTT159" s="153"/>
      <c r="CTU159" s="153"/>
      <c r="CTV159" s="153"/>
      <c r="CTW159" s="153"/>
      <c r="CTX159" s="153"/>
      <c r="CTY159" s="153"/>
      <c r="CTZ159" s="155"/>
      <c r="CUA159" s="165"/>
      <c r="CUB159" s="153"/>
      <c r="CUC159" s="154"/>
      <c r="CUD159" s="154"/>
      <c r="CUE159" s="153"/>
      <c r="CUF159" s="153"/>
      <c r="CUG159" s="153"/>
      <c r="CUH159" s="153"/>
      <c r="CUI159" s="153"/>
      <c r="CUJ159" s="153"/>
      <c r="CUK159" s="153"/>
      <c r="CUL159" s="153"/>
      <c r="CUM159" s="155"/>
      <c r="CUN159" s="165"/>
      <c r="CUO159" s="153"/>
      <c r="CUP159" s="154"/>
      <c r="CUQ159" s="154"/>
      <c r="CUR159" s="153"/>
      <c r="CUS159" s="153"/>
      <c r="CUT159" s="153"/>
      <c r="CUU159" s="153"/>
      <c r="CUV159" s="153"/>
      <c r="CUW159" s="153"/>
      <c r="CUX159" s="153"/>
      <c r="CUY159" s="153"/>
      <c r="CUZ159" s="155"/>
      <c r="CVA159" s="165"/>
      <c r="CVB159" s="153"/>
      <c r="CVC159" s="154"/>
      <c r="CVD159" s="154"/>
      <c r="CVE159" s="153"/>
      <c r="CVF159" s="153"/>
      <c r="CVG159" s="153"/>
      <c r="CVH159" s="153"/>
      <c r="CVI159" s="153"/>
      <c r="CVJ159" s="153"/>
      <c r="CVK159" s="153"/>
      <c r="CVL159" s="153"/>
      <c r="CVM159" s="155"/>
      <c r="CVN159" s="165"/>
      <c r="CVO159" s="153"/>
      <c r="CVP159" s="154"/>
      <c r="CVQ159" s="154"/>
      <c r="CVR159" s="153"/>
      <c r="CVS159" s="153"/>
      <c r="CVT159" s="153"/>
      <c r="CVU159" s="153"/>
      <c r="CVV159" s="153"/>
      <c r="CVW159" s="153"/>
      <c r="CVX159" s="153"/>
      <c r="CVY159" s="153"/>
      <c r="CVZ159" s="155"/>
      <c r="CWA159" s="165"/>
      <c r="CWB159" s="153"/>
      <c r="CWC159" s="154"/>
      <c r="CWD159" s="154"/>
      <c r="CWE159" s="153"/>
      <c r="CWF159" s="153"/>
      <c r="CWG159" s="153"/>
      <c r="CWH159" s="153"/>
      <c r="CWI159" s="153"/>
      <c r="CWJ159" s="153"/>
      <c r="CWK159" s="153"/>
      <c r="CWL159" s="153"/>
      <c r="CWM159" s="155"/>
      <c r="CWN159" s="165"/>
      <c r="CWO159" s="153"/>
      <c r="CWP159" s="154"/>
      <c r="CWQ159" s="154"/>
      <c r="CWR159" s="153"/>
      <c r="CWS159" s="153"/>
      <c r="CWT159" s="153"/>
      <c r="CWU159" s="153"/>
      <c r="CWV159" s="153"/>
      <c r="CWW159" s="153"/>
      <c r="CWX159" s="153"/>
      <c r="CWY159" s="153"/>
      <c r="CWZ159" s="155"/>
      <c r="CXA159" s="165"/>
      <c r="CXB159" s="153"/>
      <c r="CXC159" s="154"/>
      <c r="CXD159" s="154"/>
      <c r="CXE159" s="153"/>
      <c r="CXF159" s="153"/>
      <c r="CXG159" s="153"/>
      <c r="CXH159" s="153"/>
      <c r="CXI159" s="153"/>
      <c r="CXJ159" s="153"/>
      <c r="CXK159" s="153"/>
      <c r="CXL159" s="153"/>
      <c r="CXM159" s="155"/>
      <c r="CXN159" s="165"/>
      <c r="CXO159" s="153"/>
      <c r="CXP159" s="154"/>
      <c r="CXQ159" s="154"/>
      <c r="CXR159" s="153"/>
      <c r="CXS159" s="153"/>
      <c r="CXT159" s="153"/>
      <c r="CXU159" s="153"/>
      <c r="CXV159" s="153"/>
      <c r="CXW159" s="153"/>
      <c r="CXX159" s="153"/>
      <c r="CXY159" s="153"/>
      <c r="CXZ159" s="155"/>
      <c r="CYA159" s="165"/>
      <c r="CYB159" s="153"/>
      <c r="CYC159" s="154"/>
      <c r="CYD159" s="154"/>
      <c r="CYE159" s="153"/>
      <c r="CYF159" s="153"/>
      <c r="CYG159" s="153"/>
      <c r="CYH159" s="153"/>
      <c r="CYI159" s="153"/>
      <c r="CYJ159" s="153"/>
      <c r="CYK159" s="153"/>
      <c r="CYL159" s="153"/>
      <c r="CYM159" s="155"/>
      <c r="CYN159" s="165"/>
      <c r="CYO159" s="153"/>
      <c r="CYP159" s="154"/>
      <c r="CYQ159" s="154"/>
      <c r="CYR159" s="153"/>
      <c r="CYS159" s="153"/>
      <c r="CYT159" s="153"/>
      <c r="CYU159" s="153"/>
      <c r="CYV159" s="153"/>
      <c r="CYW159" s="153"/>
      <c r="CYX159" s="153"/>
      <c r="CYY159" s="153"/>
      <c r="CYZ159" s="155"/>
      <c r="CZA159" s="165"/>
      <c r="CZB159" s="153"/>
      <c r="CZC159" s="154"/>
      <c r="CZD159" s="154"/>
      <c r="CZE159" s="153"/>
      <c r="CZF159" s="153"/>
      <c r="CZG159" s="153"/>
      <c r="CZH159" s="153"/>
      <c r="CZI159" s="153"/>
      <c r="CZJ159" s="153"/>
      <c r="CZK159" s="153"/>
      <c r="CZL159" s="153"/>
      <c r="CZM159" s="155"/>
      <c r="CZN159" s="165"/>
      <c r="CZO159" s="153"/>
      <c r="CZP159" s="154"/>
      <c r="CZQ159" s="154"/>
      <c r="CZR159" s="153"/>
      <c r="CZS159" s="153"/>
      <c r="CZT159" s="153"/>
      <c r="CZU159" s="153"/>
      <c r="CZV159" s="153"/>
      <c r="CZW159" s="153"/>
      <c r="CZX159" s="153"/>
      <c r="CZY159" s="153"/>
      <c r="CZZ159" s="155"/>
      <c r="DAA159" s="165"/>
      <c r="DAB159" s="153"/>
      <c r="DAC159" s="154"/>
      <c r="DAD159" s="154"/>
      <c r="DAE159" s="153"/>
      <c r="DAF159" s="153"/>
      <c r="DAG159" s="153"/>
      <c r="DAH159" s="153"/>
      <c r="DAI159" s="153"/>
      <c r="DAJ159" s="153"/>
      <c r="DAK159" s="153"/>
      <c r="DAL159" s="153"/>
      <c r="DAM159" s="155"/>
      <c r="DAN159" s="165"/>
      <c r="DAO159" s="153"/>
      <c r="DAP159" s="154"/>
      <c r="DAQ159" s="154"/>
      <c r="DAR159" s="153"/>
      <c r="DAS159" s="153"/>
      <c r="DAT159" s="153"/>
      <c r="DAU159" s="153"/>
      <c r="DAV159" s="153"/>
      <c r="DAW159" s="153"/>
      <c r="DAX159" s="153"/>
      <c r="DAY159" s="153"/>
      <c r="DAZ159" s="155"/>
      <c r="DBA159" s="165"/>
      <c r="DBB159" s="153"/>
      <c r="DBC159" s="154"/>
      <c r="DBD159" s="154"/>
      <c r="DBE159" s="153"/>
      <c r="DBF159" s="153"/>
      <c r="DBG159" s="153"/>
      <c r="DBH159" s="153"/>
      <c r="DBI159" s="153"/>
      <c r="DBJ159" s="153"/>
      <c r="DBK159" s="153"/>
      <c r="DBL159" s="153"/>
      <c r="DBM159" s="155"/>
      <c r="DBN159" s="165"/>
      <c r="DBO159" s="153"/>
      <c r="DBP159" s="154"/>
      <c r="DBQ159" s="154"/>
      <c r="DBR159" s="153"/>
      <c r="DBS159" s="153"/>
      <c r="DBT159" s="153"/>
      <c r="DBU159" s="153"/>
      <c r="DBV159" s="153"/>
      <c r="DBW159" s="153"/>
      <c r="DBX159" s="153"/>
      <c r="DBY159" s="153"/>
      <c r="DBZ159" s="155"/>
      <c r="DCA159" s="165"/>
      <c r="DCB159" s="153"/>
      <c r="DCC159" s="154"/>
      <c r="DCD159" s="154"/>
      <c r="DCE159" s="153"/>
      <c r="DCF159" s="153"/>
      <c r="DCG159" s="153"/>
      <c r="DCH159" s="153"/>
      <c r="DCI159" s="153"/>
      <c r="DCJ159" s="153"/>
      <c r="DCK159" s="153"/>
      <c r="DCL159" s="153"/>
      <c r="DCM159" s="155"/>
      <c r="DCN159" s="165"/>
      <c r="DCO159" s="153"/>
      <c r="DCP159" s="154"/>
      <c r="DCQ159" s="154"/>
      <c r="DCR159" s="153"/>
      <c r="DCS159" s="153"/>
      <c r="DCT159" s="153"/>
      <c r="DCU159" s="153"/>
      <c r="DCV159" s="153"/>
      <c r="DCW159" s="153"/>
      <c r="DCX159" s="153"/>
      <c r="DCY159" s="153"/>
      <c r="DCZ159" s="155"/>
      <c r="DDA159" s="165"/>
      <c r="DDB159" s="153"/>
      <c r="DDC159" s="154"/>
      <c r="DDD159" s="154"/>
      <c r="DDE159" s="153"/>
      <c r="DDF159" s="153"/>
      <c r="DDG159" s="153"/>
      <c r="DDH159" s="153"/>
      <c r="DDI159" s="153"/>
      <c r="DDJ159" s="153"/>
      <c r="DDK159" s="153"/>
      <c r="DDL159" s="153"/>
      <c r="DDM159" s="155"/>
      <c r="DDN159" s="165"/>
      <c r="DDO159" s="153"/>
      <c r="DDP159" s="154"/>
      <c r="DDQ159" s="154"/>
      <c r="DDR159" s="153"/>
      <c r="DDS159" s="153"/>
      <c r="DDT159" s="153"/>
      <c r="DDU159" s="153"/>
      <c r="DDV159" s="153"/>
      <c r="DDW159" s="153"/>
      <c r="DDX159" s="153"/>
      <c r="DDY159" s="153"/>
      <c r="DDZ159" s="155"/>
      <c r="DEA159" s="165"/>
      <c r="DEB159" s="153"/>
      <c r="DEC159" s="154"/>
      <c r="DED159" s="154"/>
      <c r="DEE159" s="153"/>
      <c r="DEF159" s="153"/>
      <c r="DEG159" s="153"/>
      <c r="DEH159" s="153"/>
      <c r="DEI159" s="153"/>
      <c r="DEJ159" s="153"/>
      <c r="DEK159" s="153"/>
      <c r="DEL159" s="153"/>
      <c r="DEM159" s="155"/>
      <c r="DEN159" s="165"/>
      <c r="DEO159" s="153"/>
      <c r="DEP159" s="154"/>
      <c r="DEQ159" s="154"/>
      <c r="DER159" s="153"/>
      <c r="DES159" s="153"/>
      <c r="DET159" s="153"/>
      <c r="DEU159" s="153"/>
      <c r="DEV159" s="153"/>
      <c r="DEW159" s="153"/>
      <c r="DEX159" s="153"/>
      <c r="DEY159" s="153"/>
      <c r="DEZ159" s="155"/>
      <c r="DFA159" s="165"/>
      <c r="DFB159" s="153"/>
      <c r="DFC159" s="154"/>
      <c r="DFD159" s="154"/>
      <c r="DFE159" s="153"/>
      <c r="DFF159" s="153"/>
      <c r="DFG159" s="153"/>
      <c r="DFH159" s="153"/>
      <c r="DFI159" s="153"/>
      <c r="DFJ159" s="153"/>
      <c r="DFK159" s="153"/>
      <c r="DFL159" s="153"/>
      <c r="DFM159" s="155"/>
      <c r="DFN159" s="165"/>
      <c r="DFO159" s="153"/>
      <c r="DFP159" s="154"/>
      <c r="DFQ159" s="154"/>
      <c r="DFR159" s="153"/>
      <c r="DFS159" s="153"/>
      <c r="DFT159" s="153"/>
      <c r="DFU159" s="153"/>
      <c r="DFV159" s="153"/>
      <c r="DFW159" s="153"/>
      <c r="DFX159" s="153"/>
      <c r="DFY159" s="153"/>
      <c r="DFZ159" s="155"/>
      <c r="DGA159" s="165"/>
      <c r="DGB159" s="153"/>
      <c r="DGC159" s="154"/>
      <c r="DGD159" s="154"/>
      <c r="DGE159" s="153"/>
      <c r="DGF159" s="153"/>
      <c r="DGG159" s="153"/>
      <c r="DGH159" s="153"/>
      <c r="DGI159" s="153"/>
      <c r="DGJ159" s="153"/>
      <c r="DGK159" s="153"/>
      <c r="DGL159" s="153"/>
      <c r="DGM159" s="155"/>
      <c r="DGN159" s="165"/>
      <c r="DGO159" s="153"/>
      <c r="DGP159" s="154"/>
      <c r="DGQ159" s="154"/>
      <c r="DGR159" s="153"/>
      <c r="DGS159" s="153"/>
      <c r="DGT159" s="153"/>
      <c r="DGU159" s="153"/>
      <c r="DGV159" s="153"/>
      <c r="DGW159" s="153"/>
      <c r="DGX159" s="153"/>
      <c r="DGY159" s="153"/>
      <c r="DGZ159" s="155"/>
      <c r="DHA159" s="165"/>
      <c r="DHB159" s="153"/>
      <c r="DHC159" s="154"/>
      <c r="DHD159" s="154"/>
      <c r="DHE159" s="153"/>
      <c r="DHF159" s="153"/>
      <c r="DHG159" s="153"/>
      <c r="DHH159" s="153"/>
      <c r="DHI159" s="153"/>
      <c r="DHJ159" s="153"/>
      <c r="DHK159" s="153"/>
      <c r="DHL159" s="153"/>
      <c r="DHM159" s="155"/>
      <c r="DHN159" s="165"/>
      <c r="DHO159" s="153"/>
      <c r="DHP159" s="154"/>
      <c r="DHQ159" s="154"/>
      <c r="DHR159" s="153"/>
      <c r="DHS159" s="153"/>
      <c r="DHT159" s="153"/>
      <c r="DHU159" s="153"/>
      <c r="DHV159" s="153"/>
      <c r="DHW159" s="153"/>
      <c r="DHX159" s="153"/>
      <c r="DHY159" s="153"/>
      <c r="DHZ159" s="155"/>
      <c r="DIA159" s="165"/>
      <c r="DIB159" s="153"/>
      <c r="DIC159" s="154"/>
      <c r="DID159" s="154"/>
      <c r="DIE159" s="153"/>
      <c r="DIF159" s="153"/>
      <c r="DIG159" s="153"/>
      <c r="DIH159" s="153"/>
      <c r="DII159" s="153"/>
      <c r="DIJ159" s="153"/>
      <c r="DIK159" s="153"/>
      <c r="DIL159" s="153"/>
      <c r="DIM159" s="155"/>
      <c r="DIN159" s="165"/>
      <c r="DIO159" s="153"/>
      <c r="DIP159" s="154"/>
      <c r="DIQ159" s="154"/>
      <c r="DIR159" s="153"/>
      <c r="DIS159" s="153"/>
      <c r="DIT159" s="153"/>
      <c r="DIU159" s="153"/>
      <c r="DIV159" s="153"/>
      <c r="DIW159" s="153"/>
      <c r="DIX159" s="153"/>
      <c r="DIY159" s="153"/>
      <c r="DIZ159" s="155"/>
      <c r="DJA159" s="165"/>
      <c r="DJB159" s="153"/>
      <c r="DJC159" s="154"/>
      <c r="DJD159" s="154"/>
      <c r="DJE159" s="153"/>
      <c r="DJF159" s="153"/>
      <c r="DJG159" s="153"/>
      <c r="DJH159" s="153"/>
      <c r="DJI159" s="153"/>
      <c r="DJJ159" s="153"/>
      <c r="DJK159" s="153"/>
      <c r="DJL159" s="153"/>
      <c r="DJM159" s="155"/>
      <c r="DJN159" s="165"/>
      <c r="DJO159" s="153"/>
      <c r="DJP159" s="154"/>
      <c r="DJQ159" s="154"/>
      <c r="DJR159" s="153"/>
      <c r="DJS159" s="153"/>
      <c r="DJT159" s="153"/>
      <c r="DJU159" s="153"/>
      <c r="DJV159" s="153"/>
      <c r="DJW159" s="153"/>
      <c r="DJX159" s="153"/>
      <c r="DJY159" s="153"/>
      <c r="DJZ159" s="155"/>
      <c r="DKA159" s="165"/>
      <c r="DKB159" s="153"/>
      <c r="DKC159" s="154"/>
      <c r="DKD159" s="154"/>
      <c r="DKE159" s="153"/>
      <c r="DKF159" s="153"/>
      <c r="DKG159" s="153"/>
      <c r="DKH159" s="153"/>
      <c r="DKI159" s="153"/>
      <c r="DKJ159" s="153"/>
      <c r="DKK159" s="153"/>
      <c r="DKL159" s="153"/>
      <c r="DKM159" s="155"/>
      <c r="DKN159" s="165"/>
      <c r="DKO159" s="153"/>
      <c r="DKP159" s="154"/>
      <c r="DKQ159" s="154"/>
      <c r="DKR159" s="153"/>
      <c r="DKS159" s="153"/>
      <c r="DKT159" s="153"/>
      <c r="DKU159" s="153"/>
      <c r="DKV159" s="153"/>
      <c r="DKW159" s="153"/>
      <c r="DKX159" s="153"/>
      <c r="DKY159" s="153"/>
      <c r="DKZ159" s="155"/>
      <c r="DLA159" s="165"/>
      <c r="DLB159" s="153"/>
      <c r="DLC159" s="154"/>
      <c r="DLD159" s="154"/>
      <c r="DLE159" s="153"/>
      <c r="DLF159" s="153"/>
      <c r="DLG159" s="153"/>
      <c r="DLH159" s="153"/>
      <c r="DLI159" s="153"/>
      <c r="DLJ159" s="153"/>
      <c r="DLK159" s="153"/>
      <c r="DLL159" s="153"/>
      <c r="DLM159" s="155"/>
      <c r="DLN159" s="165"/>
      <c r="DLO159" s="153"/>
      <c r="DLP159" s="154"/>
      <c r="DLQ159" s="154"/>
      <c r="DLR159" s="153"/>
      <c r="DLS159" s="153"/>
      <c r="DLT159" s="153"/>
      <c r="DLU159" s="153"/>
      <c r="DLV159" s="153"/>
      <c r="DLW159" s="153"/>
      <c r="DLX159" s="153"/>
      <c r="DLY159" s="153"/>
      <c r="DLZ159" s="155"/>
      <c r="DMA159" s="165"/>
      <c r="DMB159" s="153"/>
      <c r="DMC159" s="154"/>
      <c r="DMD159" s="154"/>
      <c r="DME159" s="153"/>
      <c r="DMF159" s="153"/>
      <c r="DMG159" s="153"/>
      <c r="DMH159" s="153"/>
      <c r="DMI159" s="153"/>
      <c r="DMJ159" s="153"/>
      <c r="DMK159" s="153"/>
      <c r="DML159" s="153"/>
      <c r="DMM159" s="155"/>
      <c r="DMN159" s="165"/>
      <c r="DMO159" s="153"/>
      <c r="DMP159" s="154"/>
      <c r="DMQ159" s="154"/>
      <c r="DMR159" s="153"/>
      <c r="DMS159" s="153"/>
      <c r="DMT159" s="153"/>
      <c r="DMU159" s="153"/>
      <c r="DMV159" s="153"/>
      <c r="DMW159" s="153"/>
      <c r="DMX159" s="153"/>
      <c r="DMY159" s="153"/>
      <c r="DMZ159" s="155"/>
      <c r="DNA159" s="165"/>
      <c r="DNB159" s="153"/>
      <c r="DNC159" s="154"/>
      <c r="DND159" s="154"/>
      <c r="DNE159" s="153"/>
      <c r="DNF159" s="153"/>
      <c r="DNG159" s="153"/>
      <c r="DNH159" s="153"/>
      <c r="DNI159" s="153"/>
      <c r="DNJ159" s="153"/>
      <c r="DNK159" s="153"/>
      <c r="DNL159" s="153"/>
      <c r="DNM159" s="155"/>
      <c r="DNN159" s="165"/>
      <c r="DNO159" s="153"/>
      <c r="DNP159" s="154"/>
      <c r="DNQ159" s="154"/>
      <c r="DNR159" s="153"/>
      <c r="DNS159" s="153"/>
      <c r="DNT159" s="153"/>
      <c r="DNU159" s="153"/>
      <c r="DNV159" s="153"/>
      <c r="DNW159" s="153"/>
      <c r="DNX159" s="153"/>
      <c r="DNY159" s="153"/>
      <c r="DNZ159" s="155"/>
      <c r="DOA159" s="165"/>
      <c r="DOB159" s="153"/>
      <c r="DOC159" s="154"/>
      <c r="DOD159" s="154"/>
      <c r="DOE159" s="153"/>
      <c r="DOF159" s="153"/>
      <c r="DOG159" s="153"/>
      <c r="DOH159" s="153"/>
      <c r="DOI159" s="153"/>
      <c r="DOJ159" s="153"/>
      <c r="DOK159" s="153"/>
      <c r="DOL159" s="153"/>
      <c r="DOM159" s="155"/>
      <c r="DON159" s="165"/>
      <c r="DOO159" s="153"/>
      <c r="DOP159" s="154"/>
      <c r="DOQ159" s="154"/>
      <c r="DOR159" s="153"/>
      <c r="DOS159" s="153"/>
      <c r="DOT159" s="153"/>
      <c r="DOU159" s="153"/>
      <c r="DOV159" s="153"/>
      <c r="DOW159" s="153"/>
      <c r="DOX159" s="153"/>
      <c r="DOY159" s="153"/>
      <c r="DOZ159" s="155"/>
      <c r="DPA159" s="165"/>
      <c r="DPB159" s="153"/>
      <c r="DPC159" s="154"/>
      <c r="DPD159" s="154"/>
      <c r="DPE159" s="153"/>
      <c r="DPF159" s="153"/>
      <c r="DPG159" s="153"/>
      <c r="DPH159" s="153"/>
      <c r="DPI159" s="153"/>
      <c r="DPJ159" s="153"/>
      <c r="DPK159" s="153"/>
      <c r="DPL159" s="153"/>
      <c r="DPM159" s="155"/>
      <c r="DPN159" s="165"/>
      <c r="DPO159" s="153"/>
      <c r="DPP159" s="154"/>
      <c r="DPQ159" s="154"/>
      <c r="DPR159" s="153"/>
      <c r="DPS159" s="153"/>
      <c r="DPT159" s="153"/>
      <c r="DPU159" s="153"/>
      <c r="DPV159" s="153"/>
      <c r="DPW159" s="153"/>
      <c r="DPX159" s="153"/>
      <c r="DPY159" s="153"/>
      <c r="DPZ159" s="155"/>
      <c r="DQA159" s="165"/>
      <c r="DQB159" s="153"/>
      <c r="DQC159" s="154"/>
      <c r="DQD159" s="154"/>
      <c r="DQE159" s="153"/>
      <c r="DQF159" s="153"/>
      <c r="DQG159" s="153"/>
      <c r="DQH159" s="153"/>
      <c r="DQI159" s="153"/>
      <c r="DQJ159" s="153"/>
      <c r="DQK159" s="153"/>
      <c r="DQL159" s="153"/>
      <c r="DQM159" s="155"/>
      <c r="DQN159" s="165"/>
      <c r="DQO159" s="153"/>
      <c r="DQP159" s="154"/>
      <c r="DQQ159" s="154"/>
      <c r="DQR159" s="153"/>
      <c r="DQS159" s="153"/>
      <c r="DQT159" s="153"/>
      <c r="DQU159" s="153"/>
      <c r="DQV159" s="153"/>
      <c r="DQW159" s="153"/>
      <c r="DQX159" s="153"/>
      <c r="DQY159" s="153"/>
      <c r="DQZ159" s="155"/>
      <c r="DRA159" s="165"/>
      <c r="DRB159" s="153"/>
      <c r="DRC159" s="154"/>
      <c r="DRD159" s="154"/>
      <c r="DRE159" s="153"/>
      <c r="DRF159" s="153"/>
      <c r="DRG159" s="153"/>
      <c r="DRH159" s="153"/>
      <c r="DRI159" s="153"/>
      <c r="DRJ159" s="153"/>
      <c r="DRK159" s="153"/>
      <c r="DRL159" s="153"/>
      <c r="DRM159" s="155"/>
      <c r="DRN159" s="165"/>
      <c r="DRO159" s="153"/>
      <c r="DRP159" s="154"/>
      <c r="DRQ159" s="154"/>
      <c r="DRR159" s="153"/>
      <c r="DRS159" s="153"/>
      <c r="DRT159" s="153"/>
      <c r="DRU159" s="153"/>
      <c r="DRV159" s="153"/>
      <c r="DRW159" s="153"/>
      <c r="DRX159" s="153"/>
      <c r="DRY159" s="153"/>
      <c r="DRZ159" s="155"/>
      <c r="DSA159" s="165"/>
      <c r="DSB159" s="153"/>
      <c r="DSC159" s="154"/>
      <c r="DSD159" s="154"/>
      <c r="DSE159" s="153"/>
      <c r="DSF159" s="153"/>
      <c r="DSG159" s="153"/>
      <c r="DSH159" s="153"/>
      <c r="DSI159" s="153"/>
      <c r="DSJ159" s="153"/>
      <c r="DSK159" s="153"/>
      <c r="DSL159" s="153"/>
      <c r="DSM159" s="155"/>
      <c r="DSN159" s="165"/>
      <c r="DSO159" s="153"/>
      <c r="DSP159" s="154"/>
      <c r="DSQ159" s="154"/>
      <c r="DSR159" s="153"/>
      <c r="DSS159" s="153"/>
      <c r="DST159" s="153"/>
      <c r="DSU159" s="153"/>
      <c r="DSV159" s="153"/>
      <c r="DSW159" s="153"/>
      <c r="DSX159" s="153"/>
      <c r="DSY159" s="153"/>
      <c r="DSZ159" s="155"/>
      <c r="DTA159" s="165"/>
      <c r="DTB159" s="153"/>
      <c r="DTC159" s="154"/>
      <c r="DTD159" s="154"/>
      <c r="DTE159" s="153"/>
      <c r="DTF159" s="153"/>
      <c r="DTG159" s="153"/>
      <c r="DTH159" s="153"/>
      <c r="DTI159" s="153"/>
      <c r="DTJ159" s="153"/>
      <c r="DTK159" s="153"/>
      <c r="DTL159" s="153"/>
      <c r="DTM159" s="155"/>
      <c r="DTN159" s="165"/>
      <c r="DTO159" s="153"/>
      <c r="DTP159" s="154"/>
      <c r="DTQ159" s="154"/>
      <c r="DTR159" s="153"/>
      <c r="DTS159" s="153"/>
      <c r="DTT159" s="153"/>
      <c r="DTU159" s="153"/>
      <c r="DTV159" s="153"/>
      <c r="DTW159" s="153"/>
      <c r="DTX159" s="153"/>
      <c r="DTY159" s="153"/>
      <c r="DTZ159" s="155"/>
      <c r="DUA159" s="165"/>
      <c r="DUB159" s="153"/>
      <c r="DUC159" s="154"/>
      <c r="DUD159" s="154"/>
      <c r="DUE159" s="153"/>
      <c r="DUF159" s="153"/>
      <c r="DUG159" s="153"/>
      <c r="DUH159" s="153"/>
      <c r="DUI159" s="153"/>
      <c r="DUJ159" s="153"/>
      <c r="DUK159" s="153"/>
      <c r="DUL159" s="153"/>
      <c r="DUM159" s="155"/>
      <c r="DUN159" s="165"/>
      <c r="DUO159" s="153"/>
      <c r="DUP159" s="154"/>
      <c r="DUQ159" s="154"/>
      <c r="DUR159" s="153"/>
      <c r="DUS159" s="153"/>
      <c r="DUT159" s="153"/>
      <c r="DUU159" s="153"/>
      <c r="DUV159" s="153"/>
      <c r="DUW159" s="153"/>
      <c r="DUX159" s="153"/>
      <c r="DUY159" s="153"/>
      <c r="DUZ159" s="155"/>
      <c r="DVA159" s="165"/>
      <c r="DVB159" s="153"/>
      <c r="DVC159" s="154"/>
      <c r="DVD159" s="154"/>
      <c r="DVE159" s="153"/>
      <c r="DVF159" s="153"/>
      <c r="DVG159" s="153"/>
      <c r="DVH159" s="153"/>
      <c r="DVI159" s="153"/>
      <c r="DVJ159" s="153"/>
      <c r="DVK159" s="153"/>
      <c r="DVL159" s="153"/>
      <c r="DVM159" s="155"/>
      <c r="DVN159" s="165"/>
      <c r="DVO159" s="153"/>
      <c r="DVP159" s="154"/>
      <c r="DVQ159" s="154"/>
      <c r="DVR159" s="153"/>
      <c r="DVS159" s="153"/>
      <c r="DVT159" s="153"/>
      <c r="DVU159" s="153"/>
      <c r="DVV159" s="153"/>
      <c r="DVW159" s="153"/>
      <c r="DVX159" s="153"/>
      <c r="DVY159" s="153"/>
      <c r="DVZ159" s="155"/>
      <c r="DWA159" s="165"/>
      <c r="DWB159" s="153"/>
      <c r="DWC159" s="154"/>
      <c r="DWD159" s="154"/>
      <c r="DWE159" s="153"/>
      <c r="DWF159" s="153"/>
      <c r="DWG159" s="153"/>
      <c r="DWH159" s="153"/>
      <c r="DWI159" s="153"/>
      <c r="DWJ159" s="153"/>
      <c r="DWK159" s="153"/>
      <c r="DWL159" s="153"/>
      <c r="DWM159" s="155"/>
      <c r="DWN159" s="165"/>
      <c r="DWO159" s="153"/>
      <c r="DWP159" s="154"/>
      <c r="DWQ159" s="154"/>
      <c r="DWR159" s="153"/>
      <c r="DWS159" s="153"/>
      <c r="DWT159" s="153"/>
      <c r="DWU159" s="153"/>
      <c r="DWV159" s="153"/>
      <c r="DWW159" s="153"/>
      <c r="DWX159" s="153"/>
      <c r="DWY159" s="153"/>
      <c r="DWZ159" s="155"/>
      <c r="DXA159" s="165"/>
      <c r="DXB159" s="153"/>
      <c r="DXC159" s="154"/>
      <c r="DXD159" s="154"/>
      <c r="DXE159" s="153"/>
      <c r="DXF159" s="153"/>
      <c r="DXG159" s="153"/>
      <c r="DXH159" s="153"/>
      <c r="DXI159" s="153"/>
      <c r="DXJ159" s="153"/>
      <c r="DXK159" s="153"/>
      <c r="DXL159" s="153"/>
      <c r="DXM159" s="155"/>
      <c r="DXN159" s="165"/>
      <c r="DXO159" s="153"/>
      <c r="DXP159" s="154"/>
      <c r="DXQ159" s="154"/>
      <c r="DXR159" s="153"/>
      <c r="DXS159" s="153"/>
      <c r="DXT159" s="153"/>
      <c r="DXU159" s="153"/>
      <c r="DXV159" s="153"/>
      <c r="DXW159" s="153"/>
      <c r="DXX159" s="153"/>
      <c r="DXY159" s="153"/>
      <c r="DXZ159" s="155"/>
      <c r="DYA159" s="165"/>
      <c r="DYB159" s="153"/>
      <c r="DYC159" s="154"/>
      <c r="DYD159" s="154"/>
      <c r="DYE159" s="153"/>
      <c r="DYF159" s="153"/>
      <c r="DYG159" s="153"/>
      <c r="DYH159" s="153"/>
      <c r="DYI159" s="153"/>
      <c r="DYJ159" s="153"/>
      <c r="DYK159" s="153"/>
      <c r="DYL159" s="153"/>
      <c r="DYM159" s="155"/>
      <c r="DYN159" s="165"/>
      <c r="DYO159" s="153"/>
      <c r="DYP159" s="154"/>
      <c r="DYQ159" s="154"/>
      <c r="DYR159" s="153"/>
      <c r="DYS159" s="153"/>
      <c r="DYT159" s="153"/>
      <c r="DYU159" s="153"/>
      <c r="DYV159" s="153"/>
      <c r="DYW159" s="153"/>
      <c r="DYX159" s="153"/>
      <c r="DYY159" s="153"/>
      <c r="DYZ159" s="155"/>
      <c r="DZA159" s="165"/>
      <c r="DZB159" s="153"/>
      <c r="DZC159" s="154"/>
      <c r="DZD159" s="154"/>
      <c r="DZE159" s="153"/>
      <c r="DZF159" s="153"/>
      <c r="DZG159" s="153"/>
      <c r="DZH159" s="153"/>
      <c r="DZI159" s="153"/>
      <c r="DZJ159" s="153"/>
      <c r="DZK159" s="153"/>
      <c r="DZL159" s="153"/>
      <c r="DZM159" s="155"/>
      <c r="DZN159" s="165"/>
      <c r="DZO159" s="153"/>
      <c r="DZP159" s="154"/>
      <c r="DZQ159" s="154"/>
      <c r="DZR159" s="153"/>
      <c r="DZS159" s="153"/>
      <c r="DZT159" s="153"/>
      <c r="DZU159" s="153"/>
      <c r="DZV159" s="153"/>
      <c r="DZW159" s="153"/>
      <c r="DZX159" s="153"/>
      <c r="DZY159" s="153"/>
      <c r="DZZ159" s="155"/>
      <c r="EAA159" s="165"/>
      <c r="EAB159" s="153"/>
      <c r="EAC159" s="154"/>
      <c r="EAD159" s="154"/>
      <c r="EAE159" s="153"/>
      <c r="EAF159" s="153"/>
      <c r="EAG159" s="153"/>
      <c r="EAH159" s="153"/>
      <c r="EAI159" s="153"/>
      <c r="EAJ159" s="153"/>
      <c r="EAK159" s="153"/>
      <c r="EAL159" s="153"/>
      <c r="EAM159" s="155"/>
      <c r="EAN159" s="165"/>
      <c r="EAO159" s="153"/>
      <c r="EAP159" s="154"/>
      <c r="EAQ159" s="154"/>
      <c r="EAR159" s="153"/>
      <c r="EAS159" s="153"/>
      <c r="EAT159" s="153"/>
      <c r="EAU159" s="153"/>
      <c r="EAV159" s="153"/>
      <c r="EAW159" s="153"/>
      <c r="EAX159" s="153"/>
      <c r="EAY159" s="153"/>
      <c r="EAZ159" s="155"/>
      <c r="EBA159" s="165"/>
      <c r="EBB159" s="153"/>
      <c r="EBC159" s="154"/>
      <c r="EBD159" s="154"/>
      <c r="EBE159" s="153"/>
      <c r="EBF159" s="153"/>
      <c r="EBG159" s="153"/>
      <c r="EBH159" s="153"/>
      <c r="EBI159" s="153"/>
      <c r="EBJ159" s="153"/>
      <c r="EBK159" s="153"/>
      <c r="EBL159" s="153"/>
      <c r="EBM159" s="155"/>
      <c r="EBN159" s="165"/>
      <c r="EBO159" s="153"/>
      <c r="EBP159" s="154"/>
      <c r="EBQ159" s="154"/>
      <c r="EBR159" s="153"/>
      <c r="EBS159" s="153"/>
      <c r="EBT159" s="153"/>
      <c r="EBU159" s="153"/>
      <c r="EBV159" s="153"/>
      <c r="EBW159" s="153"/>
      <c r="EBX159" s="153"/>
      <c r="EBY159" s="153"/>
      <c r="EBZ159" s="155"/>
      <c r="ECA159" s="165"/>
      <c r="ECB159" s="153"/>
      <c r="ECC159" s="154"/>
      <c r="ECD159" s="154"/>
      <c r="ECE159" s="153"/>
      <c r="ECF159" s="153"/>
      <c r="ECG159" s="153"/>
      <c r="ECH159" s="153"/>
      <c r="ECI159" s="153"/>
      <c r="ECJ159" s="153"/>
      <c r="ECK159" s="153"/>
      <c r="ECL159" s="153"/>
      <c r="ECM159" s="155"/>
      <c r="ECN159" s="165"/>
      <c r="ECO159" s="153"/>
      <c r="ECP159" s="154"/>
      <c r="ECQ159" s="154"/>
      <c r="ECR159" s="153"/>
      <c r="ECS159" s="153"/>
      <c r="ECT159" s="153"/>
      <c r="ECU159" s="153"/>
      <c r="ECV159" s="153"/>
      <c r="ECW159" s="153"/>
      <c r="ECX159" s="153"/>
      <c r="ECY159" s="153"/>
      <c r="ECZ159" s="155"/>
      <c r="EDA159" s="165"/>
      <c r="EDB159" s="153"/>
      <c r="EDC159" s="154"/>
      <c r="EDD159" s="154"/>
      <c r="EDE159" s="153"/>
      <c r="EDF159" s="153"/>
      <c r="EDG159" s="153"/>
      <c r="EDH159" s="153"/>
      <c r="EDI159" s="153"/>
      <c r="EDJ159" s="153"/>
      <c r="EDK159" s="153"/>
      <c r="EDL159" s="153"/>
      <c r="EDM159" s="155"/>
      <c r="EDN159" s="165"/>
      <c r="EDO159" s="153"/>
      <c r="EDP159" s="154"/>
      <c r="EDQ159" s="154"/>
      <c r="EDR159" s="153"/>
      <c r="EDS159" s="153"/>
      <c r="EDT159" s="153"/>
      <c r="EDU159" s="153"/>
      <c r="EDV159" s="153"/>
      <c r="EDW159" s="153"/>
      <c r="EDX159" s="153"/>
      <c r="EDY159" s="153"/>
      <c r="EDZ159" s="155"/>
      <c r="EEA159" s="165"/>
      <c r="EEB159" s="153"/>
      <c r="EEC159" s="154"/>
      <c r="EED159" s="154"/>
      <c r="EEE159" s="153"/>
      <c r="EEF159" s="153"/>
      <c r="EEG159" s="153"/>
      <c r="EEH159" s="153"/>
      <c r="EEI159" s="153"/>
      <c r="EEJ159" s="153"/>
      <c r="EEK159" s="153"/>
      <c r="EEL159" s="153"/>
      <c r="EEM159" s="155"/>
      <c r="EEN159" s="165"/>
      <c r="EEO159" s="153"/>
      <c r="EEP159" s="154"/>
      <c r="EEQ159" s="154"/>
      <c r="EER159" s="153"/>
      <c r="EES159" s="153"/>
      <c r="EET159" s="153"/>
      <c r="EEU159" s="153"/>
      <c r="EEV159" s="153"/>
      <c r="EEW159" s="153"/>
      <c r="EEX159" s="153"/>
      <c r="EEY159" s="153"/>
      <c r="EEZ159" s="155"/>
      <c r="EFA159" s="165"/>
      <c r="EFB159" s="153"/>
      <c r="EFC159" s="154"/>
      <c r="EFD159" s="154"/>
      <c r="EFE159" s="153"/>
      <c r="EFF159" s="153"/>
      <c r="EFG159" s="153"/>
      <c r="EFH159" s="153"/>
      <c r="EFI159" s="153"/>
      <c r="EFJ159" s="153"/>
      <c r="EFK159" s="153"/>
      <c r="EFL159" s="153"/>
      <c r="EFM159" s="155"/>
      <c r="EFN159" s="165"/>
      <c r="EFO159" s="153"/>
      <c r="EFP159" s="154"/>
      <c r="EFQ159" s="154"/>
      <c r="EFR159" s="153"/>
      <c r="EFS159" s="153"/>
      <c r="EFT159" s="153"/>
      <c r="EFU159" s="153"/>
      <c r="EFV159" s="153"/>
      <c r="EFW159" s="153"/>
      <c r="EFX159" s="153"/>
      <c r="EFY159" s="153"/>
      <c r="EFZ159" s="155"/>
      <c r="EGA159" s="165"/>
      <c r="EGB159" s="153"/>
      <c r="EGC159" s="154"/>
      <c r="EGD159" s="154"/>
      <c r="EGE159" s="153"/>
      <c r="EGF159" s="153"/>
      <c r="EGG159" s="153"/>
      <c r="EGH159" s="153"/>
      <c r="EGI159" s="153"/>
      <c r="EGJ159" s="153"/>
      <c r="EGK159" s="153"/>
      <c r="EGL159" s="153"/>
      <c r="EGM159" s="155"/>
      <c r="EGN159" s="165"/>
      <c r="EGO159" s="153"/>
      <c r="EGP159" s="154"/>
      <c r="EGQ159" s="154"/>
      <c r="EGR159" s="153"/>
      <c r="EGS159" s="153"/>
      <c r="EGT159" s="153"/>
      <c r="EGU159" s="153"/>
      <c r="EGV159" s="153"/>
      <c r="EGW159" s="153"/>
      <c r="EGX159" s="153"/>
      <c r="EGY159" s="153"/>
      <c r="EGZ159" s="155"/>
      <c r="EHA159" s="165"/>
      <c r="EHB159" s="153"/>
      <c r="EHC159" s="154"/>
      <c r="EHD159" s="154"/>
      <c r="EHE159" s="153"/>
      <c r="EHF159" s="153"/>
      <c r="EHG159" s="153"/>
      <c r="EHH159" s="153"/>
      <c r="EHI159" s="153"/>
      <c r="EHJ159" s="153"/>
      <c r="EHK159" s="153"/>
      <c r="EHL159" s="153"/>
      <c r="EHM159" s="155"/>
      <c r="EHN159" s="165"/>
      <c r="EHO159" s="153"/>
      <c r="EHP159" s="154"/>
      <c r="EHQ159" s="154"/>
      <c r="EHR159" s="153"/>
      <c r="EHS159" s="153"/>
      <c r="EHT159" s="153"/>
      <c r="EHU159" s="153"/>
      <c r="EHV159" s="153"/>
      <c r="EHW159" s="153"/>
      <c r="EHX159" s="153"/>
      <c r="EHY159" s="153"/>
      <c r="EHZ159" s="155"/>
      <c r="EIA159" s="165"/>
      <c r="EIB159" s="153"/>
      <c r="EIC159" s="154"/>
      <c r="EID159" s="154"/>
      <c r="EIE159" s="153"/>
      <c r="EIF159" s="153"/>
      <c r="EIG159" s="153"/>
      <c r="EIH159" s="153"/>
      <c r="EII159" s="153"/>
      <c r="EIJ159" s="153"/>
      <c r="EIK159" s="153"/>
      <c r="EIL159" s="153"/>
      <c r="EIM159" s="155"/>
      <c r="EIN159" s="165"/>
      <c r="EIO159" s="153"/>
      <c r="EIP159" s="154"/>
      <c r="EIQ159" s="154"/>
      <c r="EIR159" s="153"/>
      <c r="EIS159" s="153"/>
      <c r="EIT159" s="153"/>
      <c r="EIU159" s="153"/>
      <c r="EIV159" s="153"/>
      <c r="EIW159" s="153"/>
      <c r="EIX159" s="153"/>
      <c r="EIY159" s="153"/>
      <c r="EIZ159" s="155"/>
      <c r="EJA159" s="165"/>
      <c r="EJB159" s="153"/>
      <c r="EJC159" s="154"/>
      <c r="EJD159" s="154"/>
      <c r="EJE159" s="153"/>
      <c r="EJF159" s="153"/>
      <c r="EJG159" s="153"/>
      <c r="EJH159" s="153"/>
      <c r="EJI159" s="153"/>
      <c r="EJJ159" s="153"/>
      <c r="EJK159" s="153"/>
      <c r="EJL159" s="153"/>
      <c r="EJM159" s="155"/>
      <c r="EJN159" s="165"/>
      <c r="EJO159" s="153"/>
      <c r="EJP159" s="154"/>
      <c r="EJQ159" s="154"/>
      <c r="EJR159" s="153"/>
      <c r="EJS159" s="153"/>
      <c r="EJT159" s="153"/>
      <c r="EJU159" s="153"/>
      <c r="EJV159" s="153"/>
      <c r="EJW159" s="153"/>
      <c r="EJX159" s="153"/>
      <c r="EJY159" s="153"/>
      <c r="EJZ159" s="155"/>
      <c r="EKA159" s="165"/>
      <c r="EKB159" s="153"/>
      <c r="EKC159" s="154"/>
      <c r="EKD159" s="154"/>
      <c r="EKE159" s="153"/>
      <c r="EKF159" s="153"/>
      <c r="EKG159" s="153"/>
      <c r="EKH159" s="153"/>
      <c r="EKI159" s="153"/>
      <c r="EKJ159" s="153"/>
      <c r="EKK159" s="153"/>
      <c r="EKL159" s="153"/>
      <c r="EKM159" s="155"/>
      <c r="EKN159" s="165"/>
      <c r="EKO159" s="153"/>
      <c r="EKP159" s="154"/>
      <c r="EKQ159" s="154"/>
      <c r="EKR159" s="153"/>
      <c r="EKS159" s="153"/>
      <c r="EKT159" s="153"/>
      <c r="EKU159" s="153"/>
      <c r="EKV159" s="153"/>
      <c r="EKW159" s="153"/>
      <c r="EKX159" s="153"/>
      <c r="EKY159" s="153"/>
      <c r="EKZ159" s="155"/>
      <c r="ELA159" s="165"/>
      <c r="ELB159" s="153"/>
      <c r="ELC159" s="154"/>
      <c r="ELD159" s="154"/>
      <c r="ELE159" s="153"/>
      <c r="ELF159" s="153"/>
      <c r="ELG159" s="153"/>
      <c r="ELH159" s="153"/>
      <c r="ELI159" s="153"/>
      <c r="ELJ159" s="153"/>
      <c r="ELK159" s="153"/>
      <c r="ELL159" s="153"/>
      <c r="ELM159" s="155"/>
      <c r="ELN159" s="165"/>
      <c r="ELO159" s="153"/>
      <c r="ELP159" s="154"/>
      <c r="ELQ159" s="154"/>
      <c r="ELR159" s="153"/>
      <c r="ELS159" s="153"/>
      <c r="ELT159" s="153"/>
      <c r="ELU159" s="153"/>
      <c r="ELV159" s="153"/>
      <c r="ELW159" s="153"/>
      <c r="ELX159" s="153"/>
      <c r="ELY159" s="153"/>
      <c r="ELZ159" s="155"/>
      <c r="EMA159" s="165"/>
      <c r="EMB159" s="153"/>
      <c r="EMC159" s="154"/>
      <c r="EMD159" s="154"/>
      <c r="EME159" s="153"/>
      <c r="EMF159" s="153"/>
      <c r="EMG159" s="153"/>
      <c r="EMH159" s="153"/>
      <c r="EMI159" s="153"/>
      <c r="EMJ159" s="153"/>
      <c r="EMK159" s="153"/>
      <c r="EML159" s="153"/>
      <c r="EMM159" s="155"/>
      <c r="EMN159" s="165"/>
      <c r="EMO159" s="153"/>
      <c r="EMP159" s="154"/>
      <c r="EMQ159" s="154"/>
      <c r="EMR159" s="153"/>
      <c r="EMS159" s="153"/>
      <c r="EMT159" s="153"/>
      <c r="EMU159" s="153"/>
      <c r="EMV159" s="153"/>
      <c r="EMW159" s="153"/>
      <c r="EMX159" s="153"/>
      <c r="EMY159" s="153"/>
      <c r="EMZ159" s="155"/>
      <c r="ENA159" s="165"/>
      <c r="ENB159" s="153"/>
      <c r="ENC159" s="154"/>
      <c r="END159" s="154"/>
      <c r="ENE159" s="153"/>
      <c r="ENF159" s="153"/>
      <c r="ENG159" s="153"/>
      <c r="ENH159" s="153"/>
      <c r="ENI159" s="153"/>
      <c r="ENJ159" s="153"/>
      <c r="ENK159" s="153"/>
      <c r="ENL159" s="153"/>
      <c r="ENM159" s="155"/>
      <c r="ENN159" s="165"/>
      <c r="ENO159" s="153"/>
      <c r="ENP159" s="154"/>
      <c r="ENQ159" s="154"/>
      <c r="ENR159" s="153"/>
      <c r="ENS159" s="153"/>
      <c r="ENT159" s="153"/>
      <c r="ENU159" s="153"/>
      <c r="ENV159" s="153"/>
      <c r="ENW159" s="153"/>
      <c r="ENX159" s="153"/>
      <c r="ENY159" s="153"/>
      <c r="ENZ159" s="155"/>
      <c r="EOA159" s="165"/>
      <c r="EOB159" s="153"/>
      <c r="EOC159" s="154"/>
      <c r="EOD159" s="154"/>
      <c r="EOE159" s="153"/>
      <c r="EOF159" s="153"/>
      <c r="EOG159" s="153"/>
      <c r="EOH159" s="153"/>
      <c r="EOI159" s="153"/>
      <c r="EOJ159" s="153"/>
      <c r="EOK159" s="153"/>
      <c r="EOL159" s="153"/>
      <c r="EOM159" s="155"/>
      <c r="EON159" s="165"/>
      <c r="EOO159" s="153"/>
      <c r="EOP159" s="154"/>
      <c r="EOQ159" s="154"/>
      <c r="EOR159" s="153"/>
      <c r="EOS159" s="153"/>
      <c r="EOT159" s="153"/>
      <c r="EOU159" s="153"/>
      <c r="EOV159" s="153"/>
      <c r="EOW159" s="153"/>
      <c r="EOX159" s="153"/>
      <c r="EOY159" s="153"/>
      <c r="EOZ159" s="155"/>
      <c r="EPA159" s="165"/>
      <c r="EPB159" s="153"/>
      <c r="EPC159" s="154"/>
      <c r="EPD159" s="154"/>
      <c r="EPE159" s="153"/>
      <c r="EPF159" s="153"/>
      <c r="EPG159" s="153"/>
      <c r="EPH159" s="153"/>
      <c r="EPI159" s="153"/>
      <c r="EPJ159" s="153"/>
      <c r="EPK159" s="153"/>
      <c r="EPL159" s="153"/>
      <c r="EPM159" s="155"/>
      <c r="EPN159" s="165"/>
      <c r="EPO159" s="153"/>
      <c r="EPP159" s="154"/>
      <c r="EPQ159" s="154"/>
      <c r="EPR159" s="153"/>
      <c r="EPS159" s="153"/>
      <c r="EPT159" s="153"/>
      <c r="EPU159" s="153"/>
      <c r="EPV159" s="153"/>
      <c r="EPW159" s="153"/>
      <c r="EPX159" s="153"/>
      <c r="EPY159" s="153"/>
      <c r="EPZ159" s="155"/>
      <c r="EQA159" s="165"/>
      <c r="EQB159" s="153"/>
      <c r="EQC159" s="154"/>
      <c r="EQD159" s="154"/>
      <c r="EQE159" s="153"/>
      <c r="EQF159" s="153"/>
      <c r="EQG159" s="153"/>
      <c r="EQH159" s="153"/>
      <c r="EQI159" s="153"/>
      <c r="EQJ159" s="153"/>
      <c r="EQK159" s="153"/>
      <c r="EQL159" s="153"/>
      <c r="EQM159" s="155"/>
      <c r="EQN159" s="165"/>
      <c r="EQO159" s="153"/>
      <c r="EQP159" s="154"/>
      <c r="EQQ159" s="154"/>
      <c r="EQR159" s="153"/>
      <c r="EQS159" s="153"/>
      <c r="EQT159" s="153"/>
      <c r="EQU159" s="153"/>
      <c r="EQV159" s="153"/>
      <c r="EQW159" s="153"/>
      <c r="EQX159" s="153"/>
      <c r="EQY159" s="153"/>
      <c r="EQZ159" s="155"/>
      <c r="ERA159" s="165"/>
      <c r="ERB159" s="153"/>
      <c r="ERC159" s="154"/>
      <c r="ERD159" s="154"/>
      <c r="ERE159" s="153"/>
      <c r="ERF159" s="153"/>
      <c r="ERG159" s="153"/>
      <c r="ERH159" s="153"/>
      <c r="ERI159" s="153"/>
      <c r="ERJ159" s="153"/>
      <c r="ERK159" s="153"/>
      <c r="ERL159" s="153"/>
      <c r="ERM159" s="155"/>
      <c r="ERN159" s="165"/>
      <c r="ERO159" s="153"/>
      <c r="ERP159" s="154"/>
      <c r="ERQ159" s="154"/>
      <c r="ERR159" s="153"/>
      <c r="ERS159" s="153"/>
      <c r="ERT159" s="153"/>
      <c r="ERU159" s="153"/>
      <c r="ERV159" s="153"/>
      <c r="ERW159" s="153"/>
      <c r="ERX159" s="153"/>
      <c r="ERY159" s="153"/>
      <c r="ERZ159" s="155"/>
      <c r="ESA159" s="165"/>
      <c r="ESB159" s="153"/>
      <c r="ESC159" s="154"/>
      <c r="ESD159" s="154"/>
      <c r="ESE159" s="153"/>
      <c r="ESF159" s="153"/>
      <c r="ESG159" s="153"/>
      <c r="ESH159" s="153"/>
      <c r="ESI159" s="153"/>
      <c r="ESJ159" s="153"/>
      <c r="ESK159" s="153"/>
      <c r="ESL159" s="153"/>
      <c r="ESM159" s="155"/>
      <c r="ESN159" s="165"/>
      <c r="ESO159" s="153"/>
      <c r="ESP159" s="154"/>
      <c r="ESQ159" s="154"/>
      <c r="ESR159" s="153"/>
      <c r="ESS159" s="153"/>
      <c r="EST159" s="153"/>
      <c r="ESU159" s="153"/>
      <c r="ESV159" s="153"/>
      <c r="ESW159" s="153"/>
      <c r="ESX159" s="153"/>
      <c r="ESY159" s="153"/>
      <c r="ESZ159" s="155"/>
      <c r="ETA159" s="165"/>
      <c r="ETB159" s="153"/>
      <c r="ETC159" s="154"/>
      <c r="ETD159" s="154"/>
      <c r="ETE159" s="153"/>
      <c r="ETF159" s="153"/>
      <c r="ETG159" s="153"/>
      <c r="ETH159" s="153"/>
      <c r="ETI159" s="153"/>
      <c r="ETJ159" s="153"/>
      <c r="ETK159" s="153"/>
      <c r="ETL159" s="153"/>
      <c r="ETM159" s="155"/>
      <c r="ETN159" s="165"/>
      <c r="ETO159" s="153"/>
      <c r="ETP159" s="154"/>
      <c r="ETQ159" s="154"/>
      <c r="ETR159" s="153"/>
      <c r="ETS159" s="153"/>
      <c r="ETT159" s="153"/>
      <c r="ETU159" s="153"/>
      <c r="ETV159" s="153"/>
      <c r="ETW159" s="153"/>
      <c r="ETX159" s="153"/>
      <c r="ETY159" s="153"/>
      <c r="ETZ159" s="155"/>
      <c r="EUA159" s="165"/>
      <c r="EUB159" s="153"/>
      <c r="EUC159" s="154"/>
      <c r="EUD159" s="154"/>
      <c r="EUE159" s="153"/>
      <c r="EUF159" s="153"/>
      <c r="EUG159" s="153"/>
      <c r="EUH159" s="153"/>
      <c r="EUI159" s="153"/>
      <c r="EUJ159" s="153"/>
      <c r="EUK159" s="153"/>
      <c r="EUL159" s="153"/>
      <c r="EUM159" s="155"/>
      <c r="EUN159" s="165"/>
      <c r="EUO159" s="153"/>
      <c r="EUP159" s="154"/>
      <c r="EUQ159" s="154"/>
      <c r="EUR159" s="153"/>
      <c r="EUS159" s="153"/>
      <c r="EUT159" s="153"/>
      <c r="EUU159" s="153"/>
      <c r="EUV159" s="153"/>
      <c r="EUW159" s="153"/>
      <c r="EUX159" s="153"/>
      <c r="EUY159" s="153"/>
      <c r="EUZ159" s="155"/>
      <c r="EVA159" s="165"/>
      <c r="EVB159" s="153"/>
      <c r="EVC159" s="154"/>
      <c r="EVD159" s="154"/>
      <c r="EVE159" s="153"/>
      <c r="EVF159" s="153"/>
      <c r="EVG159" s="153"/>
      <c r="EVH159" s="153"/>
      <c r="EVI159" s="153"/>
      <c r="EVJ159" s="153"/>
      <c r="EVK159" s="153"/>
      <c r="EVL159" s="153"/>
      <c r="EVM159" s="155"/>
      <c r="EVN159" s="165"/>
      <c r="EVO159" s="153"/>
      <c r="EVP159" s="154"/>
      <c r="EVQ159" s="154"/>
      <c r="EVR159" s="153"/>
      <c r="EVS159" s="153"/>
      <c r="EVT159" s="153"/>
      <c r="EVU159" s="153"/>
      <c r="EVV159" s="153"/>
      <c r="EVW159" s="153"/>
      <c r="EVX159" s="153"/>
      <c r="EVY159" s="153"/>
      <c r="EVZ159" s="155"/>
      <c r="EWA159" s="165"/>
      <c r="EWB159" s="153"/>
      <c r="EWC159" s="154"/>
      <c r="EWD159" s="154"/>
      <c r="EWE159" s="153"/>
      <c r="EWF159" s="153"/>
      <c r="EWG159" s="153"/>
      <c r="EWH159" s="153"/>
      <c r="EWI159" s="153"/>
      <c r="EWJ159" s="153"/>
      <c r="EWK159" s="153"/>
      <c r="EWL159" s="153"/>
      <c r="EWM159" s="155"/>
      <c r="EWN159" s="165"/>
      <c r="EWO159" s="153"/>
      <c r="EWP159" s="154"/>
      <c r="EWQ159" s="154"/>
      <c r="EWR159" s="153"/>
      <c r="EWS159" s="153"/>
      <c r="EWT159" s="153"/>
      <c r="EWU159" s="153"/>
      <c r="EWV159" s="153"/>
      <c r="EWW159" s="153"/>
      <c r="EWX159" s="153"/>
      <c r="EWY159" s="153"/>
      <c r="EWZ159" s="155"/>
      <c r="EXA159" s="165"/>
      <c r="EXB159" s="153"/>
      <c r="EXC159" s="154"/>
      <c r="EXD159" s="154"/>
      <c r="EXE159" s="153"/>
      <c r="EXF159" s="153"/>
      <c r="EXG159" s="153"/>
      <c r="EXH159" s="153"/>
      <c r="EXI159" s="153"/>
      <c r="EXJ159" s="153"/>
      <c r="EXK159" s="153"/>
      <c r="EXL159" s="153"/>
      <c r="EXM159" s="155"/>
      <c r="EXN159" s="165"/>
      <c r="EXO159" s="153"/>
      <c r="EXP159" s="154"/>
      <c r="EXQ159" s="154"/>
      <c r="EXR159" s="153"/>
      <c r="EXS159" s="153"/>
      <c r="EXT159" s="153"/>
      <c r="EXU159" s="153"/>
      <c r="EXV159" s="153"/>
      <c r="EXW159" s="153"/>
      <c r="EXX159" s="153"/>
      <c r="EXY159" s="153"/>
      <c r="EXZ159" s="155"/>
      <c r="EYA159" s="165"/>
      <c r="EYB159" s="153"/>
      <c r="EYC159" s="154"/>
      <c r="EYD159" s="154"/>
      <c r="EYE159" s="153"/>
      <c r="EYF159" s="153"/>
      <c r="EYG159" s="153"/>
      <c r="EYH159" s="153"/>
      <c r="EYI159" s="153"/>
      <c r="EYJ159" s="153"/>
      <c r="EYK159" s="153"/>
      <c r="EYL159" s="153"/>
      <c r="EYM159" s="155"/>
      <c r="EYN159" s="165"/>
      <c r="EYO159" s="153"/>
      <c r="EYP159" s="154"/>
      <c r="EYQ159" s="154"/>
      <c r="EYR159" s="153"/>
      <c r="EYS159" s="153"/>
      <c r="EYT159" s="153"/>
      <c r="EYU159" s="153"/>
      <c r="EYV159" s="153"/>
      <c r="EYW159" s="153"/>
      <c r="EYX159" s="153"/>
      <c r="EYY159" s="153"/>
      <c r="EYZ159" s="155"/>
      <c r="EZA159" s="165"/>
      <c r="EZB159" s="153"/>
      <c r="EZC159" s="154"/>
      <c r="EZD159" s="154"/>
      <c r="EZE159" s="153"/>
      <c r="EZF159" s="153"/>
      <c r="EZG159" s="153"/>
      <c r="EZH159" s="153"/>
      <c r="EZI159" s="153"/>
      <c r="EZJ159" s="153"/>
      <c r="EZK159" s="153"/>
      <c r="EZL159" s="153"/>
      <c r="EZM159" s="155"/>
      <c r="EZN159" s="165"/>
      <c r="EZO159" s="153"/>
      <c r="EZP159" s="154"/>
      <c r="EZQ159" s="154"/>
      <c r="EZR159" s="153"/>
      <c r="EZS159" s="153"/>
      <c r="EZT159" s="153"/>
      <c r="EZU159" s="153"/>
      <c r="EZV159" s="153"/>
      <c r="EZW159" s="153"/>
      <c r="EZX159" s="153"/>
      <c r="EZY159" s="153"/>
      <c r="EZZ159" s="155"/>
      <c r="FAA159" s="165"/>
      <c r="FAB159" s="153"/>
      <c r="FAC159" s="154"/>
      <c r="FAD159" s="154"/>
      <c r="FAE159" s="153"/>
      <c r="FAF159" s="153"/>
      <c r="FAG159" s="153"/>
      <c r="FAH159" s="153"/>
      <c r="FAI159" s="153"/>
      <c r="FAJ159" s="153"/>
      <c r="FAK159" s="153"/>
      <c r="FAL159" s="153"/>
      <c r="FAM159" s="155"/>
      <c r="FAN159" s="165"/>
      <c r="FAO159" s="153"/>
      <c r="FAP159" s="154"/>
      <c r="FAQ159" s="154"/>
      <c r="FAR159" s="153"/>
      <c r="FAS159" s="153"/>
      <c r="FAT159" s="153"/>
      <c r="FAU159" s="153"/>
      <c r="FAV159" s="153"/>
      <c r="FAW159" s="153"/>
      <c r="FAX159" s="153"/>
      <c r="FAY159" s="153"/>
      <c r="FAZ159" s="155"/>
      <c r="FBA159" s="165"/>
      <c r="FBB159" s="153"/>
      <c r="FBC159" s="154"/>
      <c r="FBD159" s="154"/>
      <c r="FBE159" s="153"/>
      <c r="FBF159" s="153"/>
      <c r="FBG159" s="153"/>
      <c r="FBH159" s="153"/>
      <c r="FBI159" s="153"/>
      <c r="FBJ159" s="153"/>
      <c r="FBK159" s="153"/>
      <c r="FBL159" s="153"/>
      <c r="FBM159" s="155"/>
      <c r="FBN159" s="165"/>
      <c r="FBO159" s="153"/>
      <c r="FBP159" s="154"/>
      <c r="FBQ159" s="154"/>
      <c r="FBR159" s="153"/>
      <c r="FBS159" s="153"/>
      <c r="FBT159" s="153"/>
      <c r="FBU159" s="153"/>
      <c r="FBV159" s="153"/>
      <c r="FBW159" s="153"/>
      <c r="FBX159" s="153"/>
      <c r="FBY159" s="153"/>
      <c r="FBZ159" s="155"/>
      <c r="FCA159" s="165"/>
      <c r="FCB159" s="153"/>
      <c r="FCC159" s="154"/>
      <c r="FCD159" s="154"/>
      <c r="FCE159" s="153"/>
      <c r="FCF159" s="153"/>
      <c r="FCG159" s="153"/>
      <c r="FCH159" s="153"/>
      <c r="FCI159" s="153"/>
      <c r="FCJ159" s="153"/>
      <c r="FCK159" s="153"/>
      <c r="FCL159" s="153"/>
      <c r="FCM159" s="155"/>
      <c r="FCN159" s="165"/>
      <c r="FCO159" s="153"/>
      <c r="FCP159" s="154"/>
      <c r="FCQ159" s="154"/>
      <c r="FCR159" s="153"/>
      <c r="FCS159" s="153"/>
      <c r="FCT159" s="153"/>
      <c r="FCU159" s="153"/>
      <c r="FCV159" s="153"/>
      <c r="FCW159" s="153"/>
      <c r="FCX159" s="153"/>
      <c r="FCY159" s="153"/>
      <c r="FCZ159" s="155"/>
      <c r="FDA159" s="165"/>
      <c r="FDB159" s="153"/>
      <c r="FDC159" s="154"/>
      <c r="FDD159" s="154"/>
      <c r="FDE159" s="153"/>
      <c r="FDF159" s="153"/>
      <c r="FDG159" s="153"/>
      <c r="FDH159" s="153"/>
      <c r="FDI159" s="153"/>
      <c r="FDJ159" s="153"/>
      <c r="FDK159" s="153"/>
      <c r="FDL159" s="153"/>
      <c r="FDM159" s="155"/>
      <c r="FDN159" s="165"/>
      <c r="FDO159" s="153"/>
      <c r="FDP159" s="154"/>
      <c r="FDQ159" s="154"/>
      <c r="FDR159" s="153"/>
      <c r="FDS159" s="153"/>
      <c r="FDT159" s="153"/>
      <c r="FDU159" s="153"/>
      <c r="FDV159" s="153"/>
      <c r="FDW159" s="153"/>
      <c r="FDX159" s="153"/>
      <c r="FDY159" s="153"/>
      <c r="FDZ159" s="155"/>
      <c r="FEA159" s="165"/>
      <c r="FEB159" s="153"/>
      <c r="FEC159" s="154"/>
      <c r="FED159" s="154"/>
      <c r="FEE159" s="153"/>
      <c r="FEF159" s="153"/>
      <c r="FEG159" s="153"/>
      <c r="FEH159" s="153"/>
      <c r="FEI159" s="153"/>
      <c r="FEJ159" s="153"/>
      <c r="FEK159" s="153"/>
      <c r="FEL159" s="153"/>
      <c r="FEM159" s="155"/>
      <c r="FEN159" s="165"/>
      <c r="FEO159" s="153"/>
      <c r="FEP159" s="154"/>
      <c r="FEQ159" s="154"/>
      <c r="FER159" s="153"/>
      <c r="FES159" s="153"/>
      <c r="FET159" s="153"/>
      <c r="FEU159" s="153"/>
      <c r="FEV159" s="153"/>
      <c r="FEW159" s="153"/>
      <c r="FEX159" s="153"/>
      <c r="FEY159" s="153"/>
      <c r="FEZ159" s="155"/>
      <c r="FFA159" s="165"/>
      <c r="FFB159" s="153"/>
      <c r="FFC159" s="154"/>
      <c r="FFD159" s="154"/>
      <c r="FFE159" s="153"/>
      <c r="FFF159" s="153"/>
      <c r="FFG159" s="153"/>
      <c r="FFH159" s="153"/>
      <c r="FFI159" s="153"/>
      <c r="FFJ159" s="153"/>
      <c r="FFK159" s="153"/>
      <c r="FFL159" s="153"/>
      <c r="FFM159" s="155"/>
      <c r="FFN159" s="165"/>
      <c r="FFO159" s="153"/>
      <c r="FFP159" s="154"/>
      <c r="FFQ159" s="154"/>
      <c r="FFR159" s="153"/>
      <c r="FFS159" s="153"/>
      <c r="FFT159" s="153"/>
      <c r="FFU159" s="153"/>
      <c r="FFV159" s="153"/>
      <c r="FFW159" s="153"/>
      <c r="FFX159" s="153"/>
      <c r="FFY159" s="153"/>
      <c r="FFZ159" s="155"/>
      <c r="FGA159" s="165"/>
      <c r="FGB159" s="153"/>
      <c r="FGC159" s="154"/>
      <c r="FGD159" s="154"/>
      <c r="FGE159" s="153"/>
      <c r="FGF159" s="153"/>
      <c r="FGG159" s="153"/>
      <c r="FGH159" s="153"/>
      <c r="FGI159" s="153"/>
      <c r="FGJ159" s="153"/>
      <c r="FGK159" s="153"/>
      <c r="FGL159" s="153"/>
      <c r="FGM159" s="155"/>
      <c r="FGN159" s="165"/>
      <c r="FGO159" s="153"/>
      <c r="FGP159" s="154"/>
      <c r="FGQ159" s="154"/>
      <c r="FGR159" s="153"/>
      <c r="FGS159" s="153"/>
      <c r="FGT159" s="153"/>
      <c r="FGU159" s="153"/>
      <c r="FGV159" s="153"/>
      <c r="FGW159" s="153"/>
      <c r="FGX159" s="153"/>
      <c r="FGY159" s="153"/>
      <c r="FGZ159" s="155"/>
      <c r="FHA159" s="165"/>
      <c r="FHB159" s="153"/>
      <c r="FHC159" s="154"/>
      <c r="FHD159" s="154"/>
      <c r="FHE159" s="153"/>
      <c r="FHF159" s="153"/>
      <c r="FHG159" s="153"/>
      <c r="FHH159" s="153"/>
      <c r="FHI159" s="153"/>
      <c r="FHJ159" s="153"/>
      <c r="FHK159" s="153"/>
      <c r="FHL159" s="153"/>
      <c r="FHM159" s="155"/>
      <c r="FHN159" s="165"/>
      <c r="FHO159" s="153"/>
      <c r="FHP159" s="154"/>
      <c r="FHQ159" s="154"/>
      <c r="FHR159" s="153"/>
      <c r="FHS159" s="153"/>
      <c r="FHT159" s="153"/>
      <c r="FHU159" s="153"/>
      <c r="FHV159" s="153"/>
      <c r="FHW159" s="153"/>
      <c r="FHX159" s="153"/>
      <c r="FHY159" s="153"/>
      <c r="FHZ159" s="155"/>
      <c r="FIA159" s="165"/>
      <c r="FIB159" s="153"/>
      <c r="FIC159" s="154"/>
      <c r="FID159" s="154"/>
      <c r="FIE159" s="153"/>
      <c r="FIF159" s="153"/>
      <c r="FIG159" s="153"/>
      <c r="FIH159" s="153"/>
      <c r="FII159" s="153"/>
      <c r="FIJ159" s="153"/>
      <c r="FIK159" s="153"/>
      <c r="FIL159" s="153"/>
      <c r="FIM159" s="155"/>
      <c r="FIN159" s="165"/>
      <c r="FIO159" s="153"/>
      <c r="FIP159" s="154"/>
      <c r="FIQ159" s="154"/>
      <c r="FIR159" s="153"/>
      <c r="FIS159" s="153"/>
      <c r="FIT159" s="153"/>
      <c r="FIU159" s="153"/>
      <c r="FIV159" s="153"/>
      <c r="FIW159" s="153"/>
      <c r="FIX159" s="153"/>
      <c r="FIY159" s="153"/>
      <c r="FIZ159" s="155"/>
      <c r="FJA159" s="165"/>
      <c r="FJB159" s="153"/>
      <c r="FJC159" s="154"/>
      <c r="FJD159" s="154"/>
      <c r="FJE159" s="153"/>
      <c r="FJF159" s="153"/>
      <c r="FJG159" s="153"/>
      <c r="FJH159" s="153"/>
      <c r="FJI159" s="153"/>
      <c r="FJJ159" s="153"/>
      <c r="FJK159" s="153"/>
      <c r="FJL159" s="153"/>
      <c r="FJM159" s="155"/>
      <c r="FJN159" s="165"/>
      <c r="FJO159" s="153"/>
      <c r="FJP159" s="154"/>
      <c r="FJQ159" s="154"/>
      <c r="FJR159" s="153"/>
      <c r="FJS159" s="153"/>
      <c r="FJT159" s="153"/>
      <c r="FJU159" s="153"/>
      <c r="FJV159" s="153"/>
      <c r="FJW159" s="153"/>
      <c r="FJX159" s="153"/>
      <c r="FJY159" s="153"/>
      <c r="FJZ159" s="155"/>
      <c r="FKA159" s="165"/>
      <c r="FKB159" s="153"/>
      <c r="FKC159" s="154"/>
      <c r="FKD159" s="154"/>
      <c r="FKE159" s="153"/>
      <c r="FKF159" s="153"/>
      <c r="FKG159" s="153"/>
      <c r="FKH159" s="153"/>
      <c r="FKI159" s="153"/>
      <c r="FKJ159" s="153"/>
      <c r="FKK159" s="153"/>
      <c r="FKL159" s="153"/>
      <c r="FKM159" s="155"/>
      <c r="FKN159" s="165"/>
      <c r="FKO159" s="153"/>
      <c r="FKP159" s="154"/>
      <c r="FKQ159" s="154"/>
      <c r="FKR159" s="153"/>
      <c r="FKS159" s="153"/>
      <c r="FKT159" s="153"/>
      <c r="FKU159" s="153"/>
      <c r="FKV159" s="153"/>
      <c r="FKW159" s="153"/>
      <c r="FKX159" s="153"/>
      <c r="FKY159" s="153"/>
      <c r="FKZ159" s="155"/>
      <c r="FLA159" s="165"/>
      <c r="FLB159" s="153"/>
      <c r="FLC159" s="154"/>
      <c r="FLD159" s="154"/>
      <c r="FLE159" s="153"/>
      <c r="FLF159" s="153"/>
      <c r="FLG159" s="153"/>
      <c r="FLH159" s="153"/>
      <c r="FLI159" s="153"/>
      <c r="FLJ159" s="153"/>
      <c r="FLK159" s="153"/>
      <c r="FLL159" s="153"/>
      <c r="FLM159" s="155"/>
      <c r="FLN159" s="165"/>
      <c r="FLO159" s="153"/>
      <c r="FLP159" s="154"/>
      <c r="FLQ159" s="154"/>
      <c r="FLR159" s="153"/>
      <c r="FLS159" s="153"/>
      <c r="FLT159" s="153"/>
      <c r="FLU159" s="153"/>
      <c r="FLV159" s="153"/>
      <c r="FLW159" s="153"/>
      <c r="FLX159" s="153"/>
      <c r="FLY159" s="153"/>
      <c r="FLZ159" s="155"/>
      <c r="FMA159" s="165"/>
      <c r="FMB159" s="153"/>
      <c r="FMC159" s="154"/>
      <c r="FMD159" s="154"/>
      <c r="FME159" s="153"/>
      <c r="FMF159" s="153"/>
      <c r="FMG159" s="153"/>
      <c r="FMH159" s="153"/>
      <c r="FMI159" s="153"/>
      <c r="FMJ159" s="153"/>
      <c r="FMK159" s="153"/>
      <c r="FML159" s="153"/>
      <c r="FMM159" s="155"/>
      <c r="FMN159" s="165"/>
      <c r="FMO159" s="153"/>
      <c r="FMP159" s="154"/>
      <c r="FMQ159" s="154"/>
      <c r="FMR159" s="153"/>
      <c r="FMS159" s="153"/>
      <c r="FMT159" s="153"/>
      <c r="FMU159" s="153"/>
      <c r="FMV159" s="153"/>
      <c r="FMW159" s="153"/>
      <c r="FMX159" s="153"/>
      <c r="FMY159" s="153"/>
      <c r="FMZ159" s="155"/>
      <c r="FNA159" s="165"/>
      <c r="FNB159" s="153"/>
      <c r="FNC159" s="154"/>
      <c r="FND159" s="154"/>
      <c r="FNE159" s="153"/>
      <c r="FNF159" s="153"/>
      <c r="FNG159" s="153"/>
      <c r="FNH159" s="153"/>
      <c r="FNI159" s="153"/>
      <c r="FNJ159" s="153"/>
      <c r="FNK159" s="153"/>
      <c r="FNL159" s="153"/>
      <c r="FNM159" s="155"/>
      <c r="FNN159" s="165"/>
      <c r="FNO159" s="153"/>
      <c r="FNP159" s="154"/>
      <c r="FNQ159" s="154"/>
      <c r="FNR159" s="153"/>
      <c r="FNS159" s="153"/>
      <c r="FNT159" s="153"/>
      <c r="FNU159" s="153"/>
      <c r="FNV159" s="153"/>
      <c r="FNW159" s="153"/>
      <c r="FNX159" s="153"/>
      <c r="FNY159" s="153"/>
      <c r="FNZ159" s="155"/>
      <c r="FOA159" s="165"/>
      <c r="FOB159" s="153"/>
      <c r="FOC159" s="154"/>
      <c r="FOD159" s="154"/>
      <c r="FOE159" s="153"/>
      <c r="FOF159" s="153"/>
      <c r="FOG159" s="153"/>
      <c r="FOH159" s="153"/>
      <c r="FOI159" s="153"/>
      <c r="FOJ159" s="153"/>
      <c r="FOK159" s="153"/>
      <c r="FOL159" s="153"/>
      <c r="FOM159" s="155"/>
      <c r="FON159" s="165"/>
      <c r="FOO159" s="153"/>
      <c r="FOP159" s="154"/>
      <c r="FOQ159" s="154"/>
      <c r="FOR159" s="153"/>
      <c r="FOS159" s="153"/>
      <c r="FOT159" s="153"/>
      <c r="FOU159" s="153"/>
      <c r="FOV159" s="153"/>
      <c r="FOW159" s="153"/>
      <c r="FOX159" s="153"/>
      <c r="FOY159" s="153"/>
      <c r="FOZ159" s="155"/>
      <c r="FPA159" s="165"/>
      <c r="FPB159" s="153"/>
      <c r="FPC159" s="154"/>
      <c r="FPD159" s="154"/>
      <c r="FPE159" s="153"/>
      <c r="FPF159" s="153"/>
      <c r="FPG159" s="153"/>
      <c r="FPH159" s="153"/>
      <c r="FPI159" s="153"/>
      <c r="FPJ159" s="153"/>
      <c r="FPK159" s="153"/>
      <c r="FPL159" s="153"/>
      <c r="FPM159" s="155"/>
      <c r="FPN159" s="165"/>
      <c r="FPO159" s="153"/>
      <c r="FPP159" s="154"/>
      <c r="FPQ159" s="154"/>
      <c r="FPR159" s="153"/>
      <c r="FPS159" s="153"/>
      <c r="FPT159" s="153"/>
      <c r="FPU159" s="153"/>
      <c r="FPV159" s="153"/>
      <c r="FPW159" s="153"/>
      <c r="FPX159" s="153"/>
      <c r="FPY159" s="153"/>
      <c r="FPZ159" s="155"/>
      <c r="FQA159" s="165"/>
      <c r="FQB159" s="153"/>
      <c r="FQC159" s="154"/>
      <c r="FQD159" s="154"/>
      <c r="FQE159" s="153"/>
      <c r="FQF159" s="153"/>
      <c r="FQG159" s="153"/>
      <c r="FQH159" s="153"/>
      <c r="FQI159" s="153"/>
      <c r="FQJ159" s="153"/>
      <c r="FQK159" s="153"/>
      <c r="FQL159" s="153"/>
      <c r="FQM159" s="155"/>
      <c r="FQN159" s="165"/>
      <c r="FQO159" s="153"/>
      <c r="FQP159" s="154"/>
      <c r="FQQ159" s="154"/>
      <c r="FQR159" s="153"/>
      <c r="FQS159" s="153"/>
      <c r="FQT159" s="153"/>
      <c r="FQU159" s="153"/>
      <c r="FQV159" s="153"/>
      <c r="FQW159" s="153"/>
      <c r="FQX159" s="153"/>
      <c r="FQY159" s="153"/>
      <c r="FQZ159" s="155"/>
      <c r="FRA159" s="165"/>
      <c r="FRB159" s="153"/>
      <c r="FRC159" s="154"/>
      <c r="FRD159" s="154"/>
      <c r="FRE159" s="153"/>
      <c r="FRF159" s="153"/>
      <c r="FRG159" s="153"/>
      <c r="FRH159" s="153"/>
      <c r="FRI159" s="153"/>
      <c r="FRJ159" s="153"/>
      <c r="FRK159" s="153"/>
      <c r="FRL159" s="153"/>
      <c r="FRM159" s="155"/>
      <c r="FRN159" s="165"/>
      <c r="FRO159" s="153"/>
      <c r="FRP159" s="154"/>
      <c r="FRQ159" s="154"/>
      <c r="FRR159" s="153"/>
      <c r="FRS159" s="153"/>
      <c r="FRT159" s="153"/>
      <c r="FRU159" s="153"/>
      <c r="FRV159" s="153"/>
      <c r="FRW159" s="153"/>
      <c r="FRX159" s="153"/>
      <c r="FRY159" s="153"/>
      <c r="FRZ159" s="155"/>
      <c r="FSA159" s="165"/>
      <c r="FSB159" s="153"/>
      <c r="FSC159" s="154"/>
      <c r="FSD159" s="154"/>
      <c r="FSE159" s="153"/>
      <c r="FSF159" s="153"/>
      <c r="FSG159" s="153"/>
      <c r="FSH159" s="153"/>
      <c r="FSI159" s="153"/>
      <c r="FSJ159" s="153"/>
      <c r="FSK159" s="153"/>
      <c r="FSL159" s="153"/>
      <c r="FSM159" s="155"/>
      <c r="FSN159" s="165"/>
      <c r="FSO159" s="153"/>
      <c r="FSP159" s="154"/>
      <c r="FSQ159" s="154"/>
      <c r="FSR159" s="153"/>
      <c r="FSS159" s="153"/>
      <c r="FST159" s="153"/>
      <c r="FSU159" s="153"/>
      <c r="FSV159" s="153"/>
      <c r="FSW159" s="153"/>
      <c r="FSX159" s="153"/>
      <c r="FSY159" s="153"/>
      <c r="FSZ159" s="155"/>
      <c r="FTA159" s="165"/>
      <c r="FTB159" s="153"/>
      <c r="FTC159" s="154"/>
      <c r="FTD159" s="154"/>
      <c r="FTE159" s="153"/>
      <c r="FTF159" s="153"/>
      <c r="FTG159" s="153"/>
      <c r="FTH159" s="153"/>
      <c r="FTI159" s="153"/>
      <c r="FTJ159" s="153"/>
      <c r="FTK159" s="153"/>
      <c r="FTL159" s="153"/>
      <c r="FTM159" s="155"/>
      <c r="FTN159" s="165"/>
      <c r="FTO159" s="153"/>
      <c r="FTP159" s="154"/>
      <c r="FTQ159" s="154"/>
      <c r="FTR159" s="153"/>
      <c r="FTS159" s="153"/>
      <c r="FTT159" s="153"/>
      <c r="FTU159" s="153"/>
      <c r="FTV159" s="153"/>
      <c r="FTW159" s="153"/>
      <c r="FTX159" s="153"/>
      <c r="FTY159" s="153"/>
      <c r="FTZ159" s="155"/>
      <c r="FUA159" s="165"/>
      <c r="FUB159" s="153"/>
      <c r="FUC159" s="154"/>
      <c r="FUD159" s="154"/>
      <c r="FUE159" s="153"/>
      <c r="FUF159" s="153"/>
      <c r="FUG159" s="153"/>
      <c r="FUH159" s="153"/>
      <c r="FUI159" s="153"/>
      <c r="FUJ159" s="153"/>
      <c r="FUK159" s="153"/>
      <c r="FUL159" s="153"/>
      <c r="FUM159" s="155"/>
      <c r="FUN159" s="165"/>
      <c r="FUO159" s="153"/>
      <c r="FUP159" s="154"/>
      <c r="FUQ159" s="154"/>
      <c r="FUR159" s="153"/>
      <c r="FUS159" s="153"/>
      <c r="FUT159" s="153"/>
      <c r="FUU159" s="153"/>
      <c r="FUV159" s="153"/>
      <c r="FUW159" s="153"/>
      <c r="FUX159" s="153"/>
      <c r="FUY159" s="153"/>
      <c r="FUZ159" s="155"/>
      <c r="FVA159" s="165"/>
      <c r="FVB159" s="153"/>
      <c r="FVC159" s="154"/>
      <c r="FVD159" s="154"/>
      <c r="FVE159" s="153"/>
      <c r="FVF159" s="153"/>
      <c r="FVG159" s="153"/>
      <c r="FVH159" s="153"/>
      <c r="FVI159" s="153"/>
      <c r="FVJ159" s="153"/>
      <c r="FVK159" s="153"/>
      <c r="FVL159" s="153"/>
      <c r="FVM159" s="155"/>
      <c r="FVN159" s="165"/>
      <c r="FVO159" s="153"/>
      <c r="FVP159" s="154"/>
      <c r="FVQ159" s="154"/>
      <c r="FVR159" s="153"/>
      <c r="FVS159" s="153"/>
      <c r="FVT159" s="153"/>
      <c r="FVU159" s="153"/>
      <c r="FVV159" s="153"/>
      <c r="FVW159" s="153"/>
      <c r="FVX159" s="153"/>
      <c r="FVY159" s="153"/>
      <c r="FVZ159" s="155"/>
      <c r="FWA159" s="165"/>
      <c r="FWB159" s="153"/>
      <c r="FWC159" s="154"/>
      <c r="FWD159" s="154"/>
      <c r="FWE159" s="153"/>
      <c r="FWF159" s="153"/>
      <c r="FWG159" s="153"/>
      <c r="FWH159" s="153"/>
      <c r="FWI159" s="153"/>
      <c r="FWJ159" s="153"/>
      <c r="FWK159" s="153"/>
      <c r="FWL159" s="153"/>
      <c r="FWM159" s="155"/>
      <c r="FWN159" s="165"/>
      <c r="FWO159" s="153"/>
      <c r="FWP159" s="154"/>
      <c r="FWQ159" s="154"/>
      <c r="FWR159" s="153"/>
      <c r="FWS159" s="153"/>
      <c r="FWT159" s="153"/>
      <c r="FWU159" s="153"/>
      <c r="FWV159" s="153"/>
      <c r="FWW159" s="153"/>
      <c r="FWX159" s="153"/>
      <c r="FWY159" s="153"/>
      <c r="FWZ159" s="155"/>
      <c r="FXA159" s="165"/>
      <c r="FXB159" s="153"/>
      <c r="FXC159" s="154"/>
      <c r="FXD159" s="154"/>
      <c r="FXE159" s="153"/>
      <c r="FXF159" s="153"/>
      <c r="FXG159" s="153"/>
      <c r="FXH159" s="153"/>
      <c r="FXI159" s="153"/>
      <c r="FXJ159" s="153"/>
      <c r="FXK159" s="153"/>
      <c r="FXL159" s="153"/>
      <c r="FXM159" s="155"/>
      <c r="FXN159" s="165"/>
      <c r="FXO159" s="153"/>
      <c r="FXP159" s="154"/>
      <c r="FXQ159" s="154"/>
      <c r="FXR159" s="153"/>
      <c r="FXS159" s="153"/>
      <c r="FXT159" s="153"/>
      <c r="FXU159" s="153"/>
      <c r="FXV159" s="153"/>
      <c r="FXW159" s="153"/>
      <c r="FXX159" s="153"/>
      <c r="FXY159" s="153"/>
      <c r="FXZ159" s="155"/>
      <c r="FYA159" s="165"/>
      <c r="FYB159" s="153"/>
      <c r="FYC159" s="154"/>
      <c r="FYD159" s="154"/>
      <c r="FYE159" s="153"/>
      <c r="FYF159" s="153"/>
      <c r="FYG159" s="153"/>
      <c r="FYH159" s="153"/>
      <c r="FYI159" s="153"/>
      <c r="FYJ159" s="153"/>
      <c r="FYK159" s="153"/>
      <c r="FYL159" s="153"/>
      <c r="FYM159" s="155"/>
      <c r="FYN159" s="165"/>
      <c r="FYO159" s="153"/>
      <c r="FYP159" s="154"/>
      <c r="FYQ159" s="154"/>
      <c r="FYR159" s="153"/>
      <c r="FYS159" s="153"/>
      <c r="FYT159" s="153"/>
      <c r="FYU159" s="153"/>
      <c r="FYV159" s="153"/>
      <c r="FYW159" s="153"/>
      <c r="FYX159" s="153"/>
      <c r="FYY159" s="153"/>
      <c r="FYZ159" s="155"/>
      <c r="FZA159" s="165"/>
      <c r="FZB159" s="153"/>
      <c r="FZC159" s="154"/>
      <c r="FZD159" s="154"/>
      <c r="FZE159" s="153"/>
      <c r="FZF159" s="153"/>
      <c r="FZG159" s="153"/>
      <c r="FZH159" s="153"/>
      <c r="FZI159" s="153"/>
      <c r="FZJ159" s="153"/>
      <c r="FZK159" s="153"/>
      <c r="FZL159" s="153"/>
      <c r="FZM159" s="155"/>
      <c r="FZN159" s="165"/>
      <c r="FZO159" s="153"/>
      <c r="FZP159" s="154"/>
      <c r="FZQ159" s="154"/>
      <c r="FZR159" s="153"/>
      <c r="FZS159" s="153"/>
      <c r="FZT159" s="153"/>
      <c r="FZU159" s="153"/>
      <c r="FZV159" s="153"/>
      <c r="FZW159" s="153"/>
      <c r="FZX159" s="153"/>
      <c r="FZY159" s="153"/>
      <c r="FZZ159" s="155"/>
      <c r="GAA159" s="165"/>
      <c r="GAB159" s="153"/>
      <c r="GAC159" s="154"/>
      <c r="GAD159" s="154"/>
      <c r="GAE159" s="153"/>
      <c r="GAF159" s="153"/>
      <c r="GAG159" s="153"/>
      <c r="GAH159" s="153"/>
      <c r="GAI159" s="153"/>
      <c r="GAJ159" s="153"/>
      <c r="GAK159" s="153"/>
      <c r="GAL159" s="153"/>
      <c r="GAM159" s="155"/>
      <c r="GAN159" s="165"/>
      <c r="GAO159" s="153"/>
      <c r="GAP159" s="154"/>
      <c r="GAQ159" s="154"/>
      <c r="GAR159" s="153"/>
      <c r="GAS159" s="153"/>
      <c r="GAT159" s="153"/>
      <c r="GAU159" s="153"/>
      <c r="GAV159" s="153"/>
      <c r="GAW159" s="153"/>
      <c r="GAX159" s="153"/>
      <c r="GAY159" s="153"/>
      <c r="GAZ159" s="155"/>
      <c r="GBA159" s="165"/>
      <c r="GBB159" s="153"/>
      <c r="GBC159" s="154"/>
      <c r="GBD159" s="154"/>
      <c r="GBE159" s="153"/>
      <c r="GBF159" s="153"/>
      <c r="GBG159" s="153"/>
      <c r="GBH159" s="153"/>
      <c r="GBI159" s="153"/>
      <c r="GBJ159" s="153"/>
      <c r="GBK159" s="153"/>
      <c r="GBL159" s="153"/>
      <c r="GBM159" s="155"/>
      <c r="GBN159" s="165"/>
      <c r="GBO159" s="153"/>
      <c r="GBP159" s="154"/>
      <c r="GBQ159" s="154"/>
      <c r="GBR159" s="153"/>
      <c r="GBS159" s="153"/>
      <c r="GBT159" s="153"/>
      <c r="GBU159" s="153"/>
      <c r="GBV159" s="153"/>
      <c r="GBW159" s="153"/>
      <c r="GBX159" s="153"/>
      <c r="GBY159" s="153"/>
      <c r="GBZ159" s="155"/>
      <c r="GCA159" s="165"/>
      <c r="GCB159" s="153"/>
      <c r="GCC159" s="154"/>
      <c r="GCD159" s="154"/>
      <c r="GCE159" s="153"/>
      <c r="GCF159" s="153"/>
      <c r="GCG159" s="153"/>
      <c r="GCH159" s="153"/>
      <c r="GCI159" s="153"/>
      <c r="GCJ159" s="153"/>
      <c r="GCK159" s="153"/>
      <c r="GCL159" s="153"/>
      <c r="GCM159" s="155"/>
      <c r="GCN159" s="165"/>
      <c r="GCO159" s="153"/>
      <c r="GCP159" s="154"/>
      <c r="GCQ159" s="154"/>
      <c r="GCR159" s="153"/>
      <c r="GCS159" s="153"/>
      <c r="GCT159" s="153"/>
      <c r="GCU159" s="153"/>
      <c r="GCV159" s="153"/>
      <c r="GCW159" s="153"/>
      <c r="GCX159" s="153"/>
      <c r="GCY159" s="153"/>
      <c r="GCZ159" s="155"/>
      <c r="GDA159" s="165"/>
      <c r="GDB159" s="153"/>
      <c r="GDC159" s="154"/>
      <c r="GDD159" s="154"/>
      <c r="GDE159" s="153"/>
      <c r="GDF159" s="153"/>
      <c r="GDG159" s="153"/>
      <c r="GDH159" s="153"/>
      <c r="GDI159" s="153"/>
      <c r="GDJ159" s="153"/>
      <c r="GDK159" s="153"/>
      <c r="GDL159" s="153"/>
      <c r="GDM159" s="155"/>
      <c r="GDN159" s="165"/>
      <c r="GDO159" s="153"/>
      <c r="GDP159" s="154"/>
      <c r="GDQ159" s="154"/>
      <c r="GDR159" s="153"/>
      <c r="GDS159" s="153"/>
      <c r="GDT159" s="153"/>
      <c r="GDU159" s="153"/>
      <c r="GDV159" s="153"/>
      <c r="GDW159" s="153"/>
      <c r="GDX159" s="153"/>
      <c r="GDY159" s="153"/>
      <c r="GDZ159" s="155"/>
      <c r="GEA159" s="165"/>
      <c r="GEB159" s="153"/>
      <c r="GEC159" s="154"/>
      <c r="GED159" s="154"/>
      <c r="GEE159" s="153"/>
      <c r="GEF159" s="153"/>
      <c r="GEG159" s="153"/>
      <c r="GEH159" s="153"/>
      <c r="GEI159" s="153"/>
      <c r="GEJ159" s="153"/>
      <c r="GEK159" s="153"/>
      <c r="GEL159" s="153"/>
      <c r="GEM159" s="155"/>
      <c r="GEN159" s="165"/>
      <c r="GEO159" s="153"/>
      <c r="GEP159" s="154"/>
      <c r="GEQ159" s="154"/>
      <c r="GER159" s="153"/>
      <c r="GES159" s="153"/>
      <c r="GET159" s="153"/>
      <c r="GEU159" s="153"/>
      <c r="GEV159" s="153"/>
      <c r="GEW159" s="153"/>
      <c r="GEX159" s="153"/>
      <c r="GEY159" s="153"/>
      <c r="GEZ159" s="155"/>
      <c r="GFA159" s="165"/>
      <c r="GFB159" s="153"/>
      <c r="GFC159" s="154"/>
      <c r="GFD159" s="154"/>
      <c r="GFE159" s="153"/>
      <c r="GFF159" s="153"/>
      <c r="GFG159" s="153"/>
      <c r="GFH159" s="153"/>
      <c r="GFI159" s="153"/>
      <c r="GFJ159" s="153"/>
      <c r="GFK159" s="153"/>
      <c r="GFL159" s="153"/>
      <c r="GFM159" s="155"/>
      <c r="GFN159" s="165"/>
      <c r="GFO159" s="153"/>
      <c r="GFP159" s="154"/>
      <c r="GFQ159" s="154"/>
      <c r="GFR159" s="153"/>
      <c r="GFS159" s="153"/>
      <c r="GFT159" s="153"/>
      <c r="GFU159" s="153"/>
      <c r="GFV159" s="153"/>
      <c r="GFW159" s="153"/>
      <c r="GFX159" s="153"/>
      <c r="GFY159" s="153"/>
      <c r="GFZ159" s="155"/>
      <c r="GGA159" s="165"/>
      <c r="GGB159" s="153"/>
      <c r="GGC159" s="154"/>
      <c r="GGD159" s="154"/>
      <c r="GGE159" s="153"/>
      <c r="GGF159" s="153"/>
      <c r="GGG159" s="153"/>
      <c r="GGH159" s="153"/>
      <c r="GGI159" s="153"/>
      <c r="GGJ159" s="153"/>
      <c r="GGK159" s="153"/>
      <c r="GGL159" s="153"/>
      <c r="GGM159" s="155"/>
      <c r="GGN159" s="165"/>
      <c r="GGO159" s="153"/>
      <c r="GGP159" s="154"/>
      <c r="GGQ159" s="154"/>
      <c r="GGR159" s="153"/>
      <c r="GGS159" s="153"/>
      <c r="GGT159" s="153"/>
      <c r="GGU159" s="153"/>
      <c r="GGV159" s="153"/>
      <c r="GGW159" s="153"/>
      <c r="GGX159" s="153"/>
      <c r="GGY159" s="153"/>
      <c r="GGZ159" s="155"/>
      <c r="GHA159" s="165"/>
      <c r="GHB159" s="153"/>
      <c r="GHC159" s="154"/>
      <c r="GHD159" s="154"/>
      <c r="GHE159" s="153"/>
      <c r="GHF159" s="153"/>
      <c r="GHG159" s="153"/>
      <c r="GHH159" s="153"/>
      <c r="GHI159" s="153"/>
      <c r="GHJ159" s="153"/>
      <c r="GHK159" s="153"/>
      <c r="GHL159" s="153"/>
      <c r="GHM159" s="155"/>
      <c r="GHN159" s="165"/>
      <c r="GHO159" s="153"/>
      <c r="GHP159" s="154"/>
      <c r="GHQ159" s="154"/>
      <c r="GHR159" s="153"/>
      <c r="GHS159" s="153"/>
      <c r="GHT159" s="153"/>
      <c r="GHU159" s="153"/>
      <c r="GHV159" s="153"/>
      <c r="GHW159" s="153"/>
      <c r="GHX159" s="153"/>
      <c r="GHY159" s="153"/>
      <c r="GHZ159" s="155"/>
      <c r="GIA159" s="165"/>
      <c r="GIB159" s="153"/>
      <c r="GIC159" s="154"/>
      <c r="GID159" s="154"/>
      <c r="GIE159" s="153"/>
      <c r="GIF159" s="153"/>
      <c r="GIG159" s="153"/>
      <c r="GIH159" s="153"/>
      <c r="GII159" s="153"/>
      <c r="GIJ159" s="153"/>
      <c r="GIK159" s="153"/>
      <c r="GIL159" s="153"/>
      <c r="GIM159" s="155"/>
      <c r="GIN159" s="165"/>
      <c r="GIO159" s="153"/>
      <c r="GIP159" s="154"/>
      <c r="GIQ159" s="154"/>
      <c r="GIR159" s="153"/>
      <c r="GIS159" s="153"/>
      <c r="GIT159" s="153"/>
      <c r="GIU159" s="153"/>
      <c r="GIV159" s="153"/>
      <c r="GIW159" s="153"/>
      <c r="GIX159" s="153"/>
      <c r="GIY159" s="153"/>
      <c r="GIZ159" s="155"/>
      <c r="GJA159" s="165"/>
      <c r="GJB159" s="153"/>
      <c r="GJC159" s="154"/>
      <c r="GJD159" s="154"/>
      <c r="GJE159" s="153"/>
      <c r="GJF159" s="153"/>
      <c r="GJG159" s="153"/>
      <c r="GJH159" s="153"/>
      <c r="GJI159" s="153"/>
      <c r="GJJ159" s="153"/>
      <c r="GJK159" s="153"/>
      <c r="GJL159" s="153"/>
      <c r="GJM159" s="155"/>
      <c r="GJN159" s="165"/>
      <c r="GJO159" s="153"/>
      <c r="GJP159" s="154"/>
      <c r="GJQ159" s="154"/>
      <c r="GJR159" s="153"/>
      <c r="GJS159" s="153"/>
      <c r="GJT159" s="153"/>
      <c r="GJU159" s="153"/>
      <c r="GJV159" s="153"/>
      <c r="GJW159" s="153"/>
      <c r="GJX159" s="153"/>
      <c r="GJY159" s="153"/>
      <c r="GJZ159" s="155"/>
      <c r="GKA159" s="165"/>
      <c r="GKB159" s="153"/>
      <c r="GKC159" s="154"/>
      <c r="GKD159" s="154"/>
      <c r="GKE159" s="153"/>
      <c r="GKF159" s="153"/>
      <c r="GKG159" s="153"/>
      <c r="GKH159" s="153"/>
      <c r="GKI159" s="153"/>
      <c r="GKJ159" s="153"/>
      <c r="GKK159" s="153"/>
      <c r="GKL159" s="153"/>
      <c r="GKM159" s="155"/>
      <c r="GKN159" s="165"/>
      <c r="GKO159" s="153"/>
      <c r="GKP159" s="154"/>
      <c r="GKQ159" s="154"/>
      <c r="GKR159" s="153"/>
      <c r="GKS159" s="153"/>
      <c r="GKT159" s="153"/>
      <c r="GKU159" s="153"/>
      <c r="GKV159" s="153"/>
      <c r="GKW159" s="153"/>
      <c r="GKX159" s="153"/>
      <c r="GKY159" s="153"/>
      <c r="GKZ159" s="155"/>
      <c r="GLA159" s="165"/>
      <c r="GLB159" s="153"/>
      <c r="GLC159" s="154"/>
      <c r="GLD159" s="154"/>
      <c r="GLE159" s="153"/>
      <c r="GLF159" s="153"/>
      <c r="GLG159" s="153"/>
      <c r="GLH159" s="153"/>
      <c r="GLI159" s="153"/>
      <c r="GLJ159" s="153"/>
      <c r="GLK159" s="153"/>
      <c r="GLL159" s="153"/>
      <c r="GLM159" s="155"/>
      <c r="GLN159" s="165"/>
      <c r="GLO159" s="153"/>
      <c r="GLP159" s="154"/>
      <c r="GLQ159" s="154"/>
      <c r="GLR159" s="153"/>
      <c r="GLS159" s="153"/>
      <c r="GLT159" s="153"/>
      <c r="GLU159" s="153"/>
      <c r="GLV159" s="153"/>
      <c r="GLW159" s="153"/>
      <c r="GLX159" s="153"/>
      <c r="GLY159" s="153"/>
      <c r="GLZ159" s="155"/>
      <c r="GMA159" s="165"/>
      <c r="GMB159" s="153"/>
      <c r="GMC159" s="154"/>
      <c r="GMD159" s="154"/>
      <c r="GME159" s="153"/>
      <c r="GMF159" s="153"/>
      <c r="GMG159" s="153"/>
      <c r="GMH159" s="153"/>
      <c r="GMI159" s="153"/>
      <c r="GMJ159" s="153"/>
      <c r="GMK159" s="153"/>
      <c r="GML159" s="153"/>
      <c r="GMM159" s="155"/>
      <c r="GMN159" s="165"/>
      <c r="GMO159" s="153"/>
      <c r="GMP159" s="154"/>
      <c r="GMQ159" s="154"/>
      <c r="GMR159" s="153"/>
      <c r="GMS159" s="153"/>
      <c r="GMT159" s="153"/>
      <c r="GMU159" s="153"/>
      <c r="GMV159" s="153"/>
      <c r="GMW159" s="153"/>
      <c r="GMX159" s="153"/>
      <c r="GMY159" s="153"/>
      <c r="GMZ159" s="155"/>
      <c r="GNA159" s="165"/>
      <c r="GNB159" s="153"/>
      <c r="GNC159" s="154"/>
      <c r="GND159" s="154"/>
      <c r="GNE159" s="153"/>
      <c r="GNF159" s="153"/>
      <c r="GNG159" s="153"/>
      <c r="GNH159" s="153"/>
      <c r="GNI159" s="153"/>
      <c r="GNJ159" s="153"/>
      <c r="GNK159" s="153"/>
      <c r="GNL159" s="153"/>
      <c r="GNM159" s="155"/>
      <c r="GNN159" s="165"/>
      <c r="GNO159" s="153"/>
      <c r="GNP159" s="154"/>
      <c r="GNQ159" s="154"/>
      <c r="GNR159" s="153"/>
      <c r="GNS159" s="153"/>
      <c r="GNT159" s="153"/>
      <c r="GNU159" s="153"/>
      <c r="GNV159" s="153"/>
      <c r="GNW159" s="153"/>
      <c r="GNX159" s="153"/>
      <c r="GNY159" s="153"/>
      <c r="GNZ159" s="155"/>
      <c r="GOA159" s="165"/>
      <c r="GOB159" s="153"/>
      <c r="GOC159" s="154"/>
      <c r="GOD159" s="154"/>
      <c r="GOE159" s="153"/>
      <c r="GOF159" s="153"/>
      <c r="GOG159" s="153"/>
      <c r="GOH159" s="153"/>
      <c r="GOI159" s="153"/>
      <c r="GOJ159" s="153"/>
      <c r="GOK159" s="153"/>
      <c r="GOL159" s="153"/>
      <c r="GOM159" s="155"/>
      <c r="GON159" s="165"/>
      <c r="GOO159" s="153"/>
      <c r="GOP159" s="154"/>
      <c r="GOQ159" s="154"/>
      <c r="GOR159" s="153"/>
      <c r="GOS159" s="153"/>
      <c r="GOT159" s="153"/>
      <c r="GOU159" s="153"/>
      <c r="GOV159" s="153"/>
      <c r="GOW159" s="153"/>
      <c r="GOX159" s="153"/>
      <c r="GOY159" s="153"/>
      <c r="GOZ159" s="155"/>
      <c r="GPA159" s="165"/>
      <c r="GPB159" s="153"/>
      <c r="GPC159" s="154"/>
      <c r="GPD159" s="154"/>
      <c r="GPE159" s="153"/>
      <c r="GPF159" s="153"/>
      <c r="GPG159" s="153"/>
      <c r="GPH159" s="153"/>
      <c r="GPI159" s="153"/>
      <c r="GPJ159" s="153"/>
      <c r="GPK159" s="153"/>
      <c r="GPL159" s="153"/>
      <c r="GPM159" s="155"/>
      <c r="GPN159" s="165"/>
      <c r="GPO159" s="153"/>
      <c r="GPP159" s="154"/>
      <c r="GPQ159" s="154"/>
      <c r="GPR159" s="153"/>
      <c r="GPS159" s="153"/>
      <c r="GPT159" s="153"/>
      <c r="GPU159" s="153"/>
      <c r="GPV159" s="153"/>
      <c r="GPW159" s="153"/>
      <c r="GPX159" s="153"/>
      <c r="GPY159" s="153"/>
      <c r="GPZ159" s="155"/>
      <c r="GQA159" s="165"/>
      <c r="GQB159" s="153"/>
      <c r="GQC159" s="154"/>
      <c r="GQD159" s="154"/>
      <c r="GQE159" s="153"/>
      <c r="GQF159" s="153"/>
      <c r="GQG159" s="153"/>
      <c r="GQH159" s="153"/>
      <c r="GQI159" s="153"/>
      <c r="GQJ159" s="153"/>
      <c r="GQK159" s="153"/>
      <c r="GQL159" s="153"/>
      <c r="GQM159" s="155"/>
      <c r="GQN159" s="165"/>
      <c r="GQO159" s="153"/>
      <c r="GQP159" s="154"/>
      <c r="GQQ159" s="154"/>
      <c r="GQR159" s="153"/>
      <c r="GQS159" s="153"/>
      <c r="GQT159" s="153"/>
      <c r="GQU159" s="153"/>
      <c r="GQV159" s="153"/>
      <c r="GQW159" s="153"/>
      <c r="GQX159" s="153"/>
      <c r="GQY159" s="153"/>
      <c r="GQZ159" s="155"/>
      <c r="GRA159" s="165"/>
      <c r="GRB159" s="153"/>
      <c r="GRC159" s="154"/>
      <c r="GRD159" s="154"/>
      <c r="GRE159" s="153"/>
      <c r="GRF159" s="153"/>
      <c r="GRG159" s="153"/>
      <c r="GRH159" s="153"/>
      <c r="GRI159" s="153"/>
      <c r="GRJ159" s="153"/>
      <c r="GRK159" s="153"/>
      <c r="GRL159" s="153"/>
      <c r="GRM159" s="155"/>
      <c r="GRN159" s="165"/>
      <c r="GRO159" s="153"/>
      <c r="GRP159" s="154"/>
      <c r="GRQ159" s="154"/>
      <c r="GRR159" s="153"/>
      <c r="GRS159" s="153"/>
      <c r="GRT159" s="153"/>
      <c r="GRU159" s="153"/>
      <c r="GRV159" s="153"/>
      <c r="GRW159" s="153"/>
      <c r="GRX159" s="153"/>
      <c r="GRY159" s="153"/>
      <c r="GRZ159" s="155"/>
      <c r="GSA159" s="165"/>
      <c r="GSB159" s="153"/>
      <c r="GSC159" s="154"/>
      <c r="GSD159" s="154"/>
      <c r="GSE159" s="153"/>
      <c r="GSF159" s="153"/>
      <c r="GSG159" s="153"/>
      <c r="GSH159" s="153"/>
      <c r="GSI159" s="153"/>
      <c r="GSJ159" s="153"/>
      <c r="GSK159" s="153"/>
      <c r="GSL159" s="153"/>
      <c r="GSM159" s="155"/>
      <c r="GSN159" s="165"/>
      <c r="GSO159" s="153"/>
      <c r="GSP159" s="154"/>
      <c r="GSQ159" s="154"/>
      <c r="GSR159" s="153"/>
      <c r="GSS159" s="153"/>
      <c r="GST159" s="153"/>
      <c r="GSU159" s="153"/>
      <c r="GSV159" s="153"/>
      <c r="GSW159" s="153"/>
      <c r="GSX159" s="153"/>
      <c r="GSY159" s="153"/>
      <c r="GSZ159" s="155"/>
      <c r="GTA159" s="165"/>
      <c r="GTB159" s="153"/>
      <c r="GTC159" s="154"/>
      <c r="GTD159" s="154"/>
      <c r="GTE159" s="153"/>
      <c r="GTF159" s="153"/>
      <c r="GTG159" s="153"/>
      <c r="GTH159" s="153"/>
      <c r="GTI159" s="153"/>
      <c r="GTJ159" s="153"/>
      <c r="GTK159" s="153"/>
      <c r="GTL159" s="153"/>
      <c r="GTM159" s="155"/>
      <c r="GTN159" s="165"/>
      <c r="GTO159" s="153"/>
      <c r="GTP159" s="154"/>
      <c r="GTQ159" s="154"/>
      <c r="GTR159" s="153"/>
      <c r="GTS159" s="153"/>
      <c r="GTT159" s="153"/>
      <c r="GTU159" s="153"/>
      <c r="GTV159" s="153"/>
      <c r="GTW159" s="153"/>
      <c r="GTX159" s="153"/>
      <c r="GTY159" s="153"/>
      <c r="GTZ159" s="155"/>
      <c r="GUA159" s="165"/>
      <c r="GUB159" s="153"/>
      <c r="GUC159" s="154"/>
      <c r="GUD159" s="154"/>
      <c r="GUE159" s="153"/>
      <c r="GUF159" s="153"/>
      <c r="GUG159" s="153"/>
      <c r="GUH159" s="153"/>
      <c r="GUI159" s="153"/>
      <c r="GUJ159" s="153"/>
      <c r="GUK159" s="153"/>
      <c r="GUL159" s="153"/>
      <c r="GUM159" s="155"/>
      <c r="GUN159" s="165"/>
      <c r="GUO159" s="153"/>
      <c r="GUP159" s="154"/>
      <c r="GUQ159" s="154"/>
      <c r="GUR159" s="153"/>
      <c r="GUS159" s="153"/>
      <c r="GUT159" s="153"/>
      <c r="GUU159" s="153"/>
      <c r="GUV159" s="153"/>
      <c r="GUW159" s="153"/>
      <c r="GUX159" s="153"/>
      <c r="GUY159" s="153"/>
      <c r="GUZ159" s="155"/>
      <c r="GVA159" s="165"/>
      <c r="GVB159" s="153"/>
      <c r="GVC159" s="154"/>
      <c r="GVD159" s="154"/>
      <c r="GVE159" s="153"/>
      <c r="GVF159" s="153"/>
      <c r="GVG159" s="153"/>
      <c r="GVH159" s="153"/>
      <c r="GVI159" s="153"/>
      <c r="GVJ159" s="153"/>
      <c r="GVK159" s="153"/>
      <c r="GVL159" s="153"/>
      <c r="GVM159" s="155"/>
      <c r="GVN159" s="165"/>
      <c r="GVO159" s="153"/>
      <c r="GVP159" s="154"/>
      <c r="GVQ159" s="154"/>
      <c r="GVR159" s="153"/>
      <c r="GVS159" s="153"/>
      <c r="GVT159" s="153"/>
      <c r="GVU159" s="153"/>
      <c r="GVV159" s="153"/>
      <c r="GVW159" s="153"/>
      <c r="GVX159" s="153"/>
      <c r="GVY159" s="153"/>
      <c r="GVZ159" s="155"/>
      <c r="GWA159" s="165"/>
      <c r="GWB159" s="153"/>
      <c r="GWC159" s="154"/>
      <c r="GWD159" s="154"/>
      <c r="GWE159" s="153"/>
      <c r="GWF159" s="153"/>
      <c r="GWG159" s="153"/>
      <c r="GWH159" s="153"/>
      <c r="GWI159" s="153"/>
      <c r="GWJ159" s="153"/>
      <c r="GWK159" s="153"/>
      <c r="GWL159" s="153"/>
      <c r="GWM159" s="155"/>
      <c r="GWN159" s="165"/>
      <c r="GWO159" s="153"/>
      <c r="GWP159" s="154"/>
      <c r="GWQ159" s="154"/>
      <c r="GWR159" s="153"/>
      <c r="GWS159" s="153"/>
      <c r="GWT159" s="153"/>
      <c r="GWU159" s="153"/>
      <c r="GWV159" s="153"/>
      <c r="GWW159" s="153"/>
      <c r="GWX159" s="153"/>
      <c r="GWY159" s="153"/>
      <c r="GWZ159" s="155"/>
      <c r="GXA159" s="165"/>
      <c r="GXB159" s="153"/>
      <c r="GXC159" s="154"/>
      <c r="GXD159" s="154"/>
      <c r="GXE159" s="153"/>
      <c r="GXF159" s="153"/>
      <c r="GXG159" s="153"/>
      <c r="GXH159" s="153"/>
      <c r="GXI159" s="153"/>
      <c r="GXJ159" s="153"/>
      <c r="GXK159" s="153"/>
      <c r="GXL159" s="153"/>
      <c r="GXM159" s="155"/>
      <c r="GXN159" s="165"/>
      <c r="GXO159" s="153"/>
      <c r="GXP159" s="154"/>
      <c r="GXQ159" s="154"/>
      <c r="GXR159" s="153"/>
      <c r="GXS159" s="153"/>
      <c r="GXT159" s="153"/>
      <c r="GXU159" s="153"/>
      <c r="GXV159" s="153"/>
      <c r="GXW159" s="153"/>
      <c r="GXX159" s="153"/>
      <c r="GXY159" s="153"/>
      <c r="GXZ159" s="155"/>
      <c r="GYA159" s="165"/>
      <c r="GYB159" s="153"/>
      <c r="GYC159" s="154"/>
      <c r="GYD159" s="154"/>
      <c r="GYE159" s="153"/>
      <c r="GYF159" s="153"/>
      <c r="GYG159" s="153"/>
      <c r="GYH159" s="153"/>
      <c r="GYI159" s="153"/>
      <c r="GYJ159" s="153"/>
      <c r="GYK159" s="153"/>
      <c r="GYL159" s="153"/>
      <c r="GYM159" s="155"/>
      <c r="GYN159" s="165"/>
      <c r="GYO159" s="153"/>
      <c r="GYP159" s="154"/>
      <c r="GYQ159" s="154"/>
      <c r="GYR159" s="153"/>
      <c r="GYS159" s="153"/>
      <c r="GYT159" s="153"/>
      <c r="GYU159" s="153"/>
      <c r="GYV159" s="153"/>
      <c r="GYW159" s="153"/>
      <c r="GYX159" s="153"/>
      <c r="GYY159" s="153"/>
      <c r="GYZ159" s="155"/>
      <c r="GZA159" s="165"/>
      <c r="GZB159" s="153"/>
      <c r="GZC159" s="154"/>
      <c r="GZD159" s="154"/>
      <c r="GZE159" s="153"/>
      <c r="GZF159" s="153"/>
      <c r="GZG159" s="153"/>
      <c r="GZH159" s="153"/>
      <c r="GZI159" s="153"/>
      <c r="GZJ159" s="153"/>
      <c r="GZK159" s="153"/>
      <c r="GZL159" s="153"/>
      <c r="GZM159" s="155"/>
      <c r="GZN159" s="165"/>
      <c r="GZO159" s="153"/>
      <c r="GZP159" s="154"/>
      <c r="GZQ159" s="154"/>
      <c r="GZR159" s="153"/>
      <c r="GZS159" s="153"/>
      <c r="GZT159" s="153"/>
      <c r="GZU159" s="153"/>
      <c r="GZV159" s="153"/>
      <c r="GZW159" s="153"/>
      <c r="GZX159" s="153"/>
      <c r="GZY159" s="153"/>
      <c r="GZZ159" s="155"/>
      <c r="HAA159" s="165"/>
      <c r="HAB159" s="153"/>
      <c r="HAC159" s="154"/>
      <c r="HAD159" s="154"/>
      <c r="HAE159" s="153"/>
      <c r="HAF159" s="153"/>
      <c r="HAG159" s="153"/>
      <c r="HAH159" s="153"/>
      <c r="HAI159" s="153"/>
      <c r="HAJ159" s="153"/>
      <c r="HAK159" s="153"/>
      <c r="HAL159" s="153"/>
      <c r="HAM159" s="155"/>
      <c r="HAN159" s="165"/>
      <c r="HAO159" s="153"/>
      <c r="HAP159" s="154"/>
      <c r="HAQ159" s="154"/>
      <c r="HAR159" s="153"/>
      <c r="HAS159" s="153"/>
      <c r="HAT159" s="153"/>
      <c r="HAU159" s="153"/>
      <c r="HAV159" s="153"/>
      <c r="HAW159" s="153"/>
      <c r="HAX159" s="153"/>
      <c r="HAY159" s="153"/>
      <c r="HAZ159" s="155"/>
      <c r="HBA159" s="165"/>
      <c r="HBB159" s="153"/>
      <c r="HBC159" s="154"/>
      <c r="HBD159" s="154"/>
      <c r="HBE159" s="153"/>
      <c r="HBF159" s="153"/>
      <c r="HBG159" s="153"/>
      <c r="HBH159" s="153"/>
      <c r="HBI159" s="153"/>
      <c r="HBJ159" s="153"/>
      <c r="HBK159" s="153"/>
      <c r="HBL159" s="153"/>
      <c r="HBM159" s="155"/>
      <c r="HBN159" s="165"/>
      <c r="HBO159" s="153"/>
      <c r="HBP159" s="154"/>
      <c r="HBQ159" s="154"/>
      <c r="HBR159" s="153"/>
      <c r="HBS159" s="153"/>
      <c r="HBT159" s="153"/>
      <c r="HBU159" s="153"/>
      <c r="HBV159" s="153"/>
      <c r="HBW159" s="153"/>
      <c r="HBX159" s="153"/>
      <c r="HBY159" s="153"/>
      <c r="HBZ159" s="155"/>
      <c r="HCA159" s="165"/>
      <c r="HCB159" s="153"/>
      <c r="HCC159" s="154"/>
      <c r="HCD159" s="154"/>
      <c r="HCE159" s="153"/>
      <c r="HCF159" s="153"/>
      <c r="HCG159" s="153"/>
      <c r="HCH159" s="153"/>
      <c r="HCI159" s="153"/>
      <c r="HCJ159" s="153"/>
      <c r="HCK159" s="153"/>
      <c r="HCL159" s="153"/>
      <c r="HCM159" s="155"/>
      <c r="HCN159" s="165"/>
      <c r="HCO159" s="153"/>
      <c r="HCP159" s="154"/>
      <c r="HCQ159" s="154"/>
      <c r="HCR159" s="153"/>
      <c r="HCS159" s="153"/>
      <c r="HCT159" s="153"/>
      <c r="HCU159" s="153"/>
      <c r="HCV159" s="153"/>
      <c r="HCW159" s="153"/>
      <c r="HCX159" s="153"/>
      <c r="HCY159" s="153"/>
      <c r="HCZ159" s="155"/>
      <c r="HDA159" s="165"/>
      <c r="HDB159" s="153"/>
      <c r="HDC159" s="154"/>
      <c r="HDD159" s="154"/>
      <c r="HDE159" s="153"/>
      <c r="HDF159" s="153"/>
      <c r="HDG159" s="153"/>
      <c r="HDH159" s="153"/>
      <c r="HDI159" s="153"/>
      <c r="HDJ159" s="153"/>
      <c r="HDK159" s="153"/>
      <c r="HDL159" s="153"/>
      <c r="HDM159" s="155"/>
      <c r="HDN159" s="165"/>
      <c r="HDO159" s="153"/>
      <c r="HDP159" s="154"/>
      <c r="HDQ159" s="154"/>
      <c r="HDR159" s="153"/>
      <c r="HDS159" s="153"/>
      <c r="HDT159" s="153"/>
      <c r="HDU159" s="153"/>
      <c r="HDV159" s="153"/>
      <c r="HDW159" s="153"/>
      <c r="HDX159" s="153"/>
      <c r="HDY159" s="153"/>
      <c r="HDZ159" s="155"/>
      <c r="HEA159" s="165"/>
      <c r="HEB159" s="153"/>
      <c r="HEC159" s="154"/>
      <c r="HED159" s="154"/>
      <c r="HEE159" s="153"/>
      <c r="HEF159" s="153"/>
      <c r="HEG159" s="153"/>
      <c r="HEH159" s="153"/>
      <c r="HEI159" s="153"/>
      <c r="HEJ159" s="153"/>
      <c r="HEK159" s="153"/>
      <c r="HEL159" s="153"/>
      <c r="HEM159" s="155"/>
      <c r="HEN159" s="165"/>
      <c r="HEO159" s="153"/>
      <c r="HEP159" s="154"/>
      <c r="HEQ159" s="154"/>
      <c r="HER159" s="153"/>
      <c r="HES159" s="153"/>
      <c r="HET159" s="153"/>
      <c r="HEU159" s="153"/>
      <c r="HEV159" s="153"/>
      <c r="HEW159" s="153"/>
      <c r="HEX159" s="153"/>
      <c r="HEY159" s="153"/>
      <c r="HEZ159" s="155"/>
      <c r="HFA159" s="165"/>
      <c r="HFB159" s="153"/>
      <c r="HFC159" s="154"/>
      <c r="HFD159" s="154"/>
      <c r="HFE159" s="153"/>
      <c r="HFF159" s="153"/>
      <c r="HFG159" s="153"/>
      <c r="HFH159" s="153"/>
      <c r="HFI159" s="153"/>
      <c r="HFJ159" s="153"/>
      <c r="HFK159" s="153"/>
      <c r="HFL159" s="153"/>
      <c r="HFM159" s="155"/>
      <c r="HFN159" s="165"/>
      <c r="HFO159" s="153"/>
      <c r="HFP159" s="154"/>
      <c r="HFQ159" s="154"/>
      <c r="HFR159" s="153"/>
      <c r="HFS159" s="153"/>
      <c r="HFT159" s="153"/>
      <c r="HFU159" s="153"/>
      <c r="HFV159" s="153"/>
      <c r="HFW159" s="153"/>
      <c r="HFX159" s="153"/>
      <c r="HFY159" s="153"/>
      <c r="HFZ159" s="155"/>
      <c r="HGA159" s="165"/>
      <c r="HGB159" s="153"/>
      <c r="HGC159" s="154"/>
      <c r="HGD159" s="154"/>
      <c r="HGE159" s="153"/>
      <c r="HGF159" s="153"/>
      <c r="HGG159" s="153"/>
      <c r="HGH159" s="153"/>
      <c r="HGI159" s="153"/>
      <c r="HGJ159" s="153"/>
      <c r="HGK159" s="153"/>
      <c r="HGL159" s="153"/>
      <c r="HGM159" s="155"/>
      <c r="HGN159" s="165"/>
      <c r="HGO159" s="153"/>
      <c r="HGP159" s="154"/>
      <c r="HGQ159" s="154"/>
      <c r="HGR159" s="153"/>
      <c r="HGS159" s="153"/>
      <c r="HGT159" s="153"/>
      <c r="HGU159" s="153"/>
      <c r="HGV159" s="153"/>
      <c r="HGW159" s="153"/>
      <c r="HGX159" s="153"/>
      <c r="HGY159" s="153"/>
      <c r="HGZ159" s="155"/>
      <c r="HHA159" s="165"/>
      <c r="HHB159" s="153"/>
      <c r="HHC159" s="154"/>
      <c r="HHD159" s="154"/>
      <c r="HHE159" s="153"/>
      <c r="HHF159" s="153"/>
      <c r="HHG159" s="153"/>
      <c r="HHH159" s="153"/>
      <c r="HHI159" s="153"/>
      <c r="HHJ159" s="153"/>
      <c r="HHK159" s="153"/>
      <c r="HHL159" s="153"/>
      <c r="HHM159" s="155"/>
      <c r="HHN159" s="165"/>
      <c r="HHO159" s="153"/>
      <c r="HHP159" s="154"/>
      <c r="HHQ159" s="154"/>
      <c r="HHR159" s="153"/>
      <c r="HHS159" s="153"/>
      <c r="HHT159" s="153"/>
      <c r="HHU159" s="153"/>
      <c r="HHV159" s="153"/>
      <c r="HHW159" s="153"/>
      <c r="HHX159" s="153"/>
      <c r="HHY159" s="153"/>
      <c r="HHZ159" s="155"/>
      <c r="HIA159" s="165"/>
      <c r="HIB159" s="153"/>
      <c r="HIC159" s="154"/>
      <c r="HID159" s="154"/>
      <c r="HIE159" s="153"/>
      <c r="HIF159" s="153"/>
      <c r="HIG159" s="153"/>
      <c r="HIH159" s="153"/>
      <c r="HII159" s="153"/>
      <c r="HIJ159" s="153"/>
      <c r="HIK159" s="153"/>
      <c r="HIL159" s="153"/>
      <c r="HIM159" s="155"/>
      <c r="HIN159" s="165"/>
      <c r="HIO159" s="153"/>
      <c r="HIP159" s="154"/>
      <c r="HIQ159" s="154"/>
      <c r="HIR159" s="153"/>
      <c r="HIS159" s="153"/>
      <c r="HIT159" s="153"/>
      <c r="HIU159" s="153"/>
      <c r="HIV159" s="153"/>
      <c r="HIW159" s="153"/>
      <c r="HIX159" s="153"/>
      <c r="HIY159" s="153"/>
      <c r="HIZ159" s="155"/>
      <c r="HJA159" s="165"/>
      <c r="HJB159" s="153"/>
      <c r="HJC159" s="154"/>
      <c r="HJD159" s="154"/>
      <c r="HJE159" s="153"/>
      <c r="HJF159" s="153"/>
      <c r="HJG159" s="153"/>
      <c r="HJH159" s="153"/>
      <c r="HJI159" s="153"/>
      <c r="HJJ159" s="153"/>
      <c r="HJK159" s="153"/>
      <c r="HJL159" s="153"/>
      <c r="HJM159" s="155"/>
      <c r="HJN159" s="165"/>
      <c r="HJO159" s="153"/>
      <c r="HJP159" s="154"/>
      <c r="HJQ159" s="154"/>
      <c r="HJR159" s="153"/>
      <c r="HJS159" s="153"/>
      <c r="HJT159" s="153"/>
      <c r="HJU159" s="153"/>
      <c r="HJV159" s="153"/>
      <c r="HJW159" s="153"/>
      <c r="HJX159" s="153"/>
      <c r="HJY159" s="153"/>
      <c r="HJZ159" s="155"/>
      <c r="HKA159" s="165"/>
      <c r="HKB159" s="153"/>
      <c r="HKC159" s="154"/>
      <c r="HKD159" s="154"/>
      <c r="HKE159" s="153"/>
      <c r="HKF159" s="153"/>
      <c r="HKG159" s="153"/>
      <c r="HKH159" s="153"/>
      <c r="HKI159" s="153"/>
      <c r="HKJ159" s="153"/>
      <c r="HKK159" s="153"/>
      <c r="HKL159" s="153"/>
      <c r="HKM159" s="155"/>
      <c r="HKN159" s="165"/>
      <c r="HKO159" s="153"/>
      <c r="HKP159" s="154"/>
      <c r="HKQ159" s="154"/>
      <c r="HKR159" s="153"/>
      <c r="HKS159" s="153"/>
      <c r="HKT159" s="153"/>
      <c r="HKU159" s="153"/>
      <c r="HKV159" s="153"/>
      <c r="HKW159" s="153"/>
      <c r="HKX159" s="153"/>
      <c r="HKY159" s="153"/>
      <c r="HKZ159" s="155"/>
      <c r="HLA159" s="165"/>
      <c r="HLB159" s="153"/>
      <c r="HLC159" s="154"/>
      <c r="HLD159" s="154"/>
      <c r="HLE159" s="153"/>
      <c r="HLF159" s="153"/>
      <c r="HLG159" s="153"/>
      <c r="HLH159" s="153"/>
      <c r="HLI159" s="153"/>
      <c r="HLJ159" s="153"/>
      <c r="HLK159" s="153"/>
      <c r="HLL159" s="153"/>
      <c r="HLM159" s="155"/>
      <c r="HLN159" s="165"/>
      <c r="HLO159" s="153"/>
      <c r="HLP159" s="154"/>
      <c r="HLQ159" s="154"/>
      <c r="HLR159" s="153"/>
      <c r="HLS159" s="153"/>
      <c r="HLT159" s="153"/>
      <c r="HLU159" s="153"/>
      <c r="HLV159" s="153"/>
      <c r="HLW159" s="153"/>
      <c r="HLX159" s="153"/>
      <c r="HLY159" s="153"/>
      <c r="HLZ159" s="155"/>
      <c r="HMA159" s="165"/>
      <c r="HMB159" s="153"/>
      <c r="HMC159" s="154"/>
      <c r="HMD159" s="154"/>
      <c r="HME159" s="153"/>
      <c r="HMF159" s="153"/>
      <c r="HMG159" s="153"/>
      <c r="HMH159" s="153"/>
      <c r="HMI159" s="153"/>
      <c r="HMJ159" s="153"/>
      <c r="HMK159" s="153"/>
      <c r="HML159" s="153"/>
      <c r="HMM159" s="155"/>
      <c r="HMN159" s="165"/>
      <c r="HMO159" s="153"/>
      <c r="HMP159" s="154"/>
      <c r="HMQ159" s="154"/>
      <c r="HMR159" s="153"/>
      <c r="HMS159" s="153"/>
      <c r="HMT159" s="153"/>
      <c r="HMU159" s="153"/>
      <c r="HMV159" s="153"/>
      <c r="HMW159" s="153"/>
      <c r="HMX159" s="153"/>
      <c r="HMY159" s="153"/>
      <c r="HMZ159" s="155"/>
      <c r="HNA159" s="165"/>
      <c r="HNB159" s="153"/>
      <c r="HNC159" s="154"/>
      <c r="HND159" s="154"/>
      <c r="HNE159" s="153"/>
      <c r="HNF159" s="153"/>
      <c r="HNG159" s="153"/>
      <c r="HNH159" s="153"/>
      <c r="HNI159" s="153"/>
      <c r="HNJ159" s="153"/>
      <c r="HNK159" s="153"/>
      <c r="HNL159" s="153"/>
      <c r="HNM159" s="155"/>
      <c r="HNN159" s="165"/>
      <c r="HNO159" s="153"/>
      <c r="HNP159" s="154"/>
      <c r="HNQ159" s="154"/>
      <c r="HNR159" s="153"/>
      <c r="HNS159" s="153"/>
      <c r="HNT159" s="153"/>
      <c r="HNU159" s="153"/>
      <c r="HNV159" s="153"/>
      <c r="HNW159" s="153"/>
      <c r="HNX159" s="153"/>
      <c r="HNY159" s="153"/>
      <c r="HNZ159" s="155"/>
      <c r="HOA159" s="165"/>
      <c r="HOB159" s="153"/>
      <c r="HOC159" s="154"/>
      <c r="HOD159" s="154"/>
      <c r="HOE159" s="153"/>
      <c r="HOF159" s="153"/>
      <c r="HOG159" s="153"/>
      <c r="HOH159" s="153"/>
      <c r="HOI159" s="153"/>
      <c r="HOJ159" s="153"/>
      <c r="HOK159" s="153"/>
      <c r="HOL159" s="153"/>
      <c r="HOM159" s="155"/>
      <c r="HON159" s="165"/>
      <c r="HOO159" s="153"/>
      <c r="HOP159" s="154"/>
      <c r="HOQ159" s="154"/>
      <c r="HOR159" s="153"/>
      <c r="HOS159" s="153"/>
      <c r="HOT159" s="153"/>
      <c r="HOU159" s="153"/>
      <c r="HOV159" s="153"/>
      <c r="HOW159" s="153"/>
      <c r="HOX159" s="153"/>
      <c r="HOY159" s="153"/>
      <c r="HOZ159" s="155"/>
      <c r="HPA159" s="165"/>
      <c r="HPB159" s="153"/>
      <c r="HPC159" s="154"/>
      <c r="HPD159" s="154"/>
      <c r="HPE159" s="153"/>
      <c r="HPF159" s="153"/>
      <c r="HPG159" s="153"/>
      <c r="HPH159" s="153"/>
      <c r="HPI159" s="153"/>
      <c r="HPJ159" s="153"/>
      <c r="HPK159" s="153"/>
      <c r="HPL159" s="153"/>
      <c r="HPM159" s="155"/>
      <c r="HPN159" s="165"/>
      <c r="HPO159" s="153"/>
      <c r="HPP159" s="154"/>
      <c r="HPQ159" s="154"/>
      <c r="HPR159" s="153"/>
      <c r="HPS159" s="153"/>
      <c r="HPT159" s="153"/>
      <c r="HPU159" s="153"/>
      <c r="HPV159" s="153"/>
      <c r="HPW159" s="153"/>
      <c r="HPX159" s="153"/>
      <c r="HPY159" s="153"/>
      <c r="HPZ159" s="155"/>
      <c r="HQA159" s="165"/>
      <c r="HQB159" s="153"/>
      <c r="HQC159" s="154"/>
      <c r="HQD159" s="154"/>
      <c r="HQE159" s="153"/>
      <c r="HQF159" s="153"/>
      <c r="HQG159" s="153"/>
      <c r="HQH159" s="153"/>
      <c r="HQI159" s="153"/>
      <c r="HQJ159" s="153"/>
      <c r="HQK159" s="153"/>
      <c r="HQL159" s="153"/>
      <c r="HQM159" s="155"/>
      <c r="HQN159" s="165"/>
      <c r="HQO159" s="153"/>
      <c r="HQP159" s="154"/>
      <c r="HQQ159" s="154"/>
      <c r="HQR159" s="153"/>
      <c r="HQS159" s="153"/>
      <c r="HQT159" s="153"/>
      <c r="HQU159" s="153"/>
      <c r="HQV159" s="153"/>
      <c r="HQW159" s="153"/>
      <c r="HQX159" s="153"/>
      <c r="HQY159" s="153"/>
      <c r="HQZ159" s="155"/>
      <c r="HRA159" s="165"/>
      <c r="HRB159" s="153"/>
      <c r="HRC159" s="154"/>
      <c r="HRD159" s="154"/>
      <c r="HRE159" s="153"/>
      <c r="HRF159" s="153"/>
      <c r="HRG159" s="153"/>
      <c r="HRH159" s="153"/>
      <c r="HRI159" s="153"/>
      <c r="HRJ159" s="153"/>
      <c r="HRK159" s="153"/>
      <c r="HRL159" s="153"/>
      <c r="HRM159" s="155"/>
      <c r="HRN159" s="165"/>
      <c r="HRO159" s="153"/>
      <c r="HRP159" s="154"/>
      <c r="HRQ159" s="154"/>
      <c r="HRR159" s="153"/>
      <c r="HRS159" s="153"/>
      <c r="HRT159" s="153"/>
      <c r="HRU159" s="153"/>
      <c r="HRV159" s="153"/>
      <c r="HRW159" s="153"/>
      <c r="HRX159" s="153"/>
      <c r="HRY159" s="153"/>
      <c r="HRZ159" s="155"/>
      <c r="HSA159" s="165"/>
      <c r="HSB159" s="153"/>
      <c r="HSC159" s="154"/>
      <c r="HSD159" s="154"/>
      <c r="HSE159" s="153"/>
      <c r="HSF159" s="153"/>
      <c r="HSG159" s="153"/>
      <c r="HSH159" s="153"/>
      <c r="HSI159" s="153"/>
      <c r="HSJ159" s="153"/>
      <c r="HSK159" s="153"/>
      <c r="HSL159" s="153"/>
      <c r="HSM159" s="155"/>
      <c r="HSN159" s="165"/>
      <c r="HSO159" s="153"/>
      <c r="HSP159" s="154"/>
      <c r="HSQ159" s="154"/>
      <c r="HSR159" s="153"/>
      <c r="HSS159" s="153"/>
      <c r="HST159" s="153"/>
      <c r="HSU159" s="153"/>
      <c r="HSV159" s="153"/>
      <c r="HSW159" s="153"/>
      <c r="HSX159" s="153"/>
      <c r="HSY159" s="153"/>
      <c r="HSZ159" s="155"/>
      <c r="HTA159" s="165"/>
      <c r="HTB159" s="153"/>
      <c r="HTC159" s="154"/>
      <c r="HTD159" s="154"/>
      <c r="HTE159" s="153"/>
      <c r="HTF159" s="153"/>
      <c r="HTG159" s="153"/>
      <c r="HTH159" s="153"/>
      <c r="HTI159" s="153"/>
      <c r="HTJ159" s="153"/>
      <c r="HTK159" s="153"/>
      <c r="HTL159" s="153"/>
      <c r="HTM159" s="155"/>
      <c r="HTN159" s="165"/>
      <c r="HTO159" s="153"/>
      <c r="HTP159" s="154"/>
      <c r="HTQ159" s="154"/>
      <c r="HTR159" s="153"/>
      <c r="HTS159" s="153"/>
      <c r="HTT159" s="153"/>
      <c r="HTU159" s="153"/>
      <c r="HTV159" s="153"/>
      <c r="HTW159" s="153"/>
      <c r="HTX159" s="153"/>
      <c r="HTY159" s="153"/>
      <c r="HTZ159" s="155"/>
      <c r="HUA159" s="165"/>
      <c r="HUB159" s="153"/>
      <c r="HUC159" s="154"/>
      <c r="HUD159" s="154"/>
      <c r="HUE159" s="153"/>
      <c r="HUF159" s="153"/>
      <c r="HUG159" s="153"/>
      <c r="HUH159" s="153"/>
      <c r="HUI159" s="153"/>
      <c r="HUJ159" s="153"/>
      <c r="HUK159" s="153"/>
      <c r="HUL159" s="153"/>
      <c r="HUM159" s="155"/>
      <c r="HUN159" s="165"/>
      <c r="HUO159" s="153"/>
      <c r="HUP159" s="154"/>
      <c r="HUQ159" s="154"/>
      <c r="HUR159" s="153"/>
      <c r="HUS159" s="153"/>
      <c r="HUT159" s="153"/>
      <c r="HUU159" s="153"/>
      <c r="HUV159" s="153"/>
      <c r="HUW159" s="153"/>
      <c r="HUX159" s="153"/>
      <c r="HUY159" s="153"/>
      <c r="HUZ159" s="155"/>
      <c r="HVA159" s="165"/>
      <c r="HVB159" s="153"/>
      <c r="HVC159" s="154"/>
      <c r="HVD159" s="154"/>
      <c r="HVE159" s="153"/>
      <c r="HVF159" s="153"/>
      <c r="HVG159" s="153"/>
      <c r="HVH159" s="153"/>
      <c r="HVI159" s="153"/>
      <c r="HVJ159" s="153"/>
      <c r="HVK159" s="153"/>
      <c r="HVL159" s="153"/>
      <c r="HVM159" s="155"/>
      <c r="HVN159" s="165"/>
      <c r="HVO159" s="153"/>
      <c r="HVP159" s="154"/>
      <c r="HVQ159" s="154"/>
      <c r="HVR159" s="153"/>
      <c r="HVS159" s="153"/>
      <c r="HVT159" s="153"/>
      <c r="HVU159" s="153"/>
      <c r="HVV159" s="153"/>
      <c r="HVW159" s="153"/>
      <c r="HVX159" s="153"/>
      <c r="HVY159" s="153"/>
      <c r="HVZ159" s="155"/>
      <c r="HWA159" s="165"/>
      <c r="HWB159" s="153"/>
      <c r="HWC159" s="154"/>
      <c r="HWD159" s="154"/>
      <c r="HWE159" s="153"/>
      <c r="HWF159" s="153"/>
      <c r="HWG159" s="153"/>
      <c r="HWH159" s="153"/>
      <c r="HWI159" s="153"/>
      <c r="HWJ159" s="153"/>
      <c r="HWK159" s="153"/>
      <c r="HWL159" s="153"/>
      <c r="HWM159" s="155"/>
      <c r="HWN159" s="165"/>
      <c r="HWO159" s="153"/>
      <c r="HWP159" s="154"/>
      <c r="HWQ159" s="154"/>
      <c r="HWR159" s="153"/>
      <c r="HWS159" s="153"/>
      <c r="HWT159" s="153"/>
      <c r="HWU159" s="153"/>
      <c r="HWV159" s="153"/>
      <c r="HWW159" s="153"/>
      <c r="HWX159" s="153"/>
      <c r="HWY159" s="153"/>
      <c r="HWZ159" s="155"/>
      <c r="HXA159" s="165"/>
      <c r="HXB159" s="153"/>
      <c r="HXC159" s="154"/>
      <c r="HXD159" s="154"/>
      <c r="HXE159" s="153"/>
      <c r="HXF159" s="153"/>
      <c r="HXG159" s="153"/>
      <c r="HXH159" s="153"/>
      <c r="HXI159" s="153"/>
      <c r="HXJ159" s="153"/>
      <c r="HXK159" s="153"/>
      <c r="HXL159" s="153"/>
      <c r="HXM159" s="155"/>
      <c r="HXN159" s="165"/>
      <c r="HXO159" s="153"/>
      <c r="HXP159" s="154"/>
      <c r="HXQ159" s="154"/>
      <c r="HXR159" s="153"/>
      <c r="HXS159" s="153"/>
      <c r="HXT159" s="153"/>
      <c r="HXU159" s="153"/>
      <c r="HXV159" s="153"/>
      <c r="HXW159" s="153"/>
      <c r="HXX159" s="153"/>
      <c r="HXY159" s="153"/>
      <c r="HXZ159" s="155"/>
      <c r="HYA159" s="165"/>
      <c r="HYB159" s="153"/>
      <c r="HYC159" s="154"/>
      <c r="HYD159" s="154"/>
      <c r="HYE159" s="153"/>
      <c r="HYF159" s="153"/>
      <c r="HYG159" s="153"/>
      <c r="HYH159" s="153"/>
      <c r="HYI159" s="153"/>
      <c r="HYJ159" s="153"/>
      <c r="HYK159" s="153"/>
      <c r="HYL159" s="153"/>
      <c r="HYM159" s="155"/>
      <c r="HYN159" s="165"/>
      <c r="HYO159" s="153"/>
      <c r="HYP159" s="154"/>
      <c r="HYQ159" s="154"/>
      <c r="HYR159" s="153"/>
      <c r="HYS159" s="153"/>
      <c r="HYT159" s="153"/>
      <c r="HYU159" s="153"/>
      <c r="HYV159" s="153"/>
      <c r="HYW159" s="153"/>
      <c r="HYX159" s="153"/>
      <c r="HYY159" s="153"/>
      <c r="HYZ159" s="155"/>
      <c r="HZA159" s="165"/>
      <c r="HZB159" s="153"/>
      <c r="HZC159" s="154"/>
      <c r="HZD159" s="154"/>
      <c r="HZE159" s="153"/>
      <c r="HZF159" s="153"/>
      <c r="HZG159" s="153"/>
      <c r="HZH159" s="153"/>
      <c r="HZI159" s="153"/>
      <c r="HZJ159" s="153"/>
      <c r="HZK159" s="153"/>
      <c r="HZL159" s="153"/>
      <c r="HZM159" s="155"/>
      <c r="HZN159" s="165"/>
      <c r="HZO159" s="153"/>
      <c r="HZP159" s="154"/>
      <c r="HZQ159" s="154"/>
      <c r="HZR159" s="153"/>
      <c r="HZS159" s="153"/>
      <c r="HZT159" s="153"/>
      <c r="HZU159" s="153"/>
      <c r="HZV159" s="153"/>
      <c r="HZW159" s="153"/>
      <c r="HZX159" s="153"/>
      <c r="HZY159" s="153"/>
      <c r="HZZ159" s="155"/>
      <c r="IAA159" s="165"/>
      <c r="IAB159" s="153"/>
      <c r="IAC159" s="154"/>
      <c r="IAD159" s="154"/>
      <c r="IAE159" s="153"/>
      <c r="IAF159" s="153"/>
      <c r="IAG159" s="153"/>
      <c r="IAH159" s="153"/>
      <c r="IAI159" s="153"/>
      <c r="IAJ159" s="153"/>
      <c r="IAK159" s="153"/>
      <c r="IAL159" s="153"/>
      <c r="IAM159" s="155"/>
      <c r="IAN159" s="165"/>
      <c r="IAO159" s="153"/>
      <c r="IAP159" s="154"/>
      <c r="IAQ159" s="154"/>
      <c r="IAR159" s="153"/>
      <c r="IAS159" s="153"/>
      <c r="IAT159" s="153"/>
      <c r="IAU159" s="153"/>
      <c r="IAV159" s="153"/>
      <c r="IAW159" s="153"/>
      <c r="IAX159" s="153"/>
      <c r="IAY159" s="153"/>
      <c r="IAZ159" s="155"/>
      <c r="IBA159" s="165"/>
      <c r="IBB159" s="153"/>
      <c r="IBC159" s="154"/>
      <c r="IBD159" s="154"/>
      <c r="IBE159" s="153"/>
      <c r="IBF159" s="153"/>
      <c r="IBG159" s="153"/>
      <c r="IBH159" s="153"/>
      <c r="IBI159" s="153"/>
      <c r="IBJ159" s="153"/>
      <c r="IBK159" s="153"/>
      <c r="IBL159" s="153"/>
      <c r="IBM159" s="155"/>
      <c r="IBN159" s="165"/>
      <c r="IBO159" s="153"/>
      <c r="IBP159" s="154"/>
      <c r="IBQ159" s="154"/>
      <c r="IBR159" s="153"/>
      <c r="IBS159" s="153"/>
      <c r="IBT159" s="153"/>
      <c r="IBU159" s="153"/>
      <c r="IBV159" s="153"/>
      <c r="IBW159" s="153"/>
      <c r="IBX159" s="153"/>
      <c r="IBY159" s="153"/>
      <c r="IBZ159" s="155"/>
      <c r="ICA159" s="165"/>
      <c r="ICB159" s="153"/>
      <c r="ICC159" s="154"/>
      <c r="ICD159" s="154"/>
      <c r="ICE159" s="153"/>
      <c r="ICF159" s="153"/>
      <c r="ICG159" s="153"/>
      <c r="ICH159" s="153"/>
      <c r="ICI159" s="153"/>
      <c r="ICJ159" s="153"/>
      <c r="ICK159" s="153"/>
      <c r="ICL159" s="153"/>
      <c r="ICM159" s="155"/>
      <c r="ICN159" s="165"/>
      <c r="ICO159" s="153"/>
      <c r="ICP159" s="154"/>
      <c r="ICQ159" s="154"/>
      <c r="ICR159" s="153"/>
      <c r="ICS159" s="153"/>
      <c r="ICT159" s="153"/>
      <c r="ICU159" s="153"/>
      <c r="ICV159" s="153"/>
      <c r="ICW159" s="153"/>
      <c r="ICX159" s="153"/>
      <c r="ICY159" s="153"/>
      <c r="ICZ159" s="155"/>
      <c r="IDA159" s="165"/>
      <c r="IDB159" s="153"/>
      <c r="IDC159" s="154"/>
      <c r="IDD159" s="154"/>
      <c r="IDE159" s="153"/>
      <c r="IDF159" s="153"/>
      <c r="IDG159" s="153"/>
      <c r="IDH159" s="153"/>
      <c r="IDI159" s="153"/>
      <c r="IDJ159" s="153"/>
      <c r="IDK159" s="153"/>
      <c r="IDL159" s="153"/>
      <c r="IDM159" s="155"/>
      <c r="IDN159" s="165"/>
      <c r="IDO159" s="153"/>
      <c r="IDP159" s="154"/>
      <c r="IDQ159" s="154"/>
      <c r="IDR159" s="153"/>
      <c r="IDS159" s="153"/>
      <c r="IDT159" s="153"/>
      <c r="IDU159" s="153"/>
      <c r="IDV159" s="153"/>
      <c r="IDW159" s="153"/>
      <c r="IDX159" s="153"/>
      <c r="IDY159" s="153"/>
      <c r="IDZ159" s="155"/>
      <c r="IEA159" s="165"/>
      <c r="IEB159" s="153"/>
      <c r="IEC159" s="154"/>
      <c r="IED159" s="154"/>
      <c r="IEE159" s="153"/>
      <c r="IEF159" s="153"/>
      <c r="IEG159" s="153"/>
      <c r="IEH159" s="153"/>
      <c r="IEI159" s="153"/>
      <c r="IEJ159" s="153"/>
      <c r="IEK159" s="153"/>
      <c r="IEL159" s="153"/>
      <c r="IEM159" s="155"/>
      <c r="IEN159" s="165"/>
      <c r="IEO159" s="153"/>
      <c r="IEP159" s="154"/>
      <c r="IEQ159" s="154"/>
      <c r="IER159" s="153"/>
      <c r="IES159" s="153"/>
      <c r="IET159" s="153"/>
      <c r="IEU159" s="153"/>
      <c r="IEV159" s="153"/>
      <c r="IEW159" s="153"/>
      <c r="IEX159" s="153"/>
      <c r="IEY159" s="153"/>
      <c r="IEZ159" s="155"/>
      <c r="IFA159" s="165"/>
      <c r="IFB159" s="153"/>
      <c r="IFC159" s="154"/>
      <c r="IFD159" s="154"/>
      <c r="IFE159" s="153"/>
      <c r="IFF159" s="153"/>
      <c r="IFG159" s="153"/>
      <c r="IFH159" s="153"/>
      <c r="IFI159" s="153"/>
      <c r="IFJ159" s="153"/>
      <c r="IFK159" s="153"/>
      <c r="IFL159" s="153"/>
      <c r="IFM159" s="155"/>
      <c r="IFN159" s="165"/>
      <c r="IFO159" s="153"/>
      <c r="IFP159" s="154"/>
      <c r="IFQ159" s="154"/>
      <c r="IFR159" s="153"/>
      <c r="IFS159" s="153"/>
      <c r="IFT159" s="153"/>
      <c r="IFU159" s="153"/>
      <c r="IFV159" s="153"/>
      <c r="IFW159" s="153"/>
      <c r="IFX159" s="153"/>
      <c r="IFY159" s="153"/>
      <c r="IFZ159" s="155"/>
      <c r="IGA159" s="165"/>
      <c r="IGB159" s="153"/>
      <c r="IGC159" s="154"/>
      <c r="IGD159" s="154"/>
      <c r="IGE159" s="153"/>
      <c r="IGF159" s="153"/>
      <c r="IGG159" s="153"/>
      <c r="IGH159" s="153"/>
      <c r="IGI159" s="153"/>
      <c r="IGJ159" s="153"/>
      <c r="IGK159" s="153"/>
      <c r="IGL159" s="153"/>
      <c r="IGM159" s="155"/>
      <c r="IGN159" s="165"/>
      <c r="IGO159" s="153"/>
      <c r="IGP159" s="154"/>
      <c r="IGQ159" s="154"/>
      <c r="IGR159" s="153"/>
      <c r="IGS159" s="153"/>
      <c r="IGT159" s="153"/>
      <c r="IGU159" s="153"/>
      <c r="IGV159" s="153"/>
      <c r="IGW159" s="153"/>
      <c r="IGX159" s="153"/>
      <c r="IGY159" s="153"/>
      <c r="IGZ159" s="155"/>
      <c r="IHA159" s="165"/>
      <c r="IHB159" s="153"/>
      <c r="IHC159" s="154"/>
      <c r="IHD159" s="154"/>
      <c r="IHE159" s="153"/>
      <c r="IHF159" s="153"/>
      <c r="IHG159" s="153"/>
      <c r="IHH159" s="153"/>
      <c r="IHI159" s="153"/>
      <c r="IHJ159" s="153"/>
      <c r="IHK159" s="153"/>
      <c r="IHL159" s="153"/>
      <c r="IHM159" s="155"/>
      <c r="IHN159" s="165"/>
      <c r="IHO159" s="153"/>
      <c r="IHP159" s="154"/>
      <c r="IHQ159" s="154"/>
      <c r="IHR159" s="153"/>
      <c r="IHS159" s="153"/>
      <c r="IHT159" s="153"/>
      <c r="IHU159" s="153"/>
      <c r="IHV159" s="153"/>
      <c r="IHW159" s="153"/>
      <c r="IHX159" s="153"/>
      <c r="IHY159" s="153"/>
      <c r="IHZ159" s="155"/>
      <c r="IIA159" s="165"/>
      <c r="IIB159" s="153"/>
      <c r="IIC159" s="154"/>
      <c r="IID159" s="154"/>
      <c r="IIE159" s="153"/>
      <c r="IIF159" s="153"/>
      <c r="IIG159" s="153"/>
      <c r="IIH159" s="153"/>
      <c r="III159" s="153"/>
      <c r="IIJ159" s="153"/>
      <c r="IIK159" s="153"/>
      <c r="IIL159" s="153"/>
      <c r="IIM159" s="155"/>
      <c r="IIN159" s="165"/>
      <c r="IIO159" s="153"/>
      <c r="IIP159" s="154"/>
      <c r="IIQ159" s="154"/>
      <c r="IIR159" s="153"/>
      <c r="IIS159" s="153"/>
      <c r="IIT159" s="153"/>
      <c r="IIU159" s="153"/>
      <c r="IIV159" s="153"/>
      <c r="IIW159" s="153"/>
      <c r="IIX159" s="153"/>
      <c r="IIY159" s="153"/>
      <c r="IIZ159" s="155"/>
      <c r="IJA159" s="165"/>
      <c r="IJB159" s="153"/>
      <c r="IJC159" s="154"/>
      <c r="IJD159" s="154"/>
      <c r="IJE159" s="153"/>
      <c r="IJF159" s="153"/>
      <c r="IJG159" s="153"/>
      <c r="IJH159" s="153"/>
      <c r="IJI159" s="153"/>
      <c r="IJJ159" s="153"/>
      <c r="IJK159" s="153"/>
      <c r="IJL159" s="153"/>
      <c r="IJM159" s="155"/>
      <c r="IJN159" s="165"/>
      <c r="IJO159" s="153"/>
      <c r="IJP159" s="154"/>
      <c r="IJQ159" s="154"/>
      <c r="IJR159" s="153"/>
      <c r="IJS159" s="153"/>
      <c r="IJT159" s="153"/>
      <c r="IJU159" s="153"/>
      <c r="IJV159" s="153"/>
      <c r="IJW159" s="153"/>
      <c r="IJX159" s="153"/>
      <c r="IJY159" s="153"/>
      <c r="IJZ159" s="155"/>
      <c r="IKA159" s="165"/>
      <c r="IKB159" s="153"/>
      <c r="IKC159" s="154"/>
      <c r="IKD159" s="154"/>
      <c r="IKE159" s="153"/>
      <c r="IKF159" s="153"/>
      <c r="IKG159" s="153"/>
      <c r="IKH159" s="153"/>
      <c r="IKI159" s="153"/>
      <c r="IKJ159" s="153"/>
      <c r="IKK159" s="153"/>
      <c r="IKL159" s="153"/>
      <c r="IKM159" s="155"/>
      <c r="IKN159" s="165"/>
      <c r="IKO159" s="153"/>
      <c r="IKP159" s="154"/>
      <c r="IKQ159" s="154"/>
      <c r="IKR159" s="153"/>
      <c r="IKS159" s="153"/>
      <c r="IKT159" s="153"/>
      <c r="IKU159" s="153"/>
      <c r="IKV159" s="153"/>
      <c r="IKW159" s="153"/>
      <c r="IKX159" s="153"/>
      <c r="IKY159" s="153"/>
      <c r="IKZ159" s="155"/>
      <c r="ILA159" s="165"/>
      <c r="ILB159" s="153"/>
      <c r="ILC159" s="154"/>
      <c r="ILD159" s="154"/>
      <c r="ILE159" s="153"/>
      <c r="ILF159" s="153"/>
      <c r="ILG159" s="153"/>
      <c r="ILH159" s="153"/>
      <c r="ILI159" s="153"/>
      <c r="ILJ159" s="153"/>
      <c r="ILK159" s="153"/>
      <c r="ILL159" s="153"/>
      <c r="ILM159" s="155"/>
      <c r="ILN159" s="165"/>
      <c r="ILO159" s="153"/>
      <c r="ILP159" s="154"/>
      <c r="ILQ159" s="154"/>
      <c r="ILR159" s="153"/>
      <c r="ILS159" s="153"/>
      <c r="ILT159" s="153"/>
      <c r="ILU159" s="153"/>
      <c r="ILV159" s="153"/>
      <c r="ILW159" s="153"/>
      <c r="ILX159" s="153"/>
      <c r="ILY159" s="153"/>
      <c r="ILZ159" s="155"/>
      <c r="IMA159" s="165"/>
      <c r="IMB159" s="153"/>
      <c r="IMC159" s="154"/>
      <c r="IMD159" s="154"/>
      <c r="IME159" s="153"/>
      <c r="IMF159" s="153"/>
      <c r="IMG159" s="153"/>
      <c r="IMH159" s="153"/>
      <c r="IMI159" s="153"/>
      <c r="IMJ159" s="153"/>
      <c r="IMK159" s="153"/>
      <c r="IML159" s="153"/>
      <c r="IMM159" s="155"/>
      <c r="IMN159" s="165"/>
      <c r="IMO159" s="153"/>
      <c r="IMP159" s="154"/>
      <c r="IMQ159" s="154"/>
      <c r="IMR159" s="153"/>
      <c r="IMS159" s="153"/>
      <c r="IMT159" s="153"/>
      <c r="IMU159" s="153"/>
      <c r="IMV159" s="153"/>
      <c r="IMW159" s="153"/>
      <c r="IMX159" s="153"/>
      <c r="IMY159" s="153"/>
      <c r="IMZ159" s="155"/>
      <c r="INA159" s="165"/>
      <c r="INB159" s="153"/>
      <c r="INC159" s="154"/>
      <c r="IND159" s="154"/>
      <c r="INE159" s="153"/>
      <c r="INF159" s="153"/>
      <c r="ING159" s="153"/>
      <c r="INH159" s="153"/>
      <c r="INI159" s="153"/>
      <c r="INJ159" s="153"/>
      <c r="INK159" s="153"/>
      <c r="INL159" s="153"/>
      <c r="INM159" s="155"/>
      <c r="INN159" s="165"/>
      <c r="INO159" s="153"/>
      <c r="INP159" s="154"/>
      <c r="INQ159" s="154"/>
      <c r="INR159" s="153"/>
      <c r="INS159" s="153"/>
      <c r="INT159" s="153"/>
      <c r="INU159" s="153"/>
      <c r="INV159" s="153"/>
      <c r="INW159" s="153"/>
      <c r="INX159" s="153"/>
      <c r="INY159" s="153"/>
      <c r="INZ159" s="155"/>
      <c r="IOA159" s="165"/>
      <c r="IOB159" s="153"/>
      <c r="IOC159" s="154"/>
      <c r="IOD159" s="154"/>
      <c r="IOE159" s="153"/>
      <c r="IOF159" s="153"/>
      <c r="IOG159" s="153"/>
      <c r="IOH159" s="153"/>
      <c r="IOI159" s="153"/>
      <c r="IOJ159" s="153"/>
      <c r="IOK159" s="153"/>
      <c r="IOL159" s="153"/>
      <c r="IOM159" s="155"/>
      <c r="ION159" s="165"/>
      <c r="IOO159" s="153"/>
      <c r="IOP159" s="154"/>
      <c r="IOQ159" s="154"/>
      <c r="IOR159" s="153"/>
      <c r="IOS159" s="153"/>
      <c r="IOT159" s="153"/>
      <c r="IOU159" s="153"/>
      <c r="IOV159" s="153"/>
      <c r="IOW159" s="153"/>
      <c r="IOX159" s="153"/>
      <c r="IOY159" s="153"/>
      <c r="IOZ159" s="155"/>
      <c r="IPA159" s="165"/>
      <c r="IPB159" s="153"/>
      <c r="IPC159" s="154"/>
      <c r="IPD159" s="154"/>
      <c r="IPE159" s="153"/>
      <c r="IPF159" s="153"/>
      <c r="IPG159" s="153"/>
      <c r="IPH159" s="153"/>
      <c r="IPI159" s="153"/>
      <c r="IPJ159" s="153"/>
      <c r="IPK159" s="153"/>
      <c r="IPL159" s="153"/>
      <c r="IPM159" s="155"/>
      <c r="IPN159" s="165"/>
      <c r="IPO159" s="153"/>
      <c r="IPP159" s="154"/>
      <c r="IPQ159" s="154"/>
      <c r="IPR159" s="153"/>
      <c r="IPS159" s="153"/>
      <c r="IPT159" s="153"/>
      <c r="IPU159" s="153"/>
      <c r="IPV159" s="153"/>
      <c r="IPW159" s="153"/>
      <c r="IPX159" s="153"/>
      <c r="IPY159" s="153"/>
      <c r="IPZ159" s="155"/>
      <c r="IQA159" s="165"/>
      <c r="IQB159" s="153"/>
      <c r="IQC159" s="154"/>
      <c r="IQD159" s="154"/>
      <c r="IQE159" s="153"/>
      <c r="IQF159" s="153"/>
      <c r="IQG159" s="153"/>
      <c r="IQH159" s="153"/>
      <c r="IQI159" s="153"/>
      <c r="IQJ159" s="153"/>
      <c r="IQK159" s="153"/>
      <c r="IQL159" s="153"/>
      <c r="IQM159" s="155"/>
      <c r="IQN159" s="165"/>
      <c r="IQO159" s="153"/>
      <c r="IQP159" s="154"/>
      <c r="IQQ159" s="154"/>
      <c r="IQR159" s="153"/>
      <c r="IQS159" s="153"/>
      <c r="IQT159" s="153"/>
      <c r="IQU159" s="153"/>
      <c r="IQV159" s="153"/>
      <c r="IQW159" s="153"/>
      <c r="IQX159" s="153"/>
      <c r="IQY159" s="153"/>
      <c r="IQZ159" s="155"/>
      <c r="IRA159" s="165"/>
      <c r="IRB159" s="153"/>
      <c r="IRC159" s="154"/>
      <c r="IRD159" s="154"/>
      <c r="IRE159" s="153"/>
      <c r="IRF159" s="153"/>
      <c r="IRG159" s="153"/>
      <c r="IRH159" s="153"/>
      <c r="IRI159" s="153"/>
      <c r="IRJ159" s="153"/>
      <c r="IRK159" s="153"/>
      <c r="IRL159" s="153"/>
      <c r="IRM159" s="155"/>
      <c r="IRN159" s="165"/>
      <c r="IRO159" s="153"/>
      <c r="IRP159" s="154"/>
      <c r="IRQ159" s="154"/>
      <c r="IRR159" s="153"/>
      <c r="IRS159" s="153"/>
      <c r="IRT159" s="153"/>
      <c r="IRU159" s="153"/>
      <c r="IRV159" s="153"/>
      <c r="IRW159" s="153"/>
      <c r="IRX159" s="153"/>
      <c r="IRY159" s="153"/>
      <c r="IRZ159" s="155"/>
      <c r="ISA159" s="165"/>
      <c r="ISB159" s="153"/>
      <c r="ISC159" s="154"/>
      <c r="ISD159" s="154"/>
      <c r="ISE159" s="153"/>
      <c r="ISF159" s="153"/>
      <c r="ISG159" s="153"/>
      <c r="ISH159" s="153"/>
      <c r="ISI159" s="153"/>
      <c r="ISJ159" s="153"/>
      <c r="ISK159" s="153"/>
      <c r="ISL159" s="153"/>
      <c r="ISM159" s="155"/>
      <c r="ISN159" s="165"/>
      <c r="ISO159" s="153"/>
      <c r="ISP159" s="154"/>
      <c r="ISQ159" s="154"/>
      <c r="ISR159" s="153"/>
      <c r="ISS159" s="153"/>
      <c r="IST159" s="153"/>
      <c r="ISU159" s="153"/>
      <c r="ISV159" s="153"/>
      <c r="ISW159" s="153"/>
      <c r="ISX159" s="153"/>
      <c r="ISY159" s="153"/>
      <c r="ISZ159" s="155"/>
      <c r="ITA159" s="165"/>
      <c r="ITB159" s="153"/>
      <c r="ITC159" s="154"/>
      <c r="ITD159" s="154"/>
      <c r="ITE159" s="153"/>
      <c r="ITF159" s="153"/>
      <c r="ITG159" s="153"/>
      <c r="ITH159" s="153"/>
      <c r="ITI159" s="153"/>
      <c r="ITJ159" s="153"/>
      <c r="ITK159" s="153"/>
      <c r="ITL159" s="153"/>
      <c r="ITM159" s="155"/>
      <c r="ITN159" s="165"/>
      <c r="ITO159" s="153"/>
      <c r="ITP159" s="154"/>
      <c r="ITQ159" s="154"/>
      <c r="ITR159" s="153"/>
      <c r="ITS159" s="153"/>
      <c r="ITT159" s="153"/>
      <c r="ITU159" s="153"/>
      <c r="ITV159" s="153"/>
      <c r="ITW159" s="153"/>
      <c r="ITX159" s="153"/>
      <c r="ITY159" s="153"/>
      <c r="ITZ159" s="155"/>
      <c r="IUA159" s="165"/>
      <c r="IUB159" s="153"/>
      <c r="IUC159" s="154"/>
      <c r="IUD159" s="154"/>
      <c r="IUE159" s="153"/>
      <c r="IUF159" s="153"/>
      <c r="IUG159" s="153"/>
      <c r="IUH159" s="153"/>
      <c r="IUI159" s="153"/>
      <c r="IUJ159" s="153"/>
      <c r="IUK159" s="153"/>
      <c r="IUL159" s="153"/>
      <c r="IUM159" s="155"/>
      <c r="IUN159" s="165"/>
      <c r="IUO159" s="153"/>
      <c r="IUP159" s="154"/>
      <c r="IUQ159" s="154"/>
      <c r="IUR159" s="153"/>
      <c r="IUS159" s="153"/>
      <c r="IUT159" s="153"/>
      <c r="IUU159" s="153"/>
      <c r="IUV159" s="153"/>
      <c r="IUW159" s="153"/>
      <c r="IUX159" s="153"/>
      <c r="IUY159" s="153"/>
      <c r="IUZ159" s="155"/>
      <c r="IVA159" s="165"/>
      <c r="IVB159" s="153"/>
      <c r="IVC159" s="154"/>
      <c r="IVD159" s="154"/>
      <c r="IVE159" s="153"/>
      <c r="IVF159" s="153"/>
      <c r="IVG159" s="153"/>
      <c r="IVH159" s="153"/>
      <c r="IVI159" s="153"/>
      <c r="IVJ159" s="153"/>
      <c r="IVK159" s="153"/>
      <c r="IVL159" s="153"/>
      <c r="IVM159" s="155"/>
      <c r="IVN159" s="165"/>
      <c r="IVO159" s="153"/>
      <c r="IVP159" s="154"/>
      <c r="IVQ159" s="154"/>
      <c r="IVR159" s="153"/>
      <c r="IVS159" s="153"/>
      <c r="IVT159" s="153"/>
      <c r="IVU159" s="153"/>
      <c r="IVV159" s="153"/>
      <c r="IVW159" s="153"/>
      <c r="IVX159" s="153"/>
      <c r="IVY159" s="153"/>
      <c r="IVZ159" s="155"/>
      <c r="IWA159" s="165"/>
      <c r="IWB159" s="153"/>
      <c r="IWC159" s="154"/>
      <c r="IWD159" s="154"/>
      <c r="IWE159" s="153"/>
      <c r="IWF159" s="153"/>
      <c r="IWG159" s="153"/>
      <c r="IWH159" s="153"/>
      <c r="IWI159" s="153"/>
      <c r="IWJ159" s="153"/>
      <c r="IWK159" s="153"/>
      <c r="IWL159" s="153"/>
      <c r="IWM159" s="155"/>
      <c r="IWN159" s="165"/>
      <c r="IWO159" s="153"/>
      <c r="IWP159" s="154"/>
      <c r="IWQ159" s="154"/>
      <c r="IWR159" s="153"/>
      <c r="IWS159" s="153"/>
      <c r="IWT159" s="153"/>
      <c r="IWU159" s="153"/>
      <c r="IWV159" s="153"/>
      <c r="IWW159" s="153"/>
      <c r="IWX159" s="153"/>
      <c r="IWY159" s="153"/>
      <c r="IWZ159" s="155"/>
      <c r="IXA159" s="165"/>
      <c r="IXB159" s="153"/>
      <c r="IXC159" s="154"/>
      <c r="IXD159" s="154"/>
      <c r="IXE159" s="153"/>
      <c r="IXF159" s="153"/>
      <c r="IXG159" s="153"/>
      <c r="IXH159" s="153"/>
      <c r="IXI159" s="153"/>
      <c r="IXJ159" s="153"/>
      <c r="IXK159" s="153"/>
      <c r="IXL159" s="153"/>
      <c r="IXM159" s="155"/>
      <c r="IXN159" s="165"/>
      <c r="IXO159" s="153"/>
      <c r="IXP159" s="154"/>
      <c r="IXQ159" s="154"/>
      <c r="IXR159" s="153"/>
      <c r="IXS159" s="153"/>
      <c r="IXT159" s="153"/>
      <c r="IXU159" s="153"/>
      <c r="IXV159" s="153"/>
      <c r="IXW159" s="153"/>
      <c r="IXX159" s="153"/>
      <c r="IXY159" s="153"/>
      <c r="IXZ159" s="155"/>
      <c r="IYA159" s="165"/>
      <c r="IYB159" s="153"/>
      <c r="IYC159" s="154"/>
      <c r="IYD159" s="154"/>
      <c r="IYE159" s="153"/>
      <c r="IYF159" s="153"/>
      <c r="IYG159" s="153"/>
      <c r="IYH159" s="153"/>
      <c r="IYI159" s="153"/>
      <c r="IYJ159" s="153"/>
      <c r="IYK159" s="153"/>
      <c r="IYL159" s="153"/>
      <c r="IYM159" s="155"/>
      <c r="IYN159" s="165"/>
      <c r="IYO159" s="153"/>
      <c r="IYP159" s="154"/>
      <c r="IYQ159" s="154"/>
      <c r="IYR159" s="153"/>
      <c r="IYS159" s="153"/>
      <c r="IYT159" s="153"/>
      <c r="IYU159" s="153"/>
      <c r="IYV159" s="153"/>
      <c r="IYW159" s="153"/>
      <c r="IYX159" s="153"/>
      <c r="IYY159" s="153"/>
      <c r="IYZ159" s="155"/>
      <c r="IZA159" s="165"/>
      <c r="IZB159" s="153"/>
      <c r="IZC159" s="154"/>
      <c r="IZD159" s="154"/>
      <c r="IZE159" s="153"/>
      <c r="IZF159" s="153"/>
      <c r="IZG159" s="153"/>
      <c r="IZH159" s="153"/>
      <c r="IZI159" s="153"/>
      <c r="IZJ159" s="153"/>
      <c r="IZK159" s="153"/>
      <c r="IZL159" s="153"/>
      <c r="IZM159" s="155"/>
      <c r="IZN159" s="165"/>
      <c r="IZO159" s="153"/>
      <c r="IZP159" s="154"/>
      <c r="IZQ159" s="154"/>
      <c r="IZR159" s="153"/>
      <c r="IZS159" s="153"/>
      <c r="IZT159" s="153"/>
      <c r="IZU159" s="153"/>
      <c r="IZV159" s="153"/>
      <c r="IZW159" s="153"/>
      <c r="IZX159" s="153"/>
      <c r="IZY159" s="153"/>
      <c r="IZZ159" s="155"/>
      <c r="JAA159" s="165"/>
      <c r="JAB159" s="153"/>
      <c r="JAC159" s="154"/>
      <c r="JAD159" s="154"/>
      <c r="JAE159" s="153"/>
      <c r="JAF159" s="153"/>
      <c r="JAG159" s="153"/>
      <c r="JAH159" s="153"/>
      <c r="JAI159" s="153"/>
      <c r="JAJ159" s="153"/>
      <c r="JAK159" s="153"/>
      <c r="JAL159" s="153"/>
      <c r="JAM159" s="155"/>
      <c r="JAN159" s="165"/>
      <c r="JAO159" s="153"/>
      <c r="JAP159" s="154"/>
      <c r="JAQ159" s="154"/>
      <c r="JAR159" s="153"/>
      <c r="JAS159" s="153"/>
      <c r="JAT159" s="153"/>
      <c r="JAU159" s="153"/>
      <c r="JAV159" s="153"/>
      <c r="JAW159" s="153"/>
      <c r="JAX159" s="153"/>
      <c r="JAY159" s="153"/>
      <c r="JAZ159" s="155"/>
      <c r="JBA159" s="165"/>
      <c r="JBB159" s="153"/>
      <c r="JBC159" s="154"/>
      <c r="JBD159" s="154"/>
      <c r="JBE159" s="153"/>
      <c r="JBF159" s="153"/>
      <c r="JBG159" s="153"/>
      <c r="JBH159" s="153"/>
      <c r="JBI159" s="153"/>
      <c r="JBJ159" s="153"/>
      <c r="JBK159" s="153"/>
      <c r="JBL159" s="153"/>
      <c r="JBM159" s="155"/>
      <c r="JBN159" s="165"/>
      <c r="JBO159" s="153"/>
      <c r="JBP159" s="154"/>
      <c r="JBQ159" s="154"/>
      <c r="JBR159" s="153"/>
      <c r="JBS159" s="153"/>
      <c r="JBT159" s="153"/>
      <c r="JBU159" s="153"/>
      <c r="JBV159" s="153"/>
      <c r="JBW159" s="153"/>
      <c r="JBX159" s="153"/>
      <c r="JBY159" s="153"/>
      <c r="JBZ159" s="155"/>
      <c r="JCA159" s="165"/>
      <c r="JCB159" s="153"/>
      <c r="JCC159" s="154"/>
      <c r="JCD159" s="154"/>
      <c r="JCE159" s="153"/>
      <c r="JCF159" s="153"/>
      <c r="JCG159" s="153"/>
      <c r="JCH159" s="153"/>
      <c r="JCI159" s="153"/>
      <c r="JCJ159" s="153"/>
      <c r="JCK159" s="153"/>
      <c r="JCL159" s="153"/>
      <c r="JCM159" s="155"/>
      <c r="JCN159" s="165"/>
      <c r="JCO159" s="153"/>
      <c r="JCP159" s="154"/>
      <c r="JCQ159" s="154"/>
      <c r="JCR159" s="153"/>
      <c r="JCS159" s="153"/>
      <c r="JCT159" s="153"/>
      <c r="JCU159" s="153"/>
      <c r="JCV159" s="153"/>
      <c r="JCW159" s="153"/>
      <c r="JCX159" s="153"/>
      <c r="JCY159" s="153"/>
      <c r="JCZ159" s="155"/>
      <c r="JDA159" s="165"/>
      <c r="JDB159" s="153"/>
      <c r="JDC159" s="154"/>
      <c r="JDD159" s="154"/>
      <c r="JDE159" s="153"/>
      <c r="JDF159" s="153"/>
      <c r="JDG159" s="153"/>
      <c r="JDH159" s="153"/>
      <c r="JDI159" s="153"/>
      <c r="JDJ159" s="153"/>
      <c r="JDK159" s="153"/>
      <c r="JDL159" s="153"/>
      <c r="JDM159" s="155"/>
      <c r="JDN159" s="165"/>
      <c r="JDO159" s="153"/>
      <c r="JDP159" s="154"/>
      <c r="JDQ159" s="154"/>
      <c r="JDR159" s="153"/>
      <c r="JDS159" s="153"/>
      <c r="JDT159" s="153"/>
      <c r="JDU159" s="153"/>
      <c r="JDV159" s="153"/>
      <c r="JDW159" s="153"/>
      <c r="JDX159" s="153"/>
      <c r="JDY159" s="153"/>
      <c r="JDZ159" s="155"/>
      <c r="JEA159" s="165"/>
      <c r="JEB159" s="153"/>
      <c r="JEC159" s="154"/>
      <c r="JED159" s="154"/>
      <c r="JEE159" s="153"/>
      <c r="JEF159" s="153"/>
      <c r="JEG159" s="153"/>
      <c r="JEH159" s="153"/>
      <c r="JEI159" s="153"/>
      <c r="JEJ159" s="153"/>
      <c r="JEK159" s="153"/>
      <c r="JEL159" s="153"/>
      <c r="JEM159" s="155"/>
      <c r="JEN159" s="165"/>
      <c r="JEO159" s="153"/>
      <c r="JEP159" s="154"/>
      <c r="JEQ159" s="154"/>
      <c r="JER159" s="153"/>
      <c r="JES159" s="153"/>
      <c r="JET159" s="153"/>
      <c r="JEU159" s="153"/>
      <c r="JEV159" s="153"/>
      <c r="JEW159" s="153"/>
      <c r="JEX159" s="153"/>
      <c r="JEY159" s="153"/>
      <c r="JEZ159" s="155"/>
      <c r="JFA159" s="165"/>
      <c r="JFB159" s="153"/>
      <c r="JFC159" s="154"/>
      <c r="JFD159" s="154"/>
      <c r="JFE159" s="153"/>
      <c r="JFF159" s="153"/>
      <c r="JFG159" s="153"/>
      <c r="JFH159" s="153"/>
      <c r="JFI159" s="153"/>
      <c r="JFJ159" s="153"/>
      <c r="JFK159" s="153"/>
      <c r="JFL159" s="153"/>
      <c r="JFM159" s="155"/>
      <c r="JFN159" s="165"/>
      <c r="JFO159" s="153"/>
      <c r="JFP159" s="154"/>
      <c r="JFQ159" s="154"/>
      <c r="JFR159" s="153"/>
      <c r="JFS159" s="153"/>
      <c r="JFT159" s="153"/>
      <c r="JFU159" s="153"/>
      <c r="JFV159" s="153"/>
      <c r="JFW159" s="153"/>
      <c r="JFX159" s="153"/>
      <c r="JFY159" s="153"/>
      <c r="JFZ159" s="155"/>
      <c r="JGA159" s="165"/>
      <c r="JGB159" s="153"/>
      <c r="JGC159" s="154"/>
      <c r="JGD159" s="154"/>
      <c r="JGE159" s="153"/>
      <c r="JGF159" s="153"/>
      <c r="JGG159" s="153"/>
      <c r="JGH159" s="153"/>
      <c r="JGI159" s="153"/>
      <c r="JGJ159" s="153"/>
      <c r="JGK159" s="153"/>
      <c r="JGL159" s="153"/>
      <c r="JGM159" s="155"/>
      <c r="JGN159" s="165"/>
      <c r="JGO159" s="153"/>
      <c r="JGP159" s="154"/>
      <c r="JGQ159" s="154"/>
      <c r="JGR159" s="153"/>
      <c r="JGS159" s="153"/>
      <c r="JGT159" s="153"/>
      <c r="JGU159" s="153"/>
      <c r="JGV159" s="153"/>
      <c r="JGW159" s="153"/>
      <c r="JGX159" s="153"/>
      <c r="JGY159" s="153"/>
      <c r="JGZ159" s="155"/>
      <c r="JHA159" s="165"/>
      <c r="JHB159" s="153"/>
      <c r="JHC159" s="154"/>
      <c r="JHD159" s="154"/>
      <c r="JHE159" s="153"/>
      <c r="JHF159" s="153"/>
      <c r="JHG159" s="153"/>
      <c r="JHH159" s="153"/>
      <c r="JHI159" s="153"/>
      <c r="JHJ159" s="153"/>
      <c r="JHK159" s="153"/>
      <c r="JHL159" s="153"/>
      <c r="JHM159" s="155"/>
      <c r="JHN159" s="165"/>
      <c r="JHO159" s="153"/>
      <c r="JHP159" s="154"/>
      <c r="JHQ159" s="154"/>
      <c r="JHR159" s="153"/>
      <c r="JHS159" s="153"/>
      <c r="JHT159" s="153"/>
      <c r="JHU159" s="153"/>
      <c r="JHV159" s="153"/>
      <c r="JHW159" s="153"/>
      <c r="JHX159" s="153"/>
      <c r="JHY159" s="153"/>
      <c r="JHZ159" s="155"/>
      <c r="JIA159" s="165"/>
      <c r="JIB159" s="153"/>
      <c r="JIC159" s="154"/>
      <c r="JID159" s="154"/>
      <c r="JIE159" s="153"/>
      <c r="JIF159" s="153"/>
      <c r="JIG159" s="153"/>
      <c r="JIH159" s="153"/>
      <c r="JII159" s="153"/>
      <c r="JIJ159" s="153"/>
      <c r="JIK159" s="153"/>
      <c r="JIL159" s="153"/>
      <c r="JIM159" s="155"/>
      <c r="JIN159" s="165"/>
      <c r="JIO159" s="153"/>
      <c r="JIP159" s="154"/>
      <c r="JIQ159" s="154"/>
      <c r="JIR159" s="153"/>
      <c r="JIS159" s="153"/>
      <c r="JIT159" s="153"/>
      <c r="JIU159" s="153"/>
      <c r="JIV159" s="153"/>
      <c r="JIW159" s="153"/>
      <c r="JIX159" s="153"/>
      <c r="JIY159" s="153"/>
      <c r="JIZ159" s="155"/>
      <c r="JJA159" s="165"/>
      <c r="JJB159" s="153"/>
      <c r="JJC159" s="154"/>
      <c r="JJD159" s="154"/>
      <c r="JJE159" s="153"/>
      <c r="JJF159" s="153"/>
      <c r="JJG159" s="153"/>
      <c r="JJH159" s="153"/>
      <c r="JJI159" s="153"/>
      <c r="JJJ159" s="153"/>
      <c r="JJK159" s="153"/>
      <c r="JJL159" s="153"/>
      <c r="JJM159" s="155"/>
      <c r="JJN159" s="165"/>
      <c r="JJO159" s="153"/>
      <c r="JJP159" s="154"/>
      <c r="JJQ159" s="154"/>
      <c r="JJR159" s="153"/>
      <c r="JJS159" s="153"/>
      <c r="JJT159" s="153"/>
      <c r="JJU159" s="153"/>
      <c r="JJV159" s="153"/>
      <c r="JJW159" s="153"/>
      <c r="JJX159" s="153"/>
      <c r="JJY159" s="153"/>
      <c r="JJZ159" s="155"/>
      <c r="JKA159" s="165"/>
      <c r="JKB159" s="153"/>
      <c r="JKC159" s="154"/>
      <c r="JKD159" s="154"/>
      <c r="JKE159" s="153"/>
      <c r="JKF159" s="153"/>
      <c r="JKG159" s="153"/>
      <c r="JKH159" s="153"/>
      <c r="JKI159" s="153"/>
      <c r="JKJ159" s="153"/>
      <c r="JKK159" s="153"/>
      <c r="JKL159" s="153"/>
      <c r="JKM159" s="155"/>
      <c r="JKN159" s="165"/>
      <c r="JKO159" s="153"/>
      <c r="JKP159" s="154"/>
      <c r="JKQ159" s="154"/>
      <c r="JKR159" s="153"/>
      <c r="JKS159" s="153"/>
      <c r="JKT159" s="153"/>
      <c r="JKU159" s="153"/>
      <c r="JKV159" s="153"/>
      <c r="JKW159" s="153"/>
      <c r="JKX159" s="153"/>
      <c r="JKY159" s="153"/>
      <c r="JKZ159" s="155"/>
      <c r="JLA159" s="165"/>
      <c r="JLB159" s="153"/>
      <c r="JLC159" s="154"/>
      <c r="JLD159" s="154"/>
      <c r="JLE159" s="153"/>
      <c r="JLF159" s="153"/>
      <c r="JLG159" s="153"/>
      <c r="JLH159" s="153"/>
      <c r="JLI159" s="153"/>
      <c r="JLJ159" s="153"/>
      <c r="JLK159" s="153"/>
      <c r="JLL159" s="153"/>
      <c r="JLM159" s="155"/>
      <c r="JLN159" s="165"/>
      <c r="JLO159" s="153"/>
      <c r="JLP159" s="154"/>
      <c r="JLQ159" s="154"/>
      <c r="JLR159" s="153"/>
      <c r="JLS159" s="153"/>
      <c r="JLT159" s="153"/>
      <c r="JLU159" s="153"/>
      <c r="JLV159" s="153"/>
      <c r="JLW159" s="153"/>
      <c r="JLX159" s="153"/>
      <c r="JLY159" s="153"/>
      <c r="JLZ159" s="155"/>
      <c r="JMA159" s="165"/>
      <c r="JMB159" s="153"/>
      <c r="JMC159" s="154"/>
      <c r="JMD159" s="154"/>
      <c r="JME159" s="153"/>
      <c r="JMF159" s="153"/>
      <c r="JMG159" s="153"/>
      <c r="JMH159" s="153"/>
      <c r="JMI159" s="153"/>
      <c r="JMJ159" s="153"/>
      <c r="JMK159" s="153"/>
      <c r="JML159" s="153"/>
      <c r="JMM159" s="155"/>
      <c r="JMN159" s="165"/>
      <c r="JMO159" s="153"/>
      <c r="JMP159" s="154"/>
      <c r="JMQ159" s="154"/>
      <c r="JMR159" s="153"/>
      <c r="JMS159" s="153"/>
      <c r="JMT159" s="153"/>
      <c r="JMU159" s="153"/>
      <c r="JMV159" s="153"/>
      <c r="JMW159" s="153"/>
      <c r="JMX159" s="153"/>
      <c r="JMY159" s="153"/>
      <c r="JMZ159" s="155"/>
      <c r="JNA159" s="165"/>
      <c r="JNB159" s="153"/>
      <c r="JNC159" s="154"/>
      <c r="JND159" s="154"/>
      <c r="JNE159" s="153"/>
      <c r="JNF159" s="153"/>
      <c r="JNG159" s="153"/>
      <c r="JNH159" s="153"/>
      <c r="JNI159" s="153"/>
      <c r="JNJ159" s="153"/>
      <c r="JNK159" s="153"/>
      <c r="JNL159" s="153"/>
      <c r="JNM159" s="155"/>
      <c r="JNN159" s="165"/>
      <c r="JNO159" s="153"/>
      <c r="JNP159" s="154"/>
      <c r="JNQ159" s="154"/>
      <c r="JNR159" s="153"/>
      <c r="JNS159" s="153"/>
      <c r="JNT159" s="153"/>
      <c r="JNU159" s="153"/>
      <c r="JNV159" s="153"/>
      <c r="JNW159" s="153"/>
      <c r="JNX159" s="153"/>
      <c r="JNY159" s="153"/>
      <c r="JNZ159" s="155"/>
      <c r="JOA159" s="165"/>
      <c r="JOB159" s="153"/>
      <c r="JOC159" s="154"/>
      <c r="JOD159" s="154"/>
      <c r="JOE159" s="153"/>
      <c r="JOF159" s="153"/>
      <c r="JOG159" s="153"/>
      <c r="JOH159" s="153"/>
      <c r="JOI159" s="153"/>
      <c r="JOJ159" s="153"/>
      <c r="JOK159" s="153"/>
      <c r="JOL159" s="153"/>
      <c r="JOM159" s="155"/>
      <c r="JON159" s="165"/>
      <c r="JOO159" s="153"/>
      <c r="JOP159" s="154"/>
      <c r="JOQ159" s="154"/>
      <c r="JOR159" s="153"/>
      <c r="JOS159" s="153"/>
      <c r="JOT159" s="153"/>
      <c r="JOU159" s="153"/>
      <c r="JOV159" s="153"/>
      <c r="JOW159" s="153"/>
      <c r="JOX159" s="153"/>
      <c r="JOY159" s="153"/>
      <c r="JOZ159" s="155"/>
      <c r="JPA159" s="165"/>
      <c r="JPB159" s="153"/>
      <c r="JPC159" s="154"/>
      <c r="JPD159" s="154"/>
      <c r="JPE159" s="153"/>
      <c r="JPF159" s="153"/>
      <c r="JPG159" s="153"/>
      <c r="JPH159" s="153"/>
      <c r="JPI159" s="153"/>
      <c r="JPJ159" s="153"/>
      <c r="JPK159" s="153"/>
      <c r="JPL159" s="153"/>
      <c r="JPM159" s="155"/>
      <c r="JPN159" s="165"/>
      <c r="JPO159" s="153"/>
      <c r="JPP159" s="154"/>
      <c r="JPQ159" s="154"/>
      <c r="JPR159" s="153"/>
      <c r="JPS159" s="153"/>
      <c r="JPT159" s="153"/>
      <c r="JPU159" s="153"/>
      <c r="JPV159" s="153"/>
      <c r="JPW159" s="153"/>
      <c r="JPX159" s="153"/>
      <c r="JPY159" s="153"/>
      <c r="JPZ159" s="155"/>
      <c r="JQA159" s="165"/>
      <c r="JQB159" s="153"/>
      <c r="JQC159" s="154"/>
      <c r="JQD159" s="154"/>
      <c r="JQE159" s="153"/>
      <c r="JQF159" s="153"/>
      <c r="JQG159" s="153"/>
      <c r="JQH159" s="153"/>
      <c r="JQI159" s="153"/>
      <c r="JQJ159" s="153"/>
      <c r="JQK159" s="153"/>
      <c r="JQL159" s="153"/>
      <c r="JQM159" s="155"/>
      <c r="JQN159" s="165"/>
      <c r="JQO159" s="153"/>
      <c r="JQP159" s="154"/>
      <c r="JQQ159" s="154"/>
      <c r="JQR159" s="153"/>
      <c r="JQS159" s="153"/>
      <c r="JQT159" s="153"/>
      <c r="JQU159" s="153"/>
      <c r="JQV159" s="153"/>
      <c r="JQW159" s="153"/>
      <c r="JQX159" s="153"/>
      <c r="JQY159" s="153"/>
      <c r="JQZ159" s="155"/>
      <c r="JRA159" s="165"/>
      <c r="JRB159" s="153"/>
      <c r="JRC159" s="154"/>
      <c r="JRD159" s="154"/>
      <c r="JRE159" s="153"/>
      <c r="JRF159" s="153"/>
      <c r="JRG159" s="153"/>
      <c r="JRH159" s="153"/>
      <c r="JRI159" s="153"/>
      <c r="JRJ159" s="153"/>
      <c r="JRK159" s="153"/>
      <c r="JRL159" s="153"/>
      <c r="JRM159" s="155"/>
      <c r="JRN159" s="165"/>
      <c r="JRO159" s="153"/>
      <c r="JRP159" s="154"/>
      <c r="JRQ159" s="154"/>
      <c r="JRR159" s="153"/>
      <c r="JRS159" s="153"/>
      <c r="JRT159" s="153"/>
      <c r="JRU159" s="153"/>
      <c r="JRV159" s="153"/>
      <c r="JRW159" s="153"/>
      <c r="JRX159" s="153"/>
      <c r="JRY159" s="153"/>
      <c r="JRZ159" s="155"/>
      <c r="JSA159" s="165"/>
      <c r="JSB159" s="153"/>
      <c r="JSC159" s="154"/>
      <c r="JSD159" s="154"/>
      <c r="JSE159" s="153"/>
      <c r="JSF159" s="153"/>
      <c r="JSG159" s="153"/>
      <c r="JSH159" s="153"/>
      <c r="JSI159" s="153"/>
      <c r="JSJ159" s="153"/>
      <c r="JSK159" s="153"/>
      <c r="JSL159" s="153"/>
      <c r="JSM159" s="155"/>
      <c r="JSN159" s="165"/>
      <c r="JSO159" s="153"/>
      <c r="JSP159" s="154"/>
      <c r="JSQ159" s="154"/>
      <c r="JSR159" s="153"/>
      <c r="JSS159" s="153"/>
      <c r="JST159" s="153"/>
      <c r="JSU159" s="153"/>
      <c r="JSV159" s="153"/>
      <c r="JSW159" s="153"/>
      <c r="JSX159" s="153"/>
      <c r="JSY159" s="153"/>
      <c r="JSZ159" s="155"/>
      <c r="JTA159" s="165"/>
      <c r="JTB159" s="153"/>
      <c r="JTC159" s="154"/>
      <c r="JTD159" s="154"/>
      <c r="JTE159" s="153"/>
      <c r="JTF159" s="153"/>
      <c r="JTG159" s="153"/>
      <c r="JTH159" s="153"/>
      <c r="JTI159" s="153"/>
      <c r="JTJ159" s="153"/>
      <c r="JTK159" s="153"/>
      <c r="JTL159" s="153"/>
      <c r="JTM159" s="155"/>
      <c r="JTN159" s="165"/>
      <c r="JTO159" s="153"/>
      <c r="JTP159" s="154"/>
      <c r="JTQ159" s="154"/>
      <c r="JTR159" s="153"/>
      <c r="JTS159" s="153"/>
      <c r="JTT159" s="153"/>
      <c r="JTU159" s="153"/>
      <c r="JTV159" s="153"/>
      <c r="JTW159" s="153"/>
      <c r="JTX159" s="153"/>
      <c r="JTY159" s="153"/>
      <c r="JTZ159" s="155"/>
      <c r="JUA159" s="165"/>
      <c r="JUB159" s="153"/>
      <c r="JUC159" s="154"/>
      <c r="JUD159" s="154"/>
      <c r="JUE159" s="153"/>
      <c r="JUF159" s="153"/>
      <c r="JUG159" s="153"/>
      <c r="JUH159" s="153"/>
      <c r="JUI159" s="153"/>
      <c r="JUJ159" s="153"/>
      <c r="JUK159" s="153"/>
      <c r="JUL159" s="153"/>
      <c r="JUM159" s="155"/>
      <c r="JUN159" s="165"/>
      <c r="JUO159" s="153"/>
      <c r="JUP159" s="154"/>
      <c r="JUQ159" s="154"/>
      <c r="JUR159" s="153"/>
      <c r="JUS159" s="153"/>
      <c r="JUT159" s="153"/>
      <c r="JUU159" s="153"/>
      <c r="JUV159" s="153"/>
      <c r="JUW159" s="153"/>
      <c r="JUX159" s="153"/>
      <c r="JUY159" s="153"/>
      <c r="JUZ159" s="155"/>
      <c r="JVA159" s="165"/>
      <c r="JVB159" s="153"/>
      <c r="JVC159" s="154"/>
      <c r="JVD159" s="154"/>
      <c r="JVE159" s="153"/>
      <c r="JVF159" s="153"/>
      <c r="JVG159" s="153"/>
      <c r="JVH159" s="153"/>
      <c r="JVI159" s="153"/>
      <c r="JVJ159" s="153"/>
      <c r="JVK159" s="153"/>
      <c r="JVL159" s="153"/>
      <c r="JVM159" s="155"/>
      <c r="JVN159" s="165"/>
      <c r="JVO159" s="153"/>
      <c r="JVP159" s="154"/>
      <c r="JVQ159" s="154"/>
      <c r="JVR159" s="153"/>
      <c r="JVS159" s="153"/>
      <c r="JVT159" s="153"/>
      <c r="JVU159" s="153"/>
      <c r="JVV159" s="153"/>
      <c r="JVW159" s="153"/>
      <c r="JVX159" s="153"/>
      <c r="JVY159" s="153"/>
      <c r="JVZ159" s="155"/>
      <c r="JWA159" s="165"/>
      <c r="JWB159" s="153"/>
      <c r="JWC159" s="154"/>
      <c r="JWD159" s="154"/>
      <c r="JWE159" s="153"/>
      <c r="JWF159" s="153"/>
      <c r="JWG159" s="153"/>
      <c r="JWH159" s="153"/>
      <c r="JWI159" s="153"/>
      <c r="JWJ159" s="153"/>
      <c r="JWK159" s="153"/>
      <c r="JWL159" s="153"/>
      <c r="JWM159" s="155"/>
      <c r="JWN159" s="165"/>
      <c r="JWO159" s="153"/>
      <c r="JWP159" s="154"/>
      <c r="JWQ159" s="154"/>
      <c r="JWR159" s="153"/>
      <c r="JWS159" s="153"/>
      <c r="JWT159" s="153"/>
      <c r="JWU159" s="153"/>
      <c r="JWV159" s="153"/>
      <c r="JWW159" s="153"/>
      <c r="JWX159" s="153"/>
      <c r="JWY159" s="153"/>
      <c r="JWZ159" s="155"/>
      <c r="JXA159" s="165"/>
      <c r="JXB159" s="153"/>
      <c r="JXC159" s="154"/>
      <c r="JXD159" s="154"/>
      <c r="JXE159" s="153"/>
      <c r="JXF159" s="153"/>
      <c r="JXG159" s="153"/>
      <c r="JXH159" s="153"/>
      <c r="JXI159" s="153"/>
      <c r="JXJ159" s="153"/>
      <c r="JXK159" s="153"/>
      <c r="JXL159" s="153"/>
      <c r="JXM159" s="155"/>
      <c r="JXN159" s="165"/>
      <c r="JXO159" s="153"/>
      <c r="JXP159" s="154"/>
      <c r="JXQ159" s="154"/>
      <c r="JXR159" s="153"/>
      <c r="JXS159" s="153"/>
      <c r="JXT159" s="153"/>
      <c r="JXU159" s="153"/>
      <c r="JXV159" s="153"/>
      <c r="JXW159" s="153"/>
      <c r="JXX159" s="153"/>
      <c r="JXY159" s="153"/>
      <c r="JXZ159" s="155"/>
      <c r="JYA159" s="165"/>
      <c r="JYB159" s="153"/>
      <c r="JYC159" s="154"/>
      <c r="JYD159" s="154"/>
      <c r="JYE159" s="153"/>
      <c r="JYF159" s="153"/>
      <c r="JYG159" s="153"/>
      <c r="JYH159" s="153"/>
      <c r="JYI159" s="153"/>
      <c r="JYJ159" s="153"/>
      <c r="JYK159" s="153"/>
      <c r="JYL159" s="153"/>
      <c r="JYM159" s="155"/>
      <c r="JYN159" s="165"/>
      <c r="JYO159" s="153"/>
      <c r="JYP159" s="154"/>
      <c r="JYQ159" s="154"/>
      <c r="JYR159" s="153"/>
      <c r="JYS159" s="153"/>
      <c r="JYT159" s="153"/>
      <c r="JYU159" s="153"/>
      <c r="JYV159" s="153"/>
      <c r="JYW159" s="153"/>
      <c r="JYX159" s="153"/>
      <c r="JYY159" s="153"/>
      <c r="JYZ159" s="155"/>
      <c r="JZA159" s="165"/>
      <c r="JZB159" s="153"/>
      <c r="JZC159" s="154"/>
      <c r="JZD159" s="154"/>
      <c r="JZE159" s="153"/>
      <c r="JZF159" s="153"/>
      <c r="JZG159" s="153"/>
      <c r="JZH159" s="153"/>
      <c r="JZI159" s="153"/>
      <c r="JZJ159" s="153"/>
      <c r="JZK159" s="153"/>
      <c r="JZL159" s="153"/>
      <c r="JZM159" s="155"/>
      <c r="JZN159" s="165"/>
      <c r="JZO159" s="153"/>
      <c r="JZP159" s="154"/>
      <c r="JZQ159" s="154"/>
      <c r="JZR159" s="153"/>
      <c r="JZS159" s="153"/>
      <c r="JZT159" s="153"/>
      <c r="JZU159" s="153"/>
      <c r="JZV159" s="153"/>
      <c r="JZW159" s="153"/>
      <c r="JZX159" s="153"/>
      <c r="JZY159" s="153"/>
      <c r="JZZ159" s="155"/>
      <c r="KAA159" s="165"/>
      <c r="KAB159" s="153"/>
      <c r="KAC159" s="154"/>
      <c r="KAD159" s="154"/>
      <c r="KAE159" s="153"/>
      <c r="KAF159" s="153"/>
      <c r="KAG159" s="153"/>
      <c r="KAH159" s="153"/>
      <c r="KAI159" s="153"/>
      <c r="KAJ159" s="153"/>
      <c r="KAK159" s="153"/>
      <c r="KAL159" s="153"/>
      <c r="KAM159" s="155"/>
      <c r="KAN159" s="165"/>
      <c r="KAO159" s="153"/>
      <c r="KAP159" s="154"/>
      <c r="KAQ159" s="154"/>
      <c r="KAR159" s="153"/>
      <c r="KAS159" s="153"/>
      <c r="KAT159" s="153"/>
      <c r="KAU159" s="153"/>
      <c r="KAV159" s="153"/>
      <c r="KAW159" s="153"/>
      <c r="KAX159" s="153"/>
      <c r="KAY159" s="153"/>
      <c r="KAZ159" s="155"/>
      <c r="KBA159" s="165"/>
      <c r="KBB159" s="153"/>
      <c r="KBC159" s="154"/>
      <c r="KBD159" s="154"/>
      <c r="KBE159" s="153"/>
      <c r="KBF159" s="153"/>
      <c r="KBG159" s="153"/>
      <c r="KBH159" s="153"/>
      <c r="KBI159" s="153"/>
      <c r="KBJ159" s="153"/>
      <c r="KBK159" s="153"/>
      <c r="KBL159" s="153"/>
      <c r="KBM159" s="155"/>
      <c r="KBN159" s="165"/>
      <c r="KBO159" s="153"/>
      <c r="KBP159" s="154"/>
      <c r="KBQ159" s="154"/>
      <c r="KBR159" s="153"/>
      <c r="KBS159" s="153"/>
      <c r="KBT159" s="153"/>
      <c r="KBU159" s="153"/>
      <c r="KBV159" s="153"/>
      <c r="KBW159" s="153"/>
      <c r="KBX159" s="153"/>
      <c r="KBY159" s="153"/>
      <c r="KBZ159" s="155"/>
      <c r="KCA159" s="165"/>
      <c r="KCB159" s="153"/>
      <c r="KCC159" s="154"/>
      <c r="KCD159" s="154"/>
      <c r="KCE159" s="153"/>
      <c r="KCF159" s="153"/>
      <c r="KCG159" s="153"/>
      <c r="KCH159" s="153"/>
      <c r="KCI159" s="153"/>
      <c r="KCJ159" s="153"/>
      <c r="KCK159" s="153"/>
      <c r="KCL159" s="153"/>
      <c r="KCM159" s="155"/>
      <c r="KCN159" s="165"/>
      <c r="KCO159" s="153"/>
      <c r="KCP159" s="154"/>
      <c r="KCQ159" s="154"/>
      <c r="KCR159" s="153"/>
      <c r="KCS159" s="153"/>
      <c r="KCT159" s="153"/>
      <c r="KCU159" s="153"/>
      <c r="KCV159" s="153"/>
      <c r="KCW159" s="153"/>
      <c r="KCX159" s="153"/>
      <c r="KCY159" s="153"/>
      <c r="KCZ159" s="155"/>
      <c r="KDA159" s="165"/>
      <c r="KDB159" s="153"/>
      <c r="KDC159" s="154"/>
      <c r="KDD159" s="154"/>
      <c r="KDE159" s="153"/>
      <c r="KDF159" s="153"/>
      <c r="KDG159" s="153"/>
      <c r="KDH159" s="153"/>
      <c r="KDI159" s="153"/>
      <c r="KDJ159" s="153"/>
      <c r="KDK159" s="153"/>
      <c r="KDL159" s="153"/>
      <c r="KDM159" s="155"/>
      <c r="KDN159" s="165"/>
      <c r="KDO159" s="153"/>
      <c r="KDP159" s="154"/>
      <c r="KDQ159" s="154"/>
      <c r="KDR159" s="153"/>
      <c r="KDS159" s="153"/>
      <c r="KDT159" s="153"/>
      <c r="KDU159" s="153"/>
      <c r="KDV159" s="153"/>
      <c r="KDW159" s="153"/>
      <c r="KDX159" s="153"/>
      <c r="KDY159" s="153"/>
      <c r="KDZ159" s="155"/>
      <c r="KEA159" s="165"/>
      <c r="KEB159" s="153"/>
      <c r="KEC159" s="154"/>
      <c r="KED159" s="154"/>
      <c r="KEE159" s="153"/>
      <c r="KEF159" s="153"/>
      <c r="KEG159" s="153"/>
      <c r="KEH159" s="153"/>
      <c r="KEI159" s="153"/>
      <c r="KEJ159" s="153"/>
      <c r="KEK159" s="153"/>
      <c r="KEL159" s="153"/>
      <c r="KEM159" s="155"/>
      <c r="KEN159" s="165"/>
      <c r="KEO159" s="153"/>
      <c r="KEP159" s="154"/>
      <c r="KEQ159" s="154"/>
      <c r="KER159" s="153"/>
      <c r="KES159" s="153"/>
      <c r="KET159" s="153"/>
      <c r="KEU159" s="153"/>
      <c r="KEV159" s="153"/>
      <c r="KEW159" s="153"/>
      <c r="KEX159" s="153"/>
      <c r="KEY159" s="153"/>
      <c r="KEZ159" s="155"/>
      <c r="KFA159" s="165"/>
      <c r="KFB159" s="153"/>
      <c r="KFC159" s="154"/>
      <c r="KFD159" s="154"/>
      <c r="KFE159" s="153"/>
      <c r="KFF159" s="153"/>
      <c r="KFG159" s="153"/>
      <c r="KFH159" s="153"/>
      <c r="KFI159" s="153"/>
      <c r="KFJ159" s="153"/>
      <c r="KFK159" s="153"/>
      <c r="KFL159" s="153"/>
      <c r="KFM159" s="155"/>
      <c r="KFN159" s="165"/>
      <c r="KFO159" s="153"/>
      <c r="KFP159" s="154"/>
      <c r="KFQ159" s="154"/>
      <c r="KFR159" s="153"/>
      <c r="KFS159" s="153"/>
      <c r="KFT159" s="153"/>
      <c r="KFU159" s="153"/>
      <c r="KFV159" s="153"/>
      <c r="KFW159" s="153"/>
      <c r="KFX159" s="153"/>
      <c r="KFY159" s="153"/>
      <c r="KFZ159" s="155"/>
      <c r="KGA159" s="165"/>
      <c r="KGB159" s="153"/>
      <c r="KGC159" s="154"/>
      <c r="KGD159" s="154"/>
      <c r="KGE159" s="153"/>
      <c r="KGF159" s="153"/>
      <c r="KGG159" s="153"/>
      <c r="KGH159" s="153"/>
      <c r="KGI159" s="153"/>
      <c r="KGJ159" s="153"/>
      <c r="KGK159" s="153"/>
      <c r="KGL159" s="153"/>
      <c r="KGM159" s="155"/>
      <c r="KGN159" s="165"/>
      <c r="KGO159" s="153"/>
      <c r="KGP159" s="154"/>
      <c r="KGQ159" s="154"/>
      <c r="KGR159" s="153"/>
      <c r="KGS159" s="153"/>
      <c r="KGT159" s="153"/>
      <c r="KGU159" s="153"/>
      <c r="KGV159" s="153"/>
      <c r="KGW159" s="153"/>
      <c r="KGX159" s="153"/>
      <c r="KGY159" s="153"/>
      <c r="KGZ159" s="155"/>
      <c r="KHA159" s="165"/>
      <c r="KHB159" s="153"/>
      <c r="KHC159" s="154"/>
      <c r="KHD159" s="154"/>
      <c r="KHE159" s="153"/>
      <c r="KHF159" s="153"/>
      <c r="KHG159" s="153"/>
      <c r="KHH159" s="153"/>
      <c r="KHI159" s="153"/>
      <c r="KHJ159" s="153"/>
      <c r="KHK159" s="153"/>
      <c r="KHL159" s="153"/>
      <c r="KHM159" s="155"/>
      <c r="KHN159" s="165"/>
      <c r="KHO159" s="153"/>
      <c r="KHP159" s="154"/>
      <c r="KHQ159" s="154"/>
      <c r="KHR159" s="153"/>
      <c r="KHS159" s="153"/>
      <c r="KHT159" s="153"/>
      <c r="KHU159" s="153"/>
      <c r="KHV159" s="153"/>
      <c r="KHW159" s="153"/>
      <c r="KHX159" s="153"/>
      <c r="KHY159" s="153"/>
      <c r="KHZ159" s="155"/>
      <c r="KIA159" s="165"/>
      <c r="KIB159" s="153"/>
      <c r="KIC159" s="154"/>
      <c r="KID159" s="154"/>
      <c r="KIE159" s="153"/>
      <c r="KIF159" s="153"/>
      <c r="KIG159" s="153"/>
      <c r="KIH159" s="153"/>
      <c r="KII159" s="153"/>
      <c r="KIJ159" s="153"/>
      <c r="KIK159" s="153"/>
      <c r="KIL159" s="153"/>
      <c r="KIM159" s="155"/>
      <c r="KIN159" s="165"/>
      <c r="KIO159" s="153"/>
      <c r="KIP159" s="154"/>
      <c r="KIQ159" s="154"/>
      <c r="KIR159" s="153"/>
      <c r="KIS159" s="153"/>
      <c r="KIT159" s="153"/>
      <c r="KIU159" s="153"/>
      <c r="KIV159" s="153"/>
      <c r="KIW159" s="153"/>
      <c r="KIX159" s="153"/>
      <c r="KIY159" s="153"/>
      <c r="KIZ159" s="155"/>
      <c r="KJA159" s="165"/>
      <c r="KJB159" s="153"/>
      <c r="KJC159" s="154"/>
      <c r="KJD159" s="154"/>
      <c r="KJE159" s="153"/>
      <c r="KJF159" s="153"/>
      <c r="KJG159" s="153"/>
      <c r="KJH159" s="153"/>
      <c r="KJI159" s="153"/>
      <c r="KJJ159" s="153"/>
      <c r="KJK159" s="153"/>
      <c r="KJL159" s="153"/>
      <c r="KJM159" s="155"/>
      <c r="KJN159" s="165"/>
      <c r="KJO159" s="153"/>
      <c r="KJP159" s="154"/>
      <c r="KJQ159" s="154"/>
      <c r="KJR159" s="153"/>
      <c r="KJS159" s="153"/>
      <c r="KJT159" s="153"/>
      <c r="KJU159" s="153"/>
      <c r="KJV159" s="153"/>
      <c r="KJW159" s="153"/>
      <c r="KJX159" s="153"/>
      <c r="KJY159" s="153"/>
      <c r="KJZ159" s="155"/>
      <c r="KKA159" s="165"/>
      <c r="KKB159" s="153"/>
      <c r="KKC159" s="154"/>
      <c r="KKD159" s="154"/>
      <c r="KKE159" s="153"/>
      <c r="KKF159" s="153"/>
      <c r="KKG159" s="153"/>
      <c r="KKH159" s="153"/>
      <c r="KKI159" s="153"/>
      <c r="KKJ159" s="153"/>
      <c r="KKK159" s="153"/>
      <c r="KKL159" s="153"/>
      <c r="KKM159" s="155"/>
      <c r="KKN159" s="165"/>
      <c r="KKO159" s="153"/>
      <c r="KKP159" s="154"/>
      <c r="KKQ159" s="154"/>
      <c r="KKR159" s="153"/>
      <c r="KKS159" s="153"/>
      <c r="KKT159" s="153"/>
      <c r="KKU159" s="153"/>
      <c r="KKV159" s="153"/>
      <c r="KKW159" s="153"/>
      <c r="KKX159" s="153"/>
      <c r="KKY159" s="153"/>
      <c r="KKZ159" s="155"/>
      <c r="KLA159" s="165"/>
      <c r="KLB159" s="153"/>
      <c r="KLC159" s="154"/>
      <c r="KLD159" s="154"/>
      <c r="KLE159" s="153"/>
      <c r="KLF159" s="153"/>
      <c r="KLG159" s="153"/>
      <c r="KLH159" s="153"/>
      <c r="KLI159" s="153"/>
      <c r="KLJ159" s="153"/>
      <c r="KLK159" s="153"/>
      <c r="KLL159" s="153"/>
      <c r="KLM159" s="155"/>
      <c r="KLN159" s="165"/>
      <c r="KLO159" s="153"/>
      <c r="KLP159" s="154"/>
      <c r="KLQ159" s="154"/>
      <c r="KLR159" s="153"/>
      <c r="KLS159" s="153"/>
      <c r="KLT159" s="153"/>
      <c r="KLU159" s="153"/>
      <c r="KLV159" s="153"/>
      <c r="KLW159" s="153"/>
      <c r="KLX159" s="153"/>
      <c r="KLY159" s="153"/>
      <c r="KLZ159" s="155"/>
      <c r="KMA159" s="165"/>
      <c r="KMB159" s="153"/>
      <c r="KMC159" s="154"/>
      <c r="KMD159" s="154"/>
      <c r="KME159" s="153"/>
      <c r="KMF159" s="153"/>
      <c r="KMG159" s="153"/>
      <c r="KMH159" s="153"/>
      <c r="KMI159" s="153"/>
      <c r="KMJ159" s="153"/>
      <c r="KMK159" s="153"/>
      <c r="KML159" s="153"/>
      <c r="KMM159" s="155"/>
      <c r="KMN159" s="165"/>
      <c r="KMO159" s="153"/>
      <c r="KMP159" s="154"/>
      <c r="KMQ159" s="154"/>
      <c r="KMR159" s="153"/>
      <c r="KMS159" s="153"/>
      <c r="KMT159" s="153"/>
      <c r="KMU159" s="153"/>
      <c r="KMV159" s="153"/>
      <c r="KMW159" s="153"/>
      <c r="KMX159" s="153"/>
      <c r="KMY159" s="153"/>
      <c r="KMZ159" s="155"/>
      <c r="KNA159" s="165"/>
      <c r="KNB159" s="153"/>
      <c r="KNC159" s="154"/>
      <c r="KND159" s="154"/>
      <c r="KNE159" s="153"/>
      <c r="KNF159" s="153"/>
      <c r="KNG159" s="153"/>
      <c r="KNH159" s="153"/>
      <c r="KNI159" s="153"/>
      <c r="KNJ159" s="153"/>
      <c r="KNK159" s="153"/>
      <c r="KNL159" s="153"/>
      <c r="KNM159" s="155"/>
      <c r="KNN159" s="165"/>
      <c r="KNO159" s="153"/>
      <c r="KNP159" s="154"/>
      <c r="KNQ159" s="154"/>
      <c r="KNR159" s="153"/>
      <c r="KNS159" s="153"/>
      <c r="KNT159" s="153"/>
      <c r="KNU159" s="153"/>
      <c r="KNV159" s="153"/>
      <c r="KNW159" s="153"/>
      <c r="KNX159" s="153"/>
      <c r="KNY159" s="153"/>
      <c r="KNZ159" s="155"/>
      <c r="KOA159" s="165"/>
      <c r="KOB159" s="153"/>
      <c r="KOC159" s="154"/>
      <c r="KOD159" s="154"/>
      <c r="KOE159" s="153"/>
      <c r="KOF159" s="153"/>
      <c r="KOG159" s="153"/>
      <c r="KOH159" s="153"/>
      <c r="KOI159" s="153"/>
      <c r="KOJ159" s="153"/>
      <c r="KOK159" s="153"/>
      <c r="KOL159" s="153"/>
      <c r="KOM159" s="155"/>
      <c r="KON159" s="165"/>
      <c r="KOO159" s="153"/>
      <c r="KOP159" s="154"/>
      <c r="KOQ159" s="154"/>
      <c r="KOR159" s="153"/>
      <c r="KOS159" s="153"/>
      <c r="KOT159" s="153"/>
      <c r="KOU159" s="153"/>
      <c r="KOV159" s="153"/>
      <c r="KOW159" s="153"/>
      <c r="KOX159" s="153"/>
      <c r="KOY159" s="153"/>
      <c r="KOZ159" s="155"/>
      <c r="KPA159" s="165"/>
      <c r="KPB159" s="153"/>
      <c r="KPC159" s="154"/>
      <c r="KPD159" s="154"/>
      <c r="KPE159" s="153"/>
      <c r="KPF159" s="153"/>
      <c r="KPG159" s="153"/>
      <c r="KPH159" s="153"/>
      <c r="KPI159" s="153"/>
      <c r="KPJ159" s="153"/>
      <c r="KPK159" s="153"/>
      <c r="KPL159" s="153"/>
      <c r="KPM159" s="155"/>
      <c r="KPN159" s="165"/>
      <c r="KPO159" s="153"/>
      <c r="KPP159" s="154"/>
      <c r="KPQ159" s="154"/>
      <c r="KPR159" s="153"/>
      <c r="KPS159" s="153"/>
      <c r="KPT159" s="153"/>
      <c r="KPU159" s="153"/>
      <c r="KPV159" s="153"/>
      <c r="KPW159" s="153"/>
      <c r="KPX159" s="153"/>
      <c r="KPY159" s="153"/>
      <c r="KPZ159" s="155"/>
      <c r="KQA159" s="165"/>
      <c r="KQB159" s="153"/>
      <c r="KQC159" s="154"/>
      <c r="KQD159" s="154"/>
      <c r="KQE159" s="153"/>
      <c r="KQF159" s="153"/>
      <c r="KQG159" s="153"/>
      <c r="KQH159" s="153"/>
      <c r="KQI159" s="153"/>
      <c r="KQJ159" s="153"/>
      <c r="KQK159" s="153"/>
      <c r="KQL159" s="153"/>
      <c r="KQM159" s="155"/>
      <c r="KQN159" s="165"/>
      <c r="KQO159" s="153"/>
      <c r="KQP159" s="154"/>
      <c r="KQQ159" s="154"/>
      <c r="KQR159" s="153"/>
      <c r="KQS159" s="153"/>
      <c r="KQT159" s="153"/>
      <c r="KQU159" s="153"/>
      <c r="KQV159" s="153"/>
      <c r="KQW159" s="153"/>
      <c r="KQX159" s="153"/>
      <c r="KQY159" s="153"/>
      <c r="KQZ159" s="155"/>
      <c r="KRA159" s="165"/>
      <c r="KRB159" s="153"/>
      <c r="KRC159" s="154"/>
      <c r="KRD159" s="154"/>
      <c r="KRE159" s="153"/>
      <c r="KRF159" s="153"/>
      <c r="KRG159" s="153"/>
      <c r="KRH159" s="153"/>
      <c r="KRI159" s="153"/>
      <c r="KRJ159" s="153"/>
      <c r="KRK159" s="153"/>
      <c r="KRL159" s="153"/>
      <c r="KRM159" s="155"/>
      <c r="KRN159" s="165"/>
      <c r="KRO159" s="153"/>
      <c r="KRP159" s="154"/>
      <c r="KRQ159" s="154"/>
      <c r="KRR159" s="153"/>
      <c r="KRS159" s="153"/>
      <c r="KRT159" s="153"/>
      <c r="KRU159" s="153"/>
      <c r="KRV159" s="153"/>
      <c r="KRW159" s="153"/>
      <c r="KRX159" s="153"/>
      <c r="KRY159" s="153"/>
      <c r="KRZ159" s="155"/>
      <c r="KSA159" s="165"/>
      <c r="KSB159" s="153"/>
      <c r="KSC159" s="154"/>
      <c r="KSD159" s="154"/>
      <c r="KSE159" s="153"/>
      <c r="KSF159" s="153"/>
      <c r="KSG159" s="153"/>
      <c r="KSH159" s="153"/>
      <c r="KSI159" s="153"/>
      <c r="KSJ159" s="153"/>
      <c r="KSK159" s="153"/>
      <c r="KSL159" s="153"/>
      <c r="KSM159" s="155"/>
      <c r="KSN159" s="165"/>
      <c r="KSO159" s="153"/>
      <c r="KSP159" s="154"/>
      <c r="KSQ159" s="154"/>
      <c r="KSR159" s="153"/>
      <c r="KSS159" s="153"/>
      <c r="KST159" s="153"/>
      <c r="KSU159" s="153"/>
      <c r="KSV159" s="153"/>
      <c r="KSW159" s="153"/>
      <c r="KSX159" s="153"/>
      <c r="KSY159" s="153"/>
      <c r="KSZ159" s="155"/>
      <c r="KTA159" s="165"/>
      <c r="KTB159" s="153"/>
      <c r="KTC159" s="154"/>
      <c r="KTD159" s="154"/>
      <c r="KTE159" s="153"/>
      <c r="KTF159" s="153"/>
      <c r="KTG159" s="153"/>
      <c r="KTH159" s="153"/>
      <c r="KTI159" s="153"/>
      <c r="KTJ159" s="153"/>
      <c r="KTK159" s="153"/>
      <c r="KTL159" s="153"/>
      <c r="KTM159" s="155"/>
      <c r="KTN159" s="165"/>
      <c r="KTO159" s="153"/>
      <c r="KTP159" s="154"/>
      <c r="KTQ159" s="154"/>
      <c r="KTR159" s="153"/>
      <c r="KTS159" s="153"/>
      <c r="KTT159" s="153"/>
      <c r="KTU159" s="153"/>
      <c r="KTV159" s="153"/>
      <c r="KTW159" s="153"/>
      <c r="KTX159" s="153"/>
      <c r="KTY159" s="153"/>
      <c r="KTZ159" s="155"/>
      <c r="KUA159" s="165"/>
      <c r="KUB159" s="153"/>
      <c r="KUC159" s="154"/>
      <c r="KUD159" s="154"/>
      <c r="KUE159" s="153"/>
      <c r="KUF159" s="153"/>
      <c r="KUG159" s="153"/>
      <c r="KUH159" s="153"/>
      <c r="KUI159" s="153"/>
      <c r="KUJ159" s="153"/>
      <c r="KUK159" s="153"/>
      <c r="KUL159" s="153"/>
      <c r="KUM159" s="155"/>
      <c r="KUN159" s="165"/>
      <c r="KUO159" s="153"/>
      <c r="KUP159" s="154"/>
      <c r="KUQ159" s="154"/>
      <c r="KUR159" s="153"/>
      <c r="KUS159" s="153"/>
      <c r="KUT159" s="153"/>
      <c r="KUU159" s="153"/>
      <c r="KUV159" s="153"/>
      <c r="KUW159" s="153"/>
      <c r="KUX159" s="153"/>
      <c r="KUY159" s="153"/>
      <c r="KUZ159" s="155"/>
      <c r="KVA159" s="165"/>
      <c r="KVB159" s="153"/>
      <c r="KVC159" s="154"/>
      <c r="KVD159" s="154"/>
      <c r="KVE159" s="153"/>
      <c r="KVF159" s="153"/>
      <c r="KVG159" s="153"/>
      <c r="KVH159" s="153"/>
      <c r="KVI159" s="153"/>
      <c r="KVJ159" s="153"/>
      <c r="KVK159" s="153"/>
      <c r="KVL159" s="153"/>
      <c r="KVM159" s="155"/>
      <c r="KVN159" s="165"/>
      <c r="KVO159" s="153"/>
      <c r="KVP159" s="154"/>
      <c r="KVQ159" s="154"/>
      <c r="KVR159" s="153"/>
      <c r="KVS159" s="153"/>
      <c r="KVT159" s="153"/>
      <c r="KVU159" s="153"/>
      <c r="KVV159" s="153"/>
      <c r="KVW159" s="153"/>
      <c r="KVX159" s="153"/>
      <c r="KVY159" s="153"/>
      <c r="KVZ159" s="155"/>
      <c r="KWA159" s="165"/>
      <c r="KWB159" s="153"/>
      <c r="KWC159" s="154"/>
      <c r="KWD159" s="154"/>
      <c r="KWE159" s="153"/>
      <c r="KWF159" s="153"/>
      <c r="KWG159" s="153"/>
      <c r="KWH159" s="153"/>
      <c r="KWI159" s="153"/>
      <c r="KWJ159" s="153"/>
      <c r="KWK159" s="153"/>
      <c r="KWL159" s="153"/>
      <c r="KWM159" s="155"/>
      <c r="KWN159" s="165"/>
      <c r="KWO159" s="153"/>
      <c r="KWP159" s="154"/>
      <c r="KWQ159" s="154"/>
      <c r="KWR159" s="153"/>
      <c r="KWS159" s="153"/>
      <c r="KWT159" s="153"/>
      <c r="KWU159" s="153"/>
      <c r="KWV159" s="153"/>
      <c r="KWW159" s="153"/>
      <c r="KWX159" s="153"/>
      <c r="KWY159" s="153"/>
      <c r="KWZ159" s="155"/>
      <c r="KXA159" s="165"/>
      <c r="KXB159" s="153"/>
      <c r="KXC159" s="154"/>
      <c r="KXD159" s="154"/>
      <c r="KXE159" s="153"/>
      <c r="KXF159" s="153"/>
      <c r="KXG159" s="153"/>
      <c r="KXH159" s="153"/>
      <c r="KXI159" s="153"/>
      <c r="KXJ159" s="153"/>
      <c r="KXK159" s="153"/>
      <c r="KXL159" s="153"/>
      <c r="KXM159" s="155"/>
      <c r="KXN159" s="165"/>
      <c r="KXO159" s="153"/>
      <c r="KXP159" s="154"/>
      <c r="KXQ159" s="154"/>
      <c r="KXR159" s="153"/>
      <c r="KXS159" s="153"/>
      <c r="KXT159" s="153"/>
      <c r="KXU159" s="153"/>
      <c r="KXV159" s="153"/>
      <c r="KXW159" s="153"/>
      <c r="KXX159" s="153"/>
      <c r="KXY159" s="153"/>
      <c r="KXZ159" s="155"/>
      <c r="KYA159" s="165"/>
      <c r="KYB159" s="153"/>
      <c r="KYC159" s="154"/>
      <c r="KYD159" s="154"/>
      <c r="KYE159" s="153"/>
      <c r="KYF159" s="153"/>
      <c r="KYG159" s="153"/>
      <c r="KYH159" s="153"/>
      <c r="KYI159" s="153"/>
      <c r="KYJ159" s="153"/>
      <c r="KYK159" s="153"/>
      <c r="KYL159" s="153"/>
      <c r="KYM159" s="155"/>
      <c r="KYN159" s="165"/>
      <c r="KYO159" s="153"/>
      <c r="KYP159" s="154"/>
      <c r="KYQ159" s="154"/>
      <c r="KYR159" s="153"/>
      <c r="KYS159" s="153"/>
      <c r="KYT159" s="153"/>
      <c r="KYU159" s="153"/>
      <c r="KYV159" s="153"/>
      <c r="KYW159" s="153"/>
      <c r="KYX159" s="153"/>
      <c r="KYY159" s="153"/>
      <c r="KYZ159" s="155"/>
      <c r="KZA159" s="165"/>
      <c r="KZB159" s="153"/>
      <c r="KZC159" s="154"/>
      <c r="KZD159" s="154"/>
      <c r="KZE159" s="153"/>
      <c r="KZF159" s="153"/>
      <c r="KZG159" s="153"/>
      <c r="KZH159" s="153"/>
      <c r="KZI159" s="153"/>
      <c r="KZJ159" s="153"/>
      <c r="KZK159" s="153"/>
      <c r="KZL159" s="153"/>
      <c r="KZM159" s="155"/>
      <c r="KZN159" s="165"/>
      <c r="KZO159" s="153"/>
      <c r="KZP159" s="154"/>
      <c r="KZQ159" s="154"/>
      <c r="KZR159" s="153"/>
      <c r="KZS159" s="153"/>
      <c r="KZT159" s="153"/>
      <c r="KZU159" s="153"/>
      <c r="KZV159" s="153"/>
      <c r="KZW159" s="153"/>
      <c r="KZX159" s="153"/>
      <c r="KZY159" s="153"/>
      <c r="KZZ159" s="155"/>
      <c r="LAA159" s="165"/>
      <c r="LAB159" s="153"/>
      <c r="LAC159" s="154"/>
      <c r="LAD159" s="154"/>
      <c r="LAE159" s="153"/>
      <c r="LAF159" s="153"/>
      <c r="LAG159" s="153"/>
      <c r="LAH159" s="153"/>
      <c r="LAI159" s="153"/>
      <c r="LAJ159" s="153"/>
      <c r="LAK159" s="153"/>
      <c r="LAL159" s="153"/>
      <c r="LAM159" s="155"/>
      <c r="LAN159" s="165"/>
      <c r="LAO159" s="153"/>
      <c r="LAP159" s="154"/>
      <c r="LAQ159" s="154"/>
      <c r="LAR159" s="153"/>
      <c r="LAS159" s="153"/>
      <c r="LAT159" s="153"/>
      <c r="LAU159" s="153"/>
      <c r="LAV159" s="153"/>
      <c r="LAW159" s="153"/>
      <c r="LAX159" s="153"/>
      <c r="LAY159" s="153"/>
      <c r="LAZ159" s="155"/>
      <c r="LBA159" s="165"/>
      <c r="LBB159" s="153"/>
      <c r="LBC159" s="154"/>
      <c r="LBD159" s="154"/>
      <c r="LBE159" s="153"/>
      <c r="LBF159" s="153"/>
      <c r="LBG159" s="153"/>
      <c r="LBH159" s="153"/>
      <c r="LBI159" s="153"/>
      <c r="LBJ159" s="153"/>
      <c r="LBK159" s="153"/>
      <c r="LBL159" s="153"/>
      <c r="LBM159" s="155"/>
      <c r="LBN159" s="165"/>
      <c r="LBO159" s="153"/>
      <c r="LBP159" s="154"/>
      <c r="LBQ159" s="154"/>
      <c r="LBR159" s="153"/>
      <c r="LBS159" s="153"/>
      <c r="LBT159" s="153"/>
      <c r="LBU159" s="153"/>
      <c r="LBV159" s="153"/>
      <c r="LBW159" s="153"/>
      <c r="LBX159" s="153"/>
      <c r="LBY159" s="153"/>
      <c r="LBZ159" s="155"/>
      <c r="LCA159" s="165"/>
      <c r="LCB159" s="153"/>
      <c r="LCC159" s="154"/>
      <c r="LCD159" s="154"/>
      <c r="LCE159" s="153"/>
      <c r="LCF159" s="153"/>
      <c r="LCG159" s="153"/>
      <c r="LCH159" s="153"/>
      <c r="LCI159" s="153"/>
      <c r="LCJ159" s="153"/>
      <c r="LCK159" s="153"/>
      <c r="LCL159" s="153"/>
      <c r="LCM159" s="155"/>
      <c r="LCN159" s="165"/>
      <c r="LCO159" s="153"/>
      <c r="LCP159" s="154"/>
      <c r="LCQ159" s="154"/>
      <c r="LCR159" s="153"/>
      <c r="LCS159" s="153"/>
      <c r="LCT159" s="153"/>
      <c r="LCU159" s="153"/>
      <c r="LCV159" s="153"/>
      <c r="LCW159" s="153"/>
      <c r="LCX159" s="153"/>
      <c r="LCY159" s="153"/>
      <c r="LCZ159" s="155"/>
      <c r="LDA159" s="165"/>
      <c r="LDB159" s="153"/>
      <c r="LDC159" s="154"/>
      <c r="LDD159" s="154"/>
      <c r="LDE159" s="153"/>
      <c r="LDF159" s="153"/>
      <c r="LDG159" s="153"/>
      <c r="LDH159" s="153"/>
      <c r="LDI159" s="153"/>
      <c r="LDJ159" s="153"/>
      <c r="LDK159" s="153"/>
      <c r="LDL159" s="153"/>
      <c r="LDM159" s="155"/>
      <c r="LDN159" s="165"/>
      <c r="LDO159" s="153"/>
      <c r="LDP159" s="154"/>
      <c r="LDQ159" s="154"/>
      <c r="LDR159" s="153"/>
      <c r="LDS159" s="153"/>
      <c r="LDT159" s="153"/>
      <c r="LDU159" s="153"/>
      <c r="LDV159" s="153"/>
      <c r="LDW159" s="153"/>
      <c r="LDX159" s="153"/>
      <c r="LDY159" s="153"/>
      <c r="LDZ159" s="155"/>
      <c r="LEA159" s="165"/>
      <c r="LEB159" s="153"/>
      <c r="LEC159" s="154"/>
      <c r="LED159" s="154"/>
      <c r="LEE159" s="153"/>
      <c r="LEF159" s="153"/>
      <c r="LEG159" s="153"/>
      <c r="LEH159" s="153"/>
      <c r="LEI159" s="153"/>
      <c r="LEJ159" s="153"/>
      <c r="LEK159" s="153"/>
      <c r="LEL159" s="153"/>
      <c r="LEM159" s="155"/>
      <c r="LEN159" s="165"/>
      <c r="LEO159" s="153"/>
      <c r="LEP159" s="154"/>
      <c r="LEQ159" s="154"/>
      <c r="LER159" s="153"/>
      <c r="LES159" s="153"/>
      <c r="LET159" s="153"/>
      <c r="LEU159" s="153"/>
      <c r="LEV159" s="153"/>
      <c r="LEW159" s="153"/>
      <c r="LEX159" s="153"/>
      <c r="LEY159" s="153"/>
      <c r="LEZ159" s="155"/>
      <c r="LFA159" s="165"/>
      <c r="LFB159" s="153"/>
      <c r="LFC159" s="154"/>
      <c r="LFD159" s="154"/>
      <c r="LFE159" s="153"/>
      <c r="LFF159" s="153"/>
      <c r="LFG159" s="153"/>
      <c r="LFH159" s="153"/>
      <c r="LFI159" s="153"/>
      <c r="LFJ159" s="153"/>
      <c r="LFK159" s="153"/>
      <c r="LFL159" s="153"/>
      <c r="LFM159" s="155"/>
      <c r="LFN159" s="165"/>
      <c r="LFO159" s="153"/>
      <c r="LFP159" s="154"/>
      <c r="LFQ159" s="154"/>
      <c r="LFR159" s="153"/>
      <c r="LFS159" s="153"/>
      <c r="LFT159" s="153"/>
      <c r="LFU159" s="153"/>
      <c r="LFV159" s="153"/>
      <c r="LFW159" s="153"/>
      <c r="LFX159" s="153"/>
      <c r="LFY159" s="153"/>
      <c r="LFZ159" s="155"/>
      <c r="LGA159" s="165"/>
      <c r="LGB159" s="153"/>
      <c r="LGC159" s="154"/>
      <c r="LGD159" s="154"/>
      <c r="LGE159" s="153"/>
      <c r="LGF159" s="153"/>
      <c r="LGG159" s="153"/>
      <c r="LGH159" s="153"/>
      <c r="LGI159" s="153"/>
      <c r="LGJ159" s="153"/>
      <c r="LGK159" s="153"/>
      <c r="LGL159" s="153"/>
      <c r="LGM159" s="155"/>
      <c r="LGN159" s="165"/>
      <c r="LGO159" s="153"/>
      <c r="LGP159" s="154"/>
      <c r="LGQ159" s="154"/>
      <c r="LGR159" s="153"/>
      <c r="LGS159" s="153"/>
      <c r="LGT159" s="153"/>
      <c r="LGU159" s="153"/>
      <c r="LGV159" s="153"/>
      <c r="LGW159" s="153"/>
      <c r="LGX159" s="153"/>
      <c r="LGY159" s="153"/>
      <c r="LGZ159" s="155"/>
      <c r="LHA159" s="165"/>
      <c r="LHB159" s="153"/>
      <c r="LHC159" s="154"/>
      <c r="LHD159" s="154"/>
      <c r="LHE159" s="153"/>
      <c r="LHF159" s="153"/>
      <c r="LHG159" s="153"/>
      <c r="LHH159" s="153"/>
      <c r="LHI159" s="153"/>
      <c r="LHJ159" s="153"/>
      <c r="LHK159" s="153"/>
      <c r="LHL159" s="153"/>
      <c r="LHM159" s="155"/>
      <c r="LHN159" s="165"/>
      <c r="LHO159" s="153"/>
      <c r="LHP159" s="154"/>
      <c r="LHQ159" s="154"/>
      <c r="LHR159" s="153"/>
      <c r="LHS159" s="153"/>
      <c r="LHT159" s="153"/>
      <c r="LHU159" s="153"/>
      <c r="LHV159" s="153"/>
      <c r="LHW159" s="153"/>
      <c r="LHX159" s="153"/>
      <c r="LHY159" s="153"/>
      <c r="LHZ159" s="155"/>
      <c r="LIA159" s="165"/>
      <c r="LIB159" s="153"/>
      <c r="LIC159" s="154"/>
      <c r="LID159" s="154"/>
      <c r="LIE159" s="153"/>
      <c r="LIF159" s="153"/>
      <c r="LIG159" s="153"/>
      <c r="LIH159" s="153"/>
      <c r="LII159" s="153"/>
      <c r="LIJ159" s="153"/>
      <c r="LIK159" s="153"/>
      <c r="LIL159" s="153"/>
      <c r="LIM159" s="155"/>
      <c r="LIN159" s="165"/>
      <c r="LIO159" s="153"/>
      <c r="LIP159" s="154"/>
      <c r="LIQ159" s="154"/>
      <c r="LIR159" s="153"/>
      <c r="LIS159" s="153"/>
      <c r="LIT159" s="153"/>
      <c r="LIU159" s="153"/>
      <c r="LIV159" s="153"/>
      <c r="LIW159" s="153"/>
      <c r="LIX159" s="153"/>
      <c r="LIY159" s="153"/>
      <c r="LIZ159" s="155"/>
      <c r="LJA159" s="165"/>
      <c r="LJB159" s="153"/>
      <c r="LJC159" s="154"/>
      <c r="LJD159" s="154"/>
      <c r="LJE159" s="153"/>
      <c r="LJF159" s="153"/>
      <c r="LJG159" s="153"/>
      <c r="LJH159" s="153"/>
      <c r="LJI159" s="153"/>
      <c r="LJJ159" s="153"/>
      <c r="LJK159" s="153"/>
      <c r="LJL159" s="153"/>
      <c r="LJM159" s="155"/>
      <c r="LJN159" s="165"/>
      <c r="LJO159" s="153"/>
      <c r="LJP159" s="154"/>
      <c r="LJQ159" s="154"/>
      <c r="LJR159" s="153"/>
      <c r="LJS159" s="153"/>
      <c r="LJT159" s="153"/>
      <c r="LJU159" s="153"/>
      <c r="LJV159" s="153"/>
      <c r="LJW159" s="153"/>
      <c r="LJX159" s="153"/>
      <c r="LJY159" s="153"/>
      <c r="LJZ159" s="155"/>
      <c r="LKA159" s="165"/>
      <c r="LKB159" s="153"/>
      <c r="LKC159" s="154"/>
      <c r="LKD159" s="154"/>
      <c r="LKE159" s="153"/>
      <c r="LKF159" s="153"/>
      <c r="LKG159" s="153"/>
      <c r="LKH159" s="153"/>
      <c r="LKI159" s="153"/>
      <c r="LKJ159" s="153"/>
      <c r="LKK159" s="153"/>
      <c r="LKL159" s="153"/>
      <c r="LKM159" s="155"/>
      <c r="LKN159" s="165"/>
      <c r="LKO159" s="153"/>
      <c r="LKP159" s="154"/>
      <c r="LKQ159" s="154"/>
      <c r="LKR159" s="153"/>
      <c r="LKS159" s="153"/>
      <c r="LKT159" s="153"/>
      <c r="LKU159" s="153"/>
      <c r="LKV159" s="153"/>
      <c r="LKW159" s="153"/>
      <c r="LKX159" s="153"/>
      <c r="LKY159" s="153"/>
      <c r="LKZ159" s="155"/>
      <c r="LLA159" s="165"/>
      <c r="LLB159" s="153"/>
      <c r="LLC159" s="154"/>
      <c r="LLD159" s="154"/>
      <c r="LLE159" s="153"/>
      <c r="LLF159" s="153"/>
      <c r="LLG159" s="153"/>
      <c r="LLH159" s="153"/>
      <c r="LLI159" s="153"/>
      <c r="LLJ159" s="153"/>
      <c r="LLK159" s="153"/>
      <c r="LLL159" s="153"/>
      <c r="LLM159" s="155"/>
      <c r="LLN159" s="165"/>
      <c r="LLO159" s="153"/>
      <c r="LLP159" s="154"/>
      <c r="LLQ159" s="154"/>
      <c r="LLR159" s="153"/>
      <c r="LLS159" s="153"/>
      <c r="LLT159" s="153"/>
      <c r="LLU159" s="153"/>
      <c r="LLV159" s="153"/>
      <c r="LLW159" s="153"/>
      <c r="LLX159" s="153"/>
      <c r="LLY159" s="153"/>
      <c r="LLZ159" s="155"/>
      <c r="LMA159" s="165"/>
      <c r="LMB159" s="153"/>
      <c r="LMC159" s="154"/>
      <c r="LMD159" s="154"/>
      <c r="LME159" s="153"/>
      <c r="LMF159" s="153"/>
      <c r="LMG159" s="153"/>
      <c r="LMH159" s="153"/>
      <c r="LMI159" s="153"/>
      <c r="LMJ159" s="153"/>
      <c r="LMK159" s="153"/>
      <c r="LML159" s="153"/>
      <c r="LMM159" s="155"/>
      <c r="LMN159" s="165"/>
      <c r="LMO159" s="153"/>
      <c r="LMP159" s="154"/>
      <c r="LMQ159" s="154"/>
      <c r="LMR159" s="153"/>
      <c r="LMS159" s="153"/>
      <c r="LMT159" s="153"/>
      <c r="LMU159" s="153"/>
      <c r="LMV159" s="153"/>
      <c r="LMW159" s="153"/>
      <c r="LMX159" s="153"/>
      <c r="LMY159" s="153"/>
      <c r="LMZ159" s="155"/>
      <c r="LNA159" s="165"/>
      <c r="LNB159" s="153"/>
      <c r="LNC159" s="154"/>
      <c r="LND159" s="154"/>
      <c r="LNE159" s="153"/>
      <c r="LNF159" s="153"/>
      <c r="LNG159" s="153"/>
      <c r="LNH159" s="153"/>
      <c r="LNI159" s="153"/>
      <c r="LNJ159" s="153"/>
      <c r="LNK159" s="153"/>
      <c r="LNL159" s="153"/>
      <c r="LNM159" s="155"/>
      <c r="LNN159" s="165"/>
      <c r="LNO159" s="153"/>
      <c r="LNP159" s="154"/>
      <c r="LNQ159" s="154"/>
      <c r="LNR159" s="153"/>
      <c r="LNS159" s="153"/>
      <c r="LNT159" s="153"/>
      <c r="LNU159" s="153"/>
      <c r="LNV159" s="153"/>
      <c r="LNW159" s="153"/>
      <c r="LNX159" s="153"/>
      <c r="LNY159" s="153"/>
      <c r="LNZ159" s="155"/>
      <c r="LOA159" s="165"/>
      <c r="LOB159" s="153"/>
      <c r="LOC159" s="154"/>
      <c r="LOD159" s="154"/>
      <c r="LOE159" s="153"/>
      <c r="LOF159" s="153"/>
      <c r="LOG159" s="153"/>
      <c r="LOH159" s="153"/>
      <c r="LOI159" s="153"/>
      <c r="LOJ159" s="153"/>
      <c r="LOK159" s="153"/>
      <c r="LOL159" s="153"/>
      <c r="LOM159" s="155"/>
      <c r="LON159" s="165"/>
      <c r="LOO159" s="153"/>
      <c r="LOP159" s="154"/>
      <c r="LOQ159" s="154"/>
      <c r="LOR159" s="153"/>
      <c r="LOS159" s="153"/>
      <c r="LOT159" s="153"/>
      <c r="LOU159" s="153"/>
      <c r="LOV159" s="153"/>
      <c r="LOW159" s="153"/>
      <c r="LOX159" s="153"/>
      <c r="LOY159" s="153"/>
      <c r="LOZ159" s="155"/>
      <c r="LPA159" s="165"/>
      <c r="LPB159" s="153"/>
      <c r="LPC159" s="154"/>
      <c r="LPD159" s="154"/>
      <c r="LPE159" s="153"/>
      <c r="LPF159" s="153"/>
      <c r="LPG159" s="153"/>
      <c r="LPH159" s="153"/>
      <c r="LPI159" s="153"/>
      <c r="LPJ159" s="153"/>
      <c r="LPK159" s="153"/>
      <c r="LPL159" s="153"/>
      <c r="LPM159" s="155"/>
      <c r="LPN159" s="165"/>
      <c r="LPO159" s="153"/>
      <c r="LPP159" s="154"/>
      <c r="LPQ159" s="154"/>
      <c r="LPR159" s="153"/>
      <c r="LPS159" s="153"/>
      <c r="LPT159" s="153"/>
      <c r="LPU159" s="153"/>
      <c r="LPV159" s="153"/>
      <c r="LPW159" s="153"/>
      <c r="LPX159" s="153"/>
      <c r="LPY159" s="153"/>
      <c r="LPZ159" s="155"/>
      <c r="LQA159" s="165"/>
      <c r="LQB159" s="153"/>
      <c r="LQC159" s="154"/>
      <c r="LQD159" s="154"/>
      <c r="LQE159" s="153"/>
      <c r="LQF159" s="153"/>
      <c r="LQG159" s="153"/>
      <c r="LQH159" s="153"/>
      <c r="LQI159" s="153"/>
      <c r="LQJ159" s="153"/>
      <c r="LQK159" s="153"/>
      <c r="LQL159" s="153"/>
      <c r="LQM159" s="155"/>
      <c r="LQN159" s="165"/>
      <c r="LQO159" s="153"/>
      <c r="LQP159" s="154"/>
      <c r="LQQ159" s="154"/>
      <c r="LQR159" s="153"/>
      <c r="LQS159" s="153"/>
      <c r="LQT159" s="153"/>
      <c r="LQU159" s="153"/>
      <c r="LQV159" s="153"/>
      <c r="LQW159" s="153"/>
      <c r="LQX159" s="153"/>
      <c r="LQY159" s="153"/>
      <c r="LQZ159" s="155"/>
      <c r="LRA159" s="165"/>
      <c r="LRB159" s="153"/>
      <c r="LRC159" s="154"/>
      <c r="LRD159" s="154"/>
      <c r="LRE159" s="153"/>
      <c r="LRF159" s="153"/>
      <c r="LRG159" s="153"/>
      <c r="LRH159" s="153"/>
      <c r="LRI159" s="153"/>
      <c r="LRJ159" s="153"/>
      <c r="LRK159" s="153"/>
      <c r="LRL159" s="153"/>
      <c r="LRM159" s="155"/>
      <c r="LRN159" s="165"/>
      <c r="LRO159" s="153"/>
      <c r="LRP159" s="154"/>
      <c r="LRQ159" s="154"/>
      <c r="LRR159" s="153"/>
      <c r="LRS159" s="153"/>
      <c r="LRT159" s="153"/>
      <c r="LRU159" s="153"/>
      <c r="LRV159" s="153"/>
      <c r="LRW159" s="153"/>
      <c r="LRX159" s="153"/>
      <c r="LRY159" s="153"/>
      <c r="LRZ159" s="155"/>
      <c r="LSA159" s="165"/>
      <c r="LSB159" s="153"/>
      <c r="LSC159" s="154"/>
      <c r="LSD159" s="154"/>
      <c r="LSE159" s="153"/>
      <c r="LSF159" s="153"/>
      <c r="LSG159" s="153"/>
      <c r="LSH159" s="153"/>
      <c r="LSI159" s="153"/>
      <c r="LSJ159" s="153"/>
      <c r="LSK159" s="153"/>
      <c r="LSL159" s="153"/>
      <c r="LSM159" s="155"/>
      <c r="LSN159" s="165"/>
      <c r="LSO159" s="153"/>
      <c r="LSP159" s="154"/>
      <c r="LSQ159" s="154"/>
      <c r="LSR159" s="153"/>
      <c r="LSS159" s="153"/>
      <c r="LST159" s="153"/>
      <c r="LSU159" s="153"/>
      <c r="LSV159" s="153"/>
      <c r="LSW159" s="153"/>
      <c r="LSX159" s="153"/>
      <c r="LSY159" s="153"/>
      <c r="LSZ159" s="155"/>
      <c r="LTA159" s="165"/>
      <c r="LTB159" s="153"/>
      <c r="LTC159" s="154"/>
      <c r="LTD159" s="154"/>
      <c r="LTE159" s="153"/>
      <c r="LTF159" s="153"/>
      <c r="LTG159" s="153"/>
      <c r="LTH159" s="153"/>
      <c r="LTI159" s="153"/>
      <c r="LTJ159" s="153"/>
      <c r="LTK159" s="153"/>
      <c r="LTL159" s="153"/>
      <c r="LTM159" s="155"/>
      <c r="LTN159" s="165"/>
      <c r="LTO159" s="153"/>
      <c r="LTP159" s="154"/>
      <c r="LTQ159" s="154"/>
      <c r="LTR159" s="153"/>
      <c r="LTS159" s="153"/>
      <c r="LTT159" s="153"/>
      <c r="LTU159" s="153"/>
      <c r="LTV159" s="153"/>
      <c r="LTW159" s="153"/>
      <c r="LTX159" s="153"/>
      <c r="LTY159" s="153"/>
      <c r="LTZ159" s="155"/>
      <c r="LUA159" s="165"/>
      <c r="LUB159" s="153"/>
      <c r="LUC159" s="154"/>
      <c r="LUD159" s="154"/>
      <c r="LUE159" s="153"/>
      <c r="LUF159" s="153"/>
      <c r="LUG159" s="153"/>
      <c r="LUH159" s="153"/>
      <c r="LUI159" s="153"/>
      <c r="LUJ159" s="153"/>
      <c r="LUK159" s="153"/>
      <c r="LUL159" s="153"/>
      <c r="LUM159" s="155"/>
      <c r="LUN159" s="165"/>
      <c r="LUO159" s="153"/>
      <c r="LUP159" s="154"/>
      <c r="LUQ159" s="154"/>
      <c r="LUR159" s="153"/>
      <c r="LUS159" s="153"/>
      <c r="LUT159" s="153"/>
      <c r="LUU159" s="153"/>
      <c r="LUV159" s="153"/>
      <c r="LUW159" s="153"/>
      <c r="LUX159" s="153"/>
      <c r="LUY159" s="153"/>
      <c r="LUZ159" s="155"/>
      <c r="LVA159" s="165"/>
      <c r="LVB159" s="153"/>
      <c r="LVC159" s="154"/>
      <c r="LVD159" s="154"/>
      <c r="LVE159" s="153"/>
      <c r="LVF159" s="153"/>
      <c r="LVG159" s="153"/>
      <c r="LVH159" s="153"/>
      <c r="LVI159" s="153"/>
      <c r="LVJ159" s="153"/>
      <c r="LVK159" s="153"/>
      <c r="LVL159" s="153"/>
      <c r="LVM159" s="155"/>
      <c r="LVN159" s="165"/>
      <c r="LVO159" s="153"/>
      <c r="LVP159" s="154"/>
      <c r="LVQ159" s="154"/>
      <c r="LVR159" s="153"/>
      <c r="LVS159" s="153"/>
      <c r="LVT159" s="153"/>
      <c r="LVU159" s="153"/>
      <c r="LVV159" s="153"/>
      <c r="LVW159" s="153"/>
      <c r="LVX159" s="153"/>
      <c r="LVY159" s="153"/>
      <c r="LVZ159" s="155"/>
      <c r="LWA159" s="165"/>
      <c r="LWB159" s="153"/>
      <c r="LWC159" s="154"/>
      <c r="LWD159" s="154"/>
      <c r="LWE159" s="153"/>
      <c r="LWF159" s="153"/>
      <c r="LWG159" s="153"/>
      <c r="LWH159" s="153"/>
      <c r="LWI159" s="153"/>
      <c r="LWJ159" s="153"/>
      <c r="LWK159" s="153"/>
      <c r="LWL159" s="153"/>
      <c r="LWM159" s="155"/>
      <c r="LWN159" s="165"/>
      <c r="LWO159" s="153"/>
      <c r="LWP159" s="154"/>
      <c r="LWQ159" s="154"/>
      <c r="LWR159" s="153"/>
      <c r="LWS159" s="153"/>
      <c r="LWT159" s="153"/>
      <c r="LWU159" s="153"/>
      <c r="LWV159" s="153"/>
      <c r="LWW159" s="153"/>
      <c r="LWX159" s="153"/>
      <c r="LWY159" s="153"/>
      <c r="LWZ159" s="155"/>
      <c r="LXA159" s="165"/>
      <c r="LXB159" s="153"/>
      <c r="LXC159" s="154"/>
      <c r="LXD159" s="154"/>
      <c r="LXE159" s="153"/>
      <c r="LXF159" s="153"/>
      <c r="LXG159" s="153"/>
      <c r="LXH159" s="153"/>
      <c r="LXI159" s="153"/>
      <c r="LXJ159" s="153"/>
      <c r="LXK159" s="153"/>
      <c r="LXL159" s="153"/>
      <c r="LXM159" s="155"/>
      <c r="LXN159" s="165"/>
      <c r="LXO159" s="153"/>
      <c r="LXP159" s="154"/>
      <c r="LXQ159" s="154"/>
      <c r="LXR159" s="153"/>
      <c r="LXS159" s="153"/>
      <c r="LXT159" s="153"/>
      <c r="LXU159" s="153"/>
      <c r="LXV159" s="153"/>
      <c r="LXW159" s="153"/>
      <c r="LXX159" s="153"/>
      <c r="LXY159" s="153"/>
      <c r="LXZ159" s="155"/>
      <c r="LYA159" s="165"/>
      <c r="LYB159" s="153"/>
      <c r="LYC159" s="154"/>
      <c r="LYD159" s="154"/>
      <c r="LYE159" s="153"/>
      <c r="LYF159" s="153"/>
      <c r="LYG159" s="153"/>
      <c r="LYH159" s="153"/>
      <c r="LYI159" s="153"/>
      <c r="LYJ159" s="153"/>
      <c r="LYK159" s="153"/>
      <c r="LYL159" s="153"/>
      <c r="LYM159" s="155"/>
      <c r="LYN159" s="165"/>
      <c r="LYO159" s="153"/>
      <c r="LYP159" s="154"/>
      <c r="LYQ159" s="154"/>
      <c r="LYR159" s="153"/>
      <c r="LYS159" s="153"/>
      <c r="LYT159" s="153"/>
      <c r="LYU159" s="153"/>
      <c r="LYV159" s="153"/>
      <c r="LYW159" s="153"/>
      <c r="LYX159" s="153"/>
      <c r="LYY159" s="153"/>
      <c r="LYZ159" s="155"/>
      <c r="LZA159" s="165"/>
      <c r="LZB159" s="153"/>
      <c r="LZC159" s="154"/>
      <c r="LZD159" s="154"/>
      <c r="LZE159" s="153"/>
      <c r="LZF159" s="153"/>
      <c r="LZG159" s="153"/>
      <c r="LZH159" s="153"/>
      <c r="LZI159" s="153"/>
      <c r="LZJ159" s="153"/>
      <c r="LZK159" s="153"/>
      <c r="LZL159" s="153"/>
      <c r="LZM159" s="155"/>
      <c r="LZN159" s="165"/>
      <c r="LZO159" s="153"/>
      <c r="LZP159" s="154"/>
      <c r="LZQ159" s="154"/>
      <c r="LZR159" s="153"/>
      <c r="LZS159" s="153"/>
      <c r="LZT159" s="153"/>
      <c r="LZU159" s="153"/>
      <c r="LZV159" s="153"/>
      <c r="LZW159" s="153"/>
      <c r="LZX159" s="153"/>
      <c r="LZY159" s="153"/>
      <c r="LZZ159" s="155"/>
      <c r="MAA159" s="165"/>
      <c r="MAB159" s="153"/>
      <c r="MAC159" s="154"/>
      <c r="MAD159" s="154"/>
      <c r="MAE159" s="153"/>
      <c r="MAF159" s="153"/>
      <c r="MAG159" s="153"/>
      <c r="MAH159" s="153"/>
      <c r="MAI159" s="153"/>
      <c r="MAJ159" s="153"/>
      <c r="MAK159" s="153"/>
      <c r="MAL159" s="153"/>
      <c r="MAM159" s="155"/>
      <c r="MAN159" s="165"/>
      <c r="MAO159" s="153"/>
      <c r="MAP159" s="154"/>
      <c r="MAQ159" s="154"/>
      <c r="MAR159" s="153"/>
      <c r="MAS159" s="153"/>
      <c r="MAT159" s="153"/>
      <c r="MAU159" s="153"/>
      <c r="MAV159" s="153"/>
      <c r="MAW159" s="153"/>
      <c r="MAX159" s="153"/>
      <c r="MAY159" s="153"/>
      <c r="MAZ159" s="155"/>
      <c r="MBA159" s="165"/>
      <c r="MBB159" s="153"/>
      <c r="MBC159" s="154"/>
      <c r="MBD159" s="154"/>
      <c r="MBE159" s="153"/>
      <c r="MBF159" s="153"/>
      <c r="MBG159" s="153"/>
      <c r="MBH159" s="153"/>
      <c r="MBI159" s="153"/>
      <c r="MBJ159" s="153"/>
      <c r="MBK159" s="153"/>
      <c r="MBL159" s="153"/>
      <c r="MBM159" s="155"/>
      <c r="MBN159" s="165"/>
      <c r="MBO159" s="153"/>
      <c r="MBP159" s="154"/>
      <c r="MBQ159" s="154"/>
      <c r="MBR159" s="153"/>
      <c r="MBS159" s="153"/>
      <c r="MBT159" s="153"/>
      <c r="MBU159" s="153"/>
      <c r="MBV159" s="153"/>
      <c r="MBW159" s="153"/>
      <c r="MBX159" s="153"/>
      <c r="MBY159" s="153"/>
      <c r="MBZ159" s="155"/>
      <c r="MCA159" s="165"/>
      <c r="MCB159" s="153"/>
      <c r="MCC159" s="154"/>
      <c r="MCD159" s="154"/>
      <c r="MCE159" s="153"/>
      <c r="MCF159" s="153"/>
      <c r="MCG159" s="153"/>
      <c r="MCH159" s="153"/>
      <c r="MCI159" s="153"/>
      <c r="MCJ159" s="153"/>
      <c r="MCK159" s="153"/>
      <c r="MCL159" s="153"/>
      <c r="MCM159" s="155"/>
      <c r="MCN159" s="165"/>
      <c r="MCO159" s="153"/>
      <c r="MCP159" s="154"/>
      <c r="MCQ159" s="154"/>
      <c r="MCR159" s="153"/>
      <c r="MCS159" s="153"/>
      <c r="MCT159" s="153"/>
      <c r="MCU159" s="153"/>
      <c r="MCV159" s="153"/>
      <c r="MCW159" s="153"/>
      <c r="MCX159" s="153"/>
      <c r="MCY159" s="153"/>
      <c r="MCZ159" s="155"/>
      <c r="MDA159" s="165"/>
      <c r="MDB159" s="153"/>
      <c r="MDC159" s="154"/>
      <c r="MDD159" s="154"/>
      <c r="MDE159" s="153"/>
      <c r="MDF159" s="153"/>
      <c r="MDG159" s="153"/>
      <c r="MDH159" s="153"/>
      <c r="MDI159" s="153"/>
      <c r="MDJ159" s="153"/>
      <c r="MDK159" s="153"/>
      <c r="MDL159" s="153"/>
      <c r="MDM159" s="155"/>
      <c r="MDN159" s="165"/>
      <c r="MDO159" s="153"/>
      <c r="MDP159" s="154"/>
      <c r="MDQ159" s="154"/>
      <c r="MDR159" s="153"/>
      <c r="MDS159" s="153"/>
      <c r="MDT159" s="153"/>
      <c r="MDU159" s="153"/>
      <c r="MDV159" s="153"/>
      <c r="MDW159" s="153"/>
      <c r="MDX159" s="153"/>
      <c r="MDY159" s="153"/>
      <c r="MDZ159" s="155"/>
      <c r="MEA159" s="165"/>
      <c r="MEB159" s="153"/>
      <c r="MEC159" s="154"/>
      <c r="MED159" s="154"/>
      <c r="MEE159" s="153"/>
      <c r="MEF159" s="153"/>
      <c r="MEG159" s="153"/>
      <c r="MEH159" s="153"/>
      <c r="MEI159" s="153"/>
      <c r="MEJ159" s="153"/>
      <c r="MEK159" s="153"/>
      <c r="MEL159" s="153"/>
      <c r="MEM159" s="155"/>
      <c r="MEN159" s="165"/>
      <c r="MEO159" s="153"/>
      <c r="MEP159" s="154"/>
      <c r="MEQ159" s="154"/>
      <c r="MER159" s="153"/>
      <c r="MES159" s="153"/>
      <c r="MET159" s="153"/>
      <c r="MEU159" s="153"/>
      <c r="MEV159" s="153"/>
      <c r="MEW159" s="153"/>
      <c r="MEX159" s="153"/>
      <c r="MEY159" s="153"/>
      <c r="MEZ159" s="155"/>
      <c r="MFA159" s="165"/>
      <c r="MFB159" s="153"/>
      <c r="MFC159" s="154"/>
      <c r="MFD159" s="154"/>
      <c r="MFE159" s="153"/>
      <c r="MFF159" s="153"/>
      <c r="MFG159" s="153"/>
      <c r="MFH159" s="153"/>
      <c r="MFI159" s="153"/>
      <c r="MFJ159" s="153"/>
      <c r="MFK159" s="153"/>
      <c r="MFL159" s="153"/>
      <c r="MFM159" s="155"/>
      <c r="MFN159" s="165"/>
      <c r="MFO159" s="153"/>
      <c r="MFP159" s="154"/>
      <c r="MFQ159" s="154"/>
      <c r="MFR159" s="153"/>
      <c r="MFS159" s="153"/>
      <c r="MFT159" s="153"/>
      <c r="MFU159" s="153"/>
      <c r="MFV159" s="153"/>
      <c r="MFW159" s="153"/>
      <c r="MFX159" s="153"/>
      <c r="MFY159" s="153"/>
      <c r="MFZ159" s="155"/>
      <c r="MGA159" s="165"/>
      <c r="MGB159" s="153"/>
      <c r="MGC159" s="154"/>
      <c r="MGD159" s="154"/>
      <c r="MGE159" s="153"/>
      <c r="MGF159" s="153"/>
      <c r="MGG159" s="153"/>
      <c r="MGH159" s="153"/>
      <c r="MGI159" s="153"/>
      <c r="MGJ159" s="153"/>
      <c r="MGK159" s="153"/>
      <c r="MGL159" s="153"/>
      <c r="MGM159" s="155"/>
      <c r="MGN159" s="165"/>
      <c r="MGO159" s="153"/>
      <c r="MGP159" s="154"/>
      <c r="MGQ159" s="154"/>
      <c r="MGR159" s="153"/>
      <c r="MGS159" s="153"/>
      <c r="MGT159" s="153"/>
      <c r="MGU159" s="153"/>
      <c r="MGV159" s="153"/>
      <c r="MGW159" s="153"/>
      <c r="MGX159" s="153"/>
      <c r="MGY159" s="153"/>
      <c r="MGZ159" s="155"/>
      <c r="MHA159" s="165"/>
      <c r="MHB159" s="153"/>
      <c r="MHC159" s="154"/>
      <c r="MHD159" s="154"/>
      <c r="MHE159" s="153"/>
      <c r="MHF159" s="153"/>
      <c r="MHG159" s="153"/>
      <c r="MHH159" s="153"/>
      <c r="MHI159" s="153"/>
      <c r="MHJ159" s="153"/>
      <c r="MHK159" s="153"/>
      <c r="MHL159" s="153"/>
      <c r="MHM159" s="155"/>
      <c r="MHN159" s="165"/>
      <c r="MHO159" s="153"/>
      <c r="MHP159" s="154"/>
      <c r="MHQ159" s="154"/>
      <c r="MHR159" s="153"/>
      <c r="MHS159" s="153"/>
      <c r="MHT159" s="153"/>
      <c r="MHU159" s="153"/>
      <c r="MHV159" s="153"/>
      <c r="MHW159" s="153"/>
      <c r="MHX159" s="153"/>
      <c r="MHY159" s="153"/>
      <c r="MHZ159" s="155"/>
      <c r="MIA159" s="165"/>
      <c r="MIB159" s="153"/>
      <c r="MIC159" s="154"/>
      <c r="MID159" s="154"/>
      <c r="MIE159" s="153"/>
      <c r="MIF159" s="153"/>
      <c r="MIG159" s="153"/>
      <c r="MIH159" s="153"/>
      <c r="MII159" s="153"/>
      <c r="MIJ159" s="153"/>
      <c r="MIK159" s="153"/>
      <c r="MIL159" s="153"/>
      <c r="MIM159" s="155"/>
      <c r="MIN159" s="165"/>
      <c r="MIO159" s="153"/>
      <c r="MIP159" s="154"/>
      <c r="MIQ159" s="154"/>
      <c r="MIR159" s="153"/>
      <c r="MIS159" s="153"/>
      <c r="MIT159" s="153"/>
      <c r="MIU159" s="153"/>
      <c r="MIV159" s="153"/>
      <c r="MIW159" s="153"/>
      <c r="MIX159" s="153"/>
      <c r="MIY159" s="153"/>
      <c r="MIZ159" s="155"/>
      <c r="MJA159" s="165"/>
      <c r="MJB159" s="153"/>
      <c r="MJC159" s="154"/>
      <c r="MJD159" s="154"/>
      <c r="MJE159" s="153"/>
      <c r="MJF159" s="153"/>
      <c r="MJG159" s="153"/>
      <c r="MJH159" s="153"/>
      <c r="MJI159" s="153"/>
      <c r="MJJ159" s="153"/>
      <c r="MJK159" s="153"/>
      <c r="MJL159" s="153"/>
      <c r="MJM159" s="155"/>
      <c r="MJN159" s="165"/>
      <c r="MJO159" s="153"/>
      <c r="MJP159" s="154"/>
      <c r="MJQ159" s="154"/>
      <c r="MJR159" s="153"/>
      <c r="MJS159" s="153"/>
      <c r="MJT159" s="153"/>
      <c r="MJU159" s="153"/>
      <c r="MJV159" s="153"/>
      <c r="MJW159" s="153"/>
      <c r="MJX159" s="153"/>
      <c r="MJY159" s="153"/>
      <c r="MJZ159" s="155"/>
      <c r="MKA159" s="165"/>
      <c r="MKB159" s="153"/>
      <c r="MKC159" s="154"/>
      <c r="MKD159" s="154"/>
      <c r="MKE159" s="153"/>
      <c r="MKF159" s="153"/>
      <c r="MKG159" s="153"/>
      <c r="MKH159" s="153"/>
      <c r="MKI159" s="153"/>
      <c r="MKJ159" s="153"/>
      <c r="MKK159" s="153"/>
      <c r="MKL159" s="153"/>
      <c r="MKM159" s="155"/>
      <c r="MKN159" s="165"/>
      <c r="MKO159" s="153"/>
      <c r="MKP159" s="154"/>
      <c r="MKQ159" s="154"/>
      <c r="MKR159" s="153"/>
      <c r="MKS159" s="153"/>
      <c r="MKT159" s="153"/>
      <c r="MKU159" s="153"/>
      <c r="MKV159" s="153"/>
      <c r="MKW159" s="153"/>
      <c r="MKX159" s="153"/>
      <c r="MKY159" s="153"/>
      <c r="MKZ159" s="155"/>
      <c r="MLA159" s="165"/>
      <c r="MLB159" s="153"/>
      <c r="MLC159" s="154"/>
      <c r="MLD159" s="154"/>
      <c r="MLE159" s="153"/>
      <c r="MLF159" s="153"/>
      <c r="MLG159" s="153"/>
      <c r="MLH159" s="153"/>
      <c r="MLI159" s="153"/>
      <c r="MLJ159" s="153"/>
      <c r="MLK159" s="153"/>
      <c r="MLL159" s="153"/>
      <c r="MLM159" s="155"/>
      <c r="MLN159" s="165"/>
      <c r="MLO159" s="153"/>
      <c r="MLP159" s="154"/>
      <c r="MLQ159" s="154"/>
      <c r="MLR159" s="153"/>
      <c r="MLS159" s="153"/>
      <c r="MLT159" s="153"/>
      <c r="MLU159" s="153"/>
      <c r="MLV159" s="153"/>
      <c r="MLW159" s="153"/>
      <c r="MLX159" s="153"/>
      <c r="MLY159" s="153"/>
      <c r="MLZ159" s="155"/>
      <c r="MMA159" s="165"/>
      <c r="MMB159" s="153"/>
      <c r="MMC159" s="154"/>
      <c r="MMD159" s="154"/>
      <c r="MME159" s="153"/>
      <c r="MMF159" s="153"/>
      <c r="MMG159" s="153"/>
      <c r="MMH159" s="153"/>
      <c r="MMI159" s="153"/>
      <c r="MMJ159" s="153"/>
      <c r="MMK159" s="153"/>
      <c r="MML159" s="153"/>
      <c r="MMM159" s="155"/>
      <c r="MMN159" s="165"/>
      <c r="MMO159" s="153"/>
      <c r="MMP159" s="154"/>
      <c r="MMQ159" s="154"/>
      <c r="MMR159" s="153"/>
      <c r="MMS159" s="153"/>
      <c r="MMT159" s="153"/>
      <c r="MMU159" s="153"/>
      <c r="MMV159" s="153"/>
      <c r="MMW159" s="153"/>
      <c r="MMX159" s="153"/>
      <c r="MMY159" s="153"/>
      <c r="MMZ159" s="155"/>
      <c r="MNA159" s="165"/>
      <c r="MNB159" s="153"/>
      <c r="MNC159" s="154"/>
      <c r="MND159" s="154"/>
      <c r="MNE159" s="153"/>
      <c r="MNF159" s="153"/>
      <c r="MNG159" s="153"/>
      <c r="MNH159" s="153"/>
      <c r="MNI159" s="153"/>
      <c r="MNJ159" s="153"/>
      <c r="MNK159" s="153"/>
      <c r="MNL159" s="153"/>
      <c r="MNM159" s="155"/>
      <c r="MNN159" s="165"/>
      <c r="MNO159" s="153"/>
      <c r="MNP159" s="154"/>
      <c r="MNQ159" s="154"/>
      <c r="MNR159" s="153"/>
      <c r="MNS159" s="153"/>
      <c r="MNT159" s="153"/>
      <c r="MNU159" s="153"/>
      <c r="MNV159" s="153"/>
      <c r="MNW159" s="153"/>
      <c r="MNX159" s="153"/>
      <c r="MNY159" s="153"/>
      <c r="MNZ159" s="155"/>
      <c r="MOA159" s="165"/>
      <c r="MOB159" s="153"/>
      <c r="MOC159" s="154"/>
      <c r="MOD159" s="154"/>
      <c r="MOE159" s="153"/>
      <c r="MOF159" s="153"/>
      <c r="MOG159" s="153"/>
      <c r="MOH159" s="153"/>
      <c r="MOI159" s="153"/>
      <c r="MOJ159" s="153"/>
      <c r="MOK159" s="153"/>
      <c r="MOL159" s="153"/>
      <c r="MOM159" s="155"/>
      <c r="MON159" s="165"/>
      <c r="MOO159" s="153"/>
      <c r="MOP159" s="154"/>
      <c r="MOQ159" s="154"/>
      <c r="MOR159" s="153"/>
      <c r="MOS159" s="153"/>
      <c r="MOT159" s="153"/>
      <c r="MOU159" s="153"/>
      <c r="MOV159" s="153"/>
      <c r="MOW159" s="153"/>
      <c r="MOX159" s="153"/>
      <c r="MOY159" s="153"/>
      <c r="MOZ159" s="155"/>
      <c r="MPA159" s="165"/>
      <c r="MPB159" s="153"/>
      <c r="MPC159" s="154"/>
      <c r="MPD159" s="154"/>
      <c r="MPE159" s="153"/>
      <c r="MPF159" s="153"/>
      <c r="MPG159" s="153"/>
      <c r="MPH159" s="153"/>
      <c r="MPI159" s="153"/>
      <c r="MPJ159" s="153"/>
      <c r="MPK159" s="153"/>
      <c r="MPL159" s="153"/>
      <c r="MPM159" s="155"/>
      <c r="MPN159" s="165"/>
      <c r="MPO159" s="153"/>
      <c r="MPP159" s="154"/>
      <c r="MPQ159" s="154"/>
      <c r="MPR159" s="153"/>
      <c r="MPS159" s="153"/>
      <c r="MPT159" s="153"/>
      <c r="MPU159" s="153"/>
      <c r="MPV159" s="153"/>
      <c r="MPW159" s="153"/>
      <c r="MPX159" s="153"/>
      <c r="MPY159" s="153"/>
      <c r="MPZ159" s="155"/>
      <c r="MQA159" s="165"/>
      <c r="MQB159" s="153"/>
      <c r="MQC159" s="154"/>
      <c r="MQD159" s="154"/>
      <c r="MQE159" s="153"/>
      <c r="MQF159" s="153"/>
      <c r="MQG159" s="153"/>
      <c r="MQH159" s="153"/>
      <c r="MQI159" s="153"/>
      <c r="MQJ159" s="153"/>
      <c r="MQK159" s="153"/>
      <c r="MQL159" s="153"/>
      <c r="MQM159" s="155"/>
      <c r="MQN159" s="165"/>
      <c r="MQO159" s="153"/>
      <c r="MQP159" s="154"/>
      <c r="MQQ159" s="154"/>
      <c r="MQR159" s="153"/>
      <c r="MQS159" s="153"/>
      <c r="MQT159" s="153"/>
      <c r="MQU159" s="153"/>
      <c r="MQV159" s="153"/>
      <c r="MQW159" s="153"/>
      <c r="MQX159" s="153"/>
      <c r="MQY159" s="153"/>
      <c r="MQZ159" s="155"/>
      <c r="MRA159" s="165"/>
      <c r="MRB159" s="153"/>
      <c r="MRC159" s="154"/>
      <c r="MRD159" s="154"/>
      <c r="MRE159" s="153"/>
      <c r="MRF159" s="153"/>
      <c r="MRG159" s="153"/>
      <c r="MRH159" s="153"/>
      <c r="MRI159" s="153"/>
      <c r="MRJ159" s="153"/>
      <c r="MRK159" s="153"/>
      <c r="MRL159" s="153"/>
      <c r="MRM159" s="155"/>
      <c r="MRN159" s="165"/>
      <c r="MRO159" s="153"/>
      <c r="MRP159" s="154"/>
      <c r="MRQ159" s="154"/>
      <c r="MRR159" s="153"/>
      <c r="MRS159" s="153"/>
      <c r="MRT159" s="153"/>
      <c r="MRU159" s="153"/>
      <c r="MRV159" s="153"/>
      <c r="MRW159" s="153"/>
      <c r="MRX159" s="153"/>
      <c r="MRY159" s="153"/>
      <c r="MRZ159" s="155"/>
      <c r="MSA159" s="165"/>
      <c r="MSB159" s="153"/>
      <c r="MSC159" s="154"/>
      <c r="MSD159" s="154"/>
      <c r="MSE159" s="153"/>
      <c r="MSF159" s="153"/>
      <c r="MSG159" s="153"/>
      <c r="MSH159" s="153"/>
      <c r="MSI159" s="153"/>
      <c r="MSJ159" s="153"/>
      <c r="MSK159" s="153"/>
      <c r="MSL159" s="153"/>
      <c r="MSM159" s="155"/>
      <c r="MSN159" s="165"/>
      <c r="MSO159" s="153"/>
      <c r="MSP159" s="154"/>
      <c r="MSQ159" s="154"/>
      <c r="MSR159" s="153"/>
      <c r="MSS159" s="153"/>
      <c r="MST159" s="153"/>
      <c r="MSU159" s="153"/>
      <c r="MSV159" s="153"/>
      <c r="MSW159" s="153"/>
      <c r="MSX159" s="153"/>
      <c r="MSY159" s="153"/>
      <c r="MSZ159" s="155"/>
      <c r="MTA159" s="165"/>
      <c r="MTB159" s="153"/>
      <c r="MTC159" s="154"/>
      <c r="MTD159" s="154"/>
      <c r="MTE159" s="153"/>
      <c r="MTF159" s="153"/>
      <c r="MTG159" s="153"/>
      <c r="MTH159" s="153"/>
      <c r="MTI159" s="153"/>
      <c r="MTJ159" s="153"/>
      <c r="MTK159" s="153"/>
      <c r="MTL159" s="153"/>
      <c r="MTM159" s="155"/>
      <c r="MTN159" s="165"/>
      <c r="MTO159" s="153"/>
      <c r="MTP159" s="154"/>
      <c r="MTQ159" s="154"/>
      <c r="MTR159" s="153"/>
      <c r="MTS159" s="153"/>
      <c r="MTT159" s="153"/>
      <c r="MTU159" s="153"/>
      <c r="MTV159" s="153"/>
      <c r="MTW159" s="153"/>
      <c r="MTX159" s="153"/>
      <c r="MTY159" s="153"/>
      <c r="MTZ159" s="155"/>
      <c r="MUA159" s="165"/>
      <c r="MUB159" s="153"/>
      <c r="MUC159" s="154"/>
      <c r="MUD159" s="154"/>
      <c r="MUE159" s="153"/>
      <c r="MUF159" s="153"/>
      <c r="MUG159" s="153"/>
      <c r="MUH159" s="153"/>
      <c r="MUI159" s="153"/>
      <c r="MUJ159" s="153"/>
      <c r="MUK159" s="153"/>
      <c r="MUL159" s="153"/>
      <c r="MUM159" s="155"/>
      <c r="MUN159" s="165"/>
      <c r="MUO159" s="153"/>
      <c r="MUP159" s="154"/>
      <c r="MUQ159" s="154"/>
      <c r="MUR159" s="153"/>
      <c r="MUS159" s="153"/>
      <c r="MUT159" s="153"/>
      <c r="MUU159" s="153"/>
      <c r="MUV159" s="153"/>
      <c r="MUW159" s="153"/>
      <c r="MUX159" s="153"/>
      <c r="MUY159" s="153"/>
      <c r="MUZ159" s="155"/>
      <c r="MVA159" s="165"/>
      <c r="MVB159" s="153"/>
      <c r="MVC159" s="154"/>
      <c r="MVD159" s="154"/>
      <c r="MVE159" s="153"/>
      <c r="MVF159" s="153"/>
      <c r="MVG159" s="153"/>
      <c r="MVH159" s="153"/>
      <c r="MVI159" s="153"/>
      <c r="MVJ159" s="153"/>
      <c r="MVK159" s="153"/>
      <c r="MVL159" s="153"/>
      <c r="MVM159" s="155"/>
      <c r="MVN159" s="165"/>
      <c r="MVO159" s="153"/>
      <c r="MVP159" s="154"/>
      <c r="MVQ159" s="154"/>
      <c r="MVR159" s="153"/>
      <c r="MVS159" s="153"/>
      <c r="MVT159" s="153"/>
      <c r="MVU159" s="153"/>
      <c r="MVV159" s="153"/>
      <c r="MVW159" s="153"/>
      <c r="MVX159" s="153"/>
      <c r="MVY159" s="153"/>
      <c r="MVZ159" s="155"/>
      <c r="MWA159" s="165"/>
      <c r="MWB159" s="153"/>
      <c r="MWC159" s="154"/>
      <c r="MWD159" s="154"/>
      <c r="MWE159" s="153"/>
      <c r="MWF159" s="153"/>
      <c r="MWG159" s="153"/>
      <c r="MWH159" s="153"/>
      <c r="MWI159" s="153"/>
      <c r="MWJ159" s="153"/>
      <c r="MWK159" s="153"/>
      <c r="MWL159" s="153"/>
      <c r="MWM159" s="155"/>
      <c r="MWN159" s="165"/>
      <c r="MWO159" s="153"/>
      <c r="MWP159" s="154"/>
      <c r="MWQ159" s="154"/>
      <c r="MWR159" s="153"/>
      <c r="MWS159" s="153"/>
      <c r="MWT159" s="153"/>
      <c r="MWU159" s="153"/>
      <c r="MWV159" s="153"/>
      <c r="MWW159" s="153"/>
      <c r="MWX159" s="153"/>
      <c r="MWY159" s="153"/>
      <c r="MWZ159" s="155"/>
      <c r="MXA159" s="165"/>
      <c r="MXB159" s="153"/>
      <c r="MXC159" s="154"/>
      <c r="MXD159" s="154"/>
      <c r="MXE159" s="153"/>
      <c r="MXF159" s="153"/>
      <c r="MXG159" s="153"/>
      <c r="MXH159" s="153"/>
      <c r="MXI159" s="153"/>
      <c r="MXJ159" s="153"/>
      <c r="MXK159" s="153"/>
      <c r="MXL159" s="153"/>
      <c r="MXM159" s="155"/>
      <c r="MXN159" s="165"/>
      <c r="MXO159" s="153"/>
      <c r="MXP159" s="154"/>
      <c r="MXQ159" s="154"/>
      <c r="MXR159" s="153"/>
      <c r="MXS159" s="153"/>
      <c r="MXT159" s="153"/>
      <c r="MXU159" s="153"/>
      <c r="MXV159" s="153"/>
      <c r="MXW159" s="153"/>
      <c r="MXX159" s="153"/>
      <c r="MXY159" s="153"/>
      <c r="MXZ159" s="155"/>
      <c r="MYA159" s="165"/>
      <c r="MYB159" s="153"/>
      <c r="MYC159" s="154"/>
      <c r="MYD159" s="154"/>
      <c r="MYE159" s="153"/>
      <c r="MYF159" s="153"/>
      <c r="MYG159" s="153"/>
      <c r="MYH159" s="153"/>
      <c r="MYI159" s="153"/>
      <c r="MYJ159" s="153"/>
      <c r="MYK159" s="153"/>
      <c r="MYL159" s="153"/>
      <c r="MYM159" s="155"/>
      <c r="MYN159" s="165"/>
      <c r="MYO159" s="153"/>
      <c r="MYP159" s="154"/>
      <c r="MYQ159" s="154"/>
      <c r="MYR159" s="153"/>
      <c r="MYS159" s="153"/>
      <c r="MYT159" s="153"/>
      <c r="MYU159" s="153"/>
      <c r="MYV159" s="153"/>
      <c r="MYW159" s="153"/>
      <c r="MYX159" s="153"/>
      <c r="MYY159" s="153"/>
      <c r="MYZ159" s="155"/>
      <c r="MZA159" s="165"/>
      <c r="MZB159" s="153"/>
      <c r="MZC159" s="154"/>
      <c r="MZD159" s="154"/>
      <c r="MZE159" s="153"/>
      <c r="MZF159" s="153"/>
      <c r="MZG159" s="153"/>
      <c r="MZH159" s="153"/>
      <c r="MZI159" s="153"/>
      <c r="MZJ159" s="153"/>
      <c r="MZK159" s="153"/>
      <c r="MZL159" s="153"/>
      <c r="MZM159" s="155"/>
      <c r="MZN159" s="165"/>
      <c r="MZO159" s="153"/>
      <c r="MZP159" s="154"/>
      <c r="MZQ159" s="154"/>
      <c r="MZR159" s="153"/>
      <c r="MZS159" s="153"/>
      <c r="MZT159" s="153"/>
      <c r="MZU159" s="153"/>
      <c r="MZV159" s="153"/>
      <c r="MZW159" s="153"/>
      <c r="MZX159" s="153"/>
      <c r="MZY159" s="153"/>
      <c r="MZZ159" s="155"/>
      <c r="NAA159" s="165"/>
      <c r="NAB159" s="153"/>
      <c r="NAC159" s="154"/>
      <c r="NAD159" s="154"/>
      <c r="NAE159" s="153"/>
      <c r="NAF159" s="153"/>
      <c r="NAG159" s="153"/>
      <c r="NAH159" s="153"/>
      <c r="NAI159" s="153"/>
      <c r="NAJ159" s="153"/>
      <c r="NAK159" s="153"/>
      <c r="NAL159" s="153"/>
      <c r="NAM159" s="155"/>
      <c r="NAN159" s="165"/>
      <c r="NAO159" s="153"/>
      <c r="NAP159" s="154"/>
      <c r="NAQ159" s="154"/>
      <c r="NAR159" s="153"/>
      <c r="NAS159" s="153"/>
      <c r="NAT159" s="153"/>
      <c r="NAU159" s="153"/>
      <c r="NAV159" s="153"/>
      <c r="NAW159" s="153"/>
      <c r="NAX159" s="153"/>
      <c r="NAY159" s="153"/>
      <c r="NAZ159" s="155"/>
      <c r="NBA159" s="165"/>
      <c r="NBB159" s="153"/>
      <c r="NBC159" s="154"/>
      <c r="NBD159" s="154"/>
      <c r="NBE159" s="153"/>
      <c r="NBF159" s="153"/>
      <c r="NBG159" s="153"/>
      <c r="NBH159" s="153"/>
      <c r="NBI159" s="153"/>
      <c r="NBJ159" s="153"/>
      <c r="NBK159" s="153"/>
      <c r="NBL159" s="153"/>
      <c r="NBM159" s="155"/>
      <c r="NBN159" s="165"/>
      <c r="NBO159" s="153"/>
      <c r="NBP159" s="154"/>
      <c r="NBQ159" s="154"/>
      <c r="NBR159" s="153"/>
      <c r="NBS159" s="153"/>
      <c r="NBT159" s="153"/>
      <c r="NBU159" s="153"/>
      <c r="NBV159" s="153"/>
      <c r="NBW159" s="153"/>
      <c r="NBX159" s="153"/>
      <c r="NBY159" s="153"/>
      <c r="NBZ159" s="155"/>
      <c r="NCA159" s="165"/>
      <c r="NCB159" s="153"/>
      <c r="NCC159" s="154"/>
      <c r="NCD159" s="154"/>
      <c r="NCE159" s="153"/>
      <c r="NCF159" s="153"/>
      <c r="NCG159" s="153"/>
      <c r="NCH159" s="153"/>
      <c r="NCI159" s="153"/>
      <c r="NCJ159" s="153"/>
      <c r="NCK159" s="153"/>
      <c r="NCL159" s="153"/>
      <c r="NCM159" s="155"/>
      <c r="NCN159" s="165"/>
      <c r="NCO159" s="153"/>
      <c r="NCP159" s="154"/>
      <c r="NCQ159" s="154"/>
      <c r="NCR159" s="153"/>
      <c r="NCS159" s="153"/>
      <c r="NCT159" s="153"/>
      <c r="NCU159" s="153"/>
      <c r="NCV159" s="153"/>
      <c r="NCW159" s="153"/>
      <c r="NCX159" s="153"/>
      <c r="NCY159" s="153"/>
      <c r="NCZ159" s="155"/>
      <c r="NDA159" s="165"/>
      <c r="NDB159" s="153"/>
      <c r="NDC159" s="154"/>
      <c r="NDD159" s="154"/>
      <c r="NDE159" s="153"/>
      <c r="NDF159" s="153"/>
      <c r="NDG159" s="153"/>
      <c r="NDH159" s="153"/>
      <c r="NDI159" s="153"/>
      <c r="NDJ159" s="153"/>
      <c r="NDK159" s="153"/>
      <c r="NDL159" s="153"/>
      <c r="NDM159" s="155"/>
      <c r="NDN159" s="165"/>
      <c r="NDO159" s="153"/>
      <c r="NDP159" s="154"/>
      <c r="NDQ159" s="154"/>
      <c r="NDR159" s="153"/>
      <c r="NDS159" s="153"/>
      <c r="NDT159" s="153"/>
      <c r="NDU159" s="153"/>
      <c r="NDV159" s="153"/>
      <c r="NDW159" s="153"/>
      <c r="NDX159" s="153"/>
      <c r="NDY159" s="153"/>
      <c r="NDZ159" s="155"/>
      <c r="NEA159" s="165"/>
      <c r="NEB159" s="153"/>
      <c r="NEC159" s="154"/>
      <c r="NED159" s="154"/>
      <c r="NEE159" s="153"/>
      <c r="NEF159" s="153"/>
      <c r="NEG159" s="153"/>
      <c r="NEH159" s="153"/>
      <c r="NEI159" s="153"/>
      <c r="NEJ159" s="153"/>
      <c r="NEK159" s="153"/>
      <c r="NEL159" s="153"/>
      <c r="NEM159" s="155"/>
      <c r="NEN159" s="165"/>
      <c r="NEO159" s="153"/>
      <c r="NEP159" s="154"/>
      <c r="NEQ159" s="154"/>
      <c r="NER159" s="153"/>
      <c r="NES159" s="153"/>
      <c r="NET159" s="153"/>
      <c r="NEU159" s="153"/>
      <c r="NEV159" s="153"/>
      <c r="NEW159" s="153"/>
      <c r="NEX159" s="153"/>
      <c r="NEY159" s="153"/>
      <c r="NEZ159" s="155"/>
      <c r="NFA159" s="165"/>
      <c r="NFB159" s="153"/>
      <c r="NFC159" s="154"/>
      <c r="NFD159" s="154"/>
      <c r="NFE159" s="153"/>
      <c r="NFF159" s="153"/>
      <c r="NFG159" s="153"/>
      <c r="NFH159" s="153"/>
      <c r="NFI159" s="153"/>
      <c r="NFJ159" s="153"/>
      <c r="NFK159" s="153"/>
      <c r="NFL159" s="153"/>
      <c r="NFM159" s="155"/>
      <c r="NFN159" s="165"/>
      <c r="NFO159" s="153"/>
      <c r="NFP159" s="154"/>
      <c r="NFQ159" s="154"/>
      <c r="NFR159" s="153"/>
      <c r="NFS159" s="153"/>
      <c r="NFT159" s="153"/>
      <c r="NFU159" s="153"/>
      <c r="NFV159" s="153"/>
      <c r="NFW159" s="153"/>
      <c r="NFX159" s="153"/>
      <c r="NFY159" s="153"/>
      <c r="NFZ159" s="155"/>
      <c r="NGA159" s="165"/>
      <c r="NGB159" s="153"/>
      <c r="NGC159" s="154"/>
      <c r="NGD159" s="154"/>
      <c r="NGE159" s="153"/>
      <c r="NGF159" s="153"/>
      <c r="NGG159" s="153"/>
      <c r="NGH159" s="153"/>
      <c r="NGI159" s="153"/>
      <c r="NGJ159" s="153"/>
      <c r="NGK159" s="153"/>
      <c r="NGL159" s="153"/>
      <c r="NGM159" s="155"/>
      <c r="NGN159" s="165"/>
      <c r="NGO159" s="153"/>
      <c r="NGP159" s="154"/>
      <c r="NGQ159" s="154"/>
      <c r="NGR159" s="153"/>
      <c r="NGS159" s="153"/>
      <c r="NGT159" s="153"/>
      <c r="NGU159" s="153"/>
      <c r="NGV159" s="153"/>
      <c r="NGW159" s="153"/>
      <c r="NGX159" s="153"/>
      <c r="NGY159" s="153"/>
      <c r="NGZ159" s="155"/>
      <c r="NHA159" s="165"/>
      <c r="NHB159" s="153"/>
      <c r="NHC159" s="154"/>
      <c r="NHD159" s="154"/>
      <c r="NHE159" s="153"/>
      <c r="NHF159" s="153"/>
      <c r="NHG159" s="153"/>
      <c r="NHH159" s="153"/>
      <c r="NHI159" s="153"/>
      <c r="NHJ159" s="153"/>
      <c r="NHK159" s="153"/>
      <c r="NHL159" s="153"/>
      <c r="NHM159" s="155"/>
      <c r="NHN159" s="165"/>
      <c r="NHO159" s="153"/>
      <c r="NHP159" s="154"/>
      <c r="NHQ159" s="154"/>
      <c r="NHR159" s="153"/>
      <c r="NHS159" s="153"/>
      <c r="NHT159" s="153"/>
      <c r="NHU159" s="153"/>
      <c r="NHV159" s="153"/>
      <c r="NHW159" s="153"/>
      <c r="NHX159" s="153"/>
      <c r="NHY159" s="153"/>
      <c r="NHZ159" s="155"/>
      <c r="NIA159" s="165"/>
      <c r="NIB159" s="153"/>
      <c r="NIC159" s="154"/>
      <c r="NID159" s="154"/>
      <c r="NIE159" s="153"/>
      <c r="NIF159" s="153"/>
      <c r="NIG159" s="153"/>
      <c r="NIH159" s="153"/>
      <c r="NII159" s="153"/>
      <c r="NIJ159" s="153"/>
      <c r="NIK159" s="153"/>
      <c r="NIL159" s="153"/>
      <c r="NIM159" s="155"/>
      <c r="NIN159" s="165"/>
      <c r="NIO159" s="153"/>
      <c r="NIP159" s="154"/>
      <c r="NIQ159" s="154"/>
      <c r="NIR159" s="153"/>
      <c r="NIS159" s="153"/>
      <c r="NIT159" s="153"/>
      <c r="NIU159" s="153"/>
      <c r="NIV159" s="153"/>
      <c r="NIW159" s="153"/>
      <c r="NIX159" s="153"/>
      <c r="NIY159" s="153"/>
      <c r="NIZ159" s="155"/>
      <c r="NJA159" s="165"/>
      <c r="NJB159" s="153"/>
      <c r="NJC159" s="154"/>
      <c r="NJD159" s="154"/>
      <c r="NJE159" s="153"/>
      <c r="NJF159" s="153"/>
      <c r="NJG159" s="153"/>
      <c r="NJH159" s="153"/>
      <c r="NJI159" s="153"/>
      <c r="NJJ159" s="153"/>
      <c r="NJK159" s="153"/>
      <c r="NJL159" s="153"/>
      <c r="NJM159" s="155"/>
      <c r="NJN159" s="165"/>
      <c r="NJO159" s="153"/>
      <c r="NJP159" s="154"/>
      <c r="NJQ159" s="154"/>
      <c r="NJR159" s="153"/>
      <c r="NJS159" s="153"/>
      <c r="NJT159" s="153"/>
      <c r="NJU159" s="153"/>
      <c r="NJV159" s="153"/>
      <c r="NJW159" s="153"/>
      <c r="NJX159" s="153"/>
      <c r="NJY159" s="153"/>
      <c r="NJZ159" s="155"/>
      <c r="NKA159" s="165"/>
      <c r="NKB159" s="153"/>
      <c r="NKC159" s="154"/>
      <c r="NKD159" s="154"/>
      <c r="NKE159" s="153"/>
      <c r="NKF159" s="153"/>
      <c r="NKG159" s="153"/>
      <c r="NKH159" s="153"/>
      <c r="NKI159" s="153"/>
      <c r="NKJ159" s="153"/>
      <c r="NKK159" s="153"/>
      <c r="NKL159" s="153"/>
      <c r="NKM159" s="155"/>
      <c r="NKN159" s="165"/>
      <c r="NKO159" s="153"/>
      <c r="NKP159" s="154"/>
      <c r="NKQ159" s="154"/>
      <c r="NKR159" s="153"/>
      <c r="NKS159" s="153"/>
      <c r="NKT159" s="153"/>
      <c r="NKU159" s="153"/>
      <c r="NKV159" s="153"/>
      <c r="NKW159" s="153"/>
      <c r="NKX159" s="153"/>
      <c r="NKY159" s="153"/>
      <c r="NKZ159" s="155"/>
      <c r="NLA159" s="165"/>
      <c r="NLB159" s="153"/>
      <c r="NLC159" s="154"/>
      <c r="NLD159" s="154"/>
      <c r="NLE159" s="153"/>
      <c r="NLF159" s="153"/>
      <c r="NLG159" s="153"/>
      <c r="NLH159" s="153"/>
      <c r="NLI159" s="153"/>
      <c r="NLJ159" s="153"/>
      <c r="NLK159" s="153"/>
      <c r="NLL159" s="153"/>
      <c r="NLM159" s="155"/>
      <c r="NLN159" s="165"/>
      <c r="NLO159" s="153"/>
      <c r="NLP159" s="154"/>
      <c r="NLQ159" s="154"/>
      <c r="NLR159" s="153"/>
      <c r="NLS159" s="153"/>
      <c r="NLT159" s="153"/>
      <c r="NLU159" s="153"/>
      <c r="NLV159" s="153"/>
      <c r="NLW159" s="153"/>
      <c r="NLX159" s="153"/>
      <c r="NLY159" s="153"/>
      <c r="NLZ159" s="155"/>
      <c r="NMA159" s="165"/>
      <c r="NMB159" s="153"/>
      <c r="NMC159" s="154"/>
      <c r="NMD159" s="154"/>
      <c r="NME159" s="153"/>
      <c r="NMF159" s="153"/>
      <c r="NMG159" s="153"/>
      <c r="NMH159" s="153"/>
      <c r="NMI159" s="153"/>
      <c r="NMJ159" s="153"/>
      <c r="NMK159" s="153"/>
      <c r="NML159" s="153"/>
      <c r="NMM159" s="155"/>
      <c r="NMN159" s="165"/>
      <c r="NMO159" s="153"/>
      <c r="NMP159" s="154"/>
      <c r="NMQ159" s="154"/>
      <c r="NMR159" s="153"/>
      <c r="NMS159" s="153"/>
      <c r="NMT159" s="153"/>
      <c r="NMU159" s="153"/>
      <c r="NMV159" s="153"/>
      <c r="NMW159" s="153"/>
      <c r="NMX159" s="153"/>
      <c r="NMY159" s="153"/>
      <c r="NMZ159" s="155"/>
      <c r="NNA159" s="165"/>
      <c r="NNB159" s="153"/>
      <c r="NNC159" s="154"/>
      <c r="NND159" s="154"/>
      <c r="NNE159" s="153"/>
      <c r="NNF159" s="153"/>
      <c r="NNG159" s="153"/>
      <c r="NNH159" s="153"/>
      <c r="NNI159" s="153"/>
      <c r="NNJ159" s="153"/>
      <c r="NNK159" s="153"/>
      <c r="NNL159" s="153"/>
      <c r="NNM159" s="155"/>
      <c r="NNN159" s="165"/>
      <c r="NNO159" s="153"/>
      <c r="NNP159" s="154"/>
      <c r="NNQ159" s="154"/>
      <c r="NNR159" s="153"/>
      <c r="NNS159" s="153"/>
      <c r="NNT159" s="153"/>
      <c r="NNU159" s="153"/>
      <c r="NNV159" s="153"/>
      <c r="NNW159" s="153"/>
      <c r="NNX159" s="153"/>
      <c r="NNY159" s="153"/>
      <c r="NNZ159" s="155"/>
      <c r="NOA159" s="165"/>
      <c r="NOB159" s="153"/>
      <c r="NOC159" s="154"/>
      <c r="NOD159" s="154"/>
      <c r="NOE159" s="153"/>
      <c r="NOF159" s="153"/>
      <c r="NOG159" s="153"/>
      <c r="NOH159" s="153"/>
      <c r="NOI159" s="153"/>
      <c r="NOJ159" s="153"/>
      <c r="NOK159" s="153"/>
      <c r="NOL159" s="153"/>
      <c r="NOM159" s="155"/>
      <c r="NON159" s="165"/>
      <c r="NOO159" s="153"/>
      <c r="NOP159" s="154"/>
      <c r="NOQ159" s="154"/>
      <c r="NOR159" s="153"/>
      <c r="NOS159" s="153"/>
      <c r="NOT159" s="153"/>
      <c r="NOU159" s="153"/>
      <c r="NOV159" s="153"/>
      <c r="NOW159" s="153"/>
      <c r="NOX159" s="153"/>
      <c r="NOY159" s="153"/>
      <c r="NOZ159" s="155"/>
      <c r="NPA159" s="165"/>
      <c r="NPB159" s="153"/>
      <c r="NPC159" s="154"/>
      <c r="NPD159" s="154"/>
      <c r="NPE159" s="153"/>
      <c r="NPF159" s="153"/>
      <c r="NPG159" s="153"/>
      <c r="NPH159" s="153"/>
      <c r="NPI159" s="153"/>
      <c r="NPJ159" s="153"/>
      <c r="NPK159" s="153"/>
      <c r="NPL159" s="153"/>
      <c r="NPM159" s="155"/>
      <c r="NPN159" s="165"/>
      <c r="NPO159" s="153"/>
      <c r="NPP159" s="154"/>
      <c r="NPQ159" s="154"/>
      <c r="NPR159" s="153"/>
      <c r="NPS159" s="153"/>
      <c r="NPT159" s="153"/>
      <c r="NPU159" s="153"/>
      <c r="NPV159" s="153"/>
      <c r="NPW159" s="153"/>
      <c r="NPX159" s="153"/>
      <c r="NPY159" s="153"/>
      <c r="NPZ159" s="155"/>
      <c r="NQA159" s="165"/>
      <c r="NQB159" s="153"/>
      <c r="NQC159" s="154"/>
      <c r="NQD159" s="154"/>
      <c r="NQE159" s="153"/>
      <c r="NQF159" s="153"/>
      <c r="NQG159" s="153"/>
      <c r="NQH159" s="153"/>
      <c r="NQI159" s="153"/>
      <c r="NQJ159" s="153"/>
      <c r="NQK159" s="153"/>
      <c r="NQL159" s="153"/>
      <c r="NQM159" s="155"/>
      <c r="NQN159" s="165"/>
      <c r="NQO159" s="153"/>
      <c r="NQP159" s="154"/>
      <c r="NQQ159" s="154"/>
      <c r="NQR159" s="153"/>
      <c r="NQS159" s="153"/>
      <c r="NQT159" s="153"/>
      <c r="NQU159" s="153"/>
      <c r="NQV159" s="153"/>
      <c r="NQW159" s="153"/>
      <c r="NQX159" s="153"/>
      <c r="NQY159" s="153"/>
      <c r="NQZ159" s="155"/>
      <c r="NRA159" s="165"/>
      <c r="NRB159" s="153"/>
      <c r="NRC159" s="154"/>
      <c r="NRD159" s="154"/>
      <c r="NRE159" s="153"/>
      <c r="NRF159" s="153"/>
      <c r="NRG159" s="153"/>
      <c r="NRH159" s="153"/>
      <c r="NRI159" s="153"/>
      <c r="NRJ159" s="153"/>
      <c r="NRK159" s="153"/>
      <c r="NRL159" s="153"/>
      <c r="NRM159" s="155"/>
      <c r="NRN159" s="165"/>
      <c r="NRO159" s="153"/>
      <c r="NRP159" s="154"/>
      <c r="NRQ159" s="154"/>
      <c r="NRR159" s="153"/>
      <c r="NRS159" s="153"/>
      <c r="NRT159" s="153"/>
      <c r="NRU159" s="153"/>
      <c r="NRV159" s="153"/>
      <c r="NRW159" s="153"/>
      <c r="NRX159" s="153"/>
      <c r="NRY159" s="153"/>
      <c r="NRZ159" s="155"/>
      <c r="NSA159" s="165"/>
      <c r="NSB159" s="153"/>
      <c r="NSC159" s="154"/>
      <c r="NSD159" s="154"/>
      <c r="NSE159" s="153"/>
      <c r="NSF159" s="153"/>
      <c r="NSG159" s="153"/>
      <c r="NSH159" s="153"/>
      <c r="NSI159" s="153"/>
      <c r="NSJ159" s="153"/>
      <c r="NSK159" s="153"/>
      <c r="NSL159" s="153"/>
      <c r="NSM159" s="155"/>
      <c r="NSN159" s="165"/>
      <c r="NSO159" s="153"/>
      <c r="NSP159" s="154"/>
      <c r="NSQ159" s="154"/>
      <c r="NSR159" s="153"/>
      <c r="NSS159" s="153"/>
      <c r="NST159" s="153"/>
      <c r="NSU159" s="153"/>
      <c r="NSV159" s="153"/>
      <c r="NSW159" s="153"/>
      <c r="NSX159" s="153"/>
      <c r="NSY159" s="153"/>
      <c r="NSZ159" s="155"/>
      <c r="NTA159" s="165"/>
      <c r="NTB159" s="153"/>
      <c r="NTC159" s="154"/>
      <c r="NTD159" s="154"/>
      <c r="NTE159" s="153"/>
      <c r="NTF159" s="153"/>
      <c r="NTG159" s="153"/>
      <c r="NTH159" s="153"/>
      <c r="NTI159" s="153"/>
      <c r="NTJ159" s="153"/>
      <c r="NTK159" s="153"/>
      <c r="NTL159" s="153"/>
      <c r="NTM159" s="155"/>
      <c r="NTN159" s="165"/>
      <c r="NTO159" s="153"/>
      <c r="NTP159" s="154"/>
      <c r="NTQ159" s="154"/>
      <c r="NTR159" s="153"/>
      <c r="NTS159" s="153"/>
      <c r="NTT159" s="153"/>
      <c r="NTU159" s="153"/>
      <c r="NTV159" s="153"/>
      <c r="NTW159" s="153"/>
      <c r="NTX159" s="153"/>
      <c r="NTY159" s="153"/>
      <c r="NTZ159" s="155"/>
      <c r="NUA159" s="165"/>
      <c r="NUB159" s="153"/>
      <c r="NUC159" s="154"/>
      <c r="NUD159" s="154"/>
      <c r="NUE159" s="153"/>
      <c r="NUF159" s="153"/>
      <c r="NUG159" s="153"/>
      <c r="NUH159" s="153"/>
      <c r="NUI159" s="153"/>
      <c r="NUJ159" s="153"/>
      <c r="NUK159" s="153"/>
      <c r="NUL159" s="153"/>
      <c r="NUM159" s="155"/>
      <c r="NUN159" s="165"/>
      <c r="NUO159" s="153"/>
      <c r="NUP159" s="154"/>
      <c r="NUQ159" s="154"/>
      <c r="NUR159" s="153"/>
      <c r="NUS159" s="153"/>
      <c r="NUT159" s="153"/>
      <c r="NUU159" s="153"/>
      <c r="NUV159" s="153"/>
      <c r="NUW159" s="153"/>
      <c r="NUX159" s="153"/>
      <c r="NUY159" s="153"/>
      <c r="NUZ159" s="155"/>
      <c r="NVA159" s="165"/>
      <c r="NVB159" s="153"/>
      <c r="NVC159" s="154"/>
      <c r="NVD159" s="154"/>
      <c r="NVE159" s="153"/>
      <c r="NVF159" s="153"/>
      <c r="NVG159" s="153"/>
      <c r="NVH159" s="153"/>
      <c r="NVI159" s="153"/>
      <c r="NVJ159" s="153"/>
      <c r="NVK159" s="153"/>
      <c r="NVL159" s="153"/>
      <c r="NVM159" s="155"/>
      <c r="NVN159" s="165"/>
      <c r="NVO159" s="153"/>
      <c r="NVP159" s="154"/>
      <c r="NVQ159" s="154"/>
      <c r="NVR159" s="153"/>
      <c r="NVS159" s="153"/>
      <c r="NVT159" s="153"/>
      <c r="NVU159" s="153"/>
      <c r="NVV159" s="153"/>
      <c r="NVW159" s="153"/>
      <c r="NVX159" s="153"/>
      <c r="NVY159" s="153"/>
      <c r="NVZ159" s="155"/>
      <c r="NWA159" s="165"/>
      <c r="NWB159" s="153"/>
      <c r="NWC159" s="154"/>
      <c r="NWD159" s="154"/>
      <c r="NWE159" s="153"/>
      <c r="NWF159" s="153"/>
      <c r="NWG159" s="153"/>
      <c r="NWH159" s="153"/>
      <c r="NWI159" s="153"/>
      <c r="NWJ159" s="153"/>
      <c r="NWK159" s="153"/>
      <c r="NWL159" s="153"/>
      <c r="NWM159" s="155"/>
      <c r="NWN159" s="165"/>
      <c r="NWO159" s="153"/>
      <c r="NWP159" s="154"/>
      <c r="NWQ159" s="154"/>
      <c r="NWR159" s="153"/>
      <c r="NWS159" s="153"/>
      <c r="NWT159" s="153"/>
      <c r="NWU159" s="153"/>
      <c r="NWV159" s="153"/>
      <c r="NWW159" s="153"/>
      <c r="NWX159" s="153"/>
      <c r="NWY159" s="153"/>
      <c r="NWZ159" s="155"/>
      <c r="NXA159" s="165"/>
      <c r="NXB159" s="153"/>
      <c r="NXC159" s="154"/>
      <c r="NXD159" s="154"/>
      <c r="NXE159" s="153"/>
      <c r="NXF159" s="153"/>
      <c r="NXG159" s="153"/>
      <c r="NXH159" s="153"/>
      <c r="NXI159" s="153"/>
      <c r="NXJ159" s="153"/>
      <c r="NXK159" s="153"/>
      <c r="NXL159" s="153"/>
      <c r="NXM159" s="155"/>
      <c r="NXN159" s="165"/>
      <c r="NXO159" s="153"/>
      <c r="NXP159" s="154"/>
      <c r="NXQ159" s="154"/>
      <c r="NXR159" s="153"/>
      <c r="NXS159" s="153"/>
      <c r="NXT159" s="153"/>
      <c r="NXU159" s="153"/>
      <c r="NXV159" s="153"/>
      <c r="NXW159" s="153"/>
      <c r="NXX159" s="153"/>
      <c r="NXY159" s="153"/>
      <c r="NXZ159" s="155"/>
      <c r="NYA159" s="165"/>
      <c r="NYB159" s="153"/>
      <c r="NYC159" s="154"/>
      <c r="NYD159" s="154"/>
      <c r="NYE159" s="153"/>
      <c r="NYF159" s="153"/>
      <c r="NYG159" s="153"/>
      <c r="NYH159" s="153"/>
      <c r="NYI159" s="153"/>
      <c r="NYJ159" s="153"/>
      <c r="NYK159" s="153"/>
      <c r="NYL159" s="153"/>
      <c r="NYM159" s="155"/>
      <c r="NYN159" s="165"/>
      <c r="NYO159" s="153"/>
      <c r="NYP159" s="154"/>
      <c r="NYQ159" s="154"/>
      <c r="NYR159" s="153"/>
      <c r="NYS159" s="153"/>
      <c r="NYT159" s="153"/>
      <c r="NYU159" s="153"/>
      <c r="NYV159" s="153"/>
      <c r="NYW159" s="153"/>
      <c r="NYX159" s="153"/>
      <c r="NYY159" s="153"/>
      <c r="NYZ159" s="155"/>
      <c r="NZA159" s="165"/>
      <c r="NZB159" s="153"/>
      <c r="NZC159" s="154"/>
      <c r="NZD159" s="154"/>
      <c r="NZE159" s="153"/>
      <c r="NZF159" s="153"/>
      <c r="NZG159" s="153"/>
      <c r="NZH159" s="153"/>
      <c r="NZI159" s="153"/>
      <c r="NZJ159" s="153"/>
      <c r="NZK159" s="153"/>
      <c r="NZL159" s="153"/>
      <c r="NZM159" s="155"/>
      <c r="NZN159" s="165"/>
      <c r="NZO159" s="153"/>
      <c r="NZP159" s="154"/>
      <c r="NZQ159" s="154"/>
      <c r="NZR159" s="153"/>
      <c r="NZS159" s="153"/>
      <c r="NZT159" s="153"/>
      <c r="NZU159" s="153"/>
      <c r="NZV159" s="153"/>
      <c r="NZW159" s="153"/>
      <c r="NZX159" s="153"/>
      <c r="NZY159" s="153"/>
      <c r="NZZ159" s="155"/>
      <c r="OAA159" s="165"/>
      <c r="OAB159" s="153"/>
      <c r="OAC159" s="154"/>
      <c r="OAD159" s="154"/>
      <c r="OAE159" s="153"/>
      <c r="OAF159" s="153"/>
      <c r="OAG159" s="153"/>
      <c r="OAH159" s="153"/>
      <c r="OAI159" s="153"/>
      <c r="OAJ159" s="153"/>
      <c r="OAK159" s="153"/>
      <c r="OAL159" s="153"/>
      <c r="OAM159" s="155"/>
      <c r="OAN159" s="165"/>
      <c r="OAO159" s="153"/>
      <c r="OAP159" s="154"/>
      <c r="OAQ159" s="154"/>
      <c r="OAR159" s="153"/>
      <c r="OAS159" s="153"/>
      <c r="OAT159" s="153"/>
      <c r="OAU159" s="153"/>
      <c r="OAV159" s="153"/>
      <c r="OAW159" s="153"/>
      <c r="OAX159" s="153"/>
      <c r="OAY159" s="153"/>
      <c r="OAZ159" s="155"/>
      <c r="OBA159" s="165"/>
      <c r="OBB159" s="153"/>
      <c r="OBC159" s="154"/>
      <c r="OBD159" s="154"/>
      <c r="OBE159" s="153"/>
      <c r="OBF159" s="153"/>
      <c r="OBG159" s="153"/>
      <c r="OBH159" s="153"/>
      <c r="OBI159" s="153"/>
      <c r="OBJ159" s="153"/>
      <c r="OBK159" s="153"/>
      <c r="OBL159" s="153"/>
      <c r="OBM159" s="155"/>
      <c r="OBN159" s="165"/>
      <c r="OBO159" s="153"/>
      <c r="OBP159" s="154"/>
      <c r="OBQ159" s="154"/>
      <c r="OBR159" s="153"/>
      <c r="OBS159" s="153"/>
      <c r="OBT159" s="153"/>
      <c r="OBU159" s="153"/>
      <c r="OBV159" s="153"/>
      <c r="OBW159" s="153"/>
      <c r="OBX159" s="153"/>
      <c r="OBY159" s="153"/>
      <c r="OBZ159" s="155"/>
      <c r="OCA159" s="165"/>
      <c r="OCB159" s="153"/>
      <c r="OCC159" s="154"/>
      <c r="OCD159" s="154"/>
      <c r="OCE159" s="153"/>
      <c r="OCF159" s="153"/>
      <c r="OCG159" s="153"/>
      <c r="OCH159" s="153"/>
      <c r="OCI159" s="153"/>
      <c r="OCJ159" s="153"/>
      <c r="OCK159" s="153"/>
      <c r="OCL159" s="153"/>
      <c r="OCM159" s="155"/>
      <c r="OCN159" s="165"/>
      <c r="OCO159" s="153"/>
      <c r="OCP159" s="154"/>
      <c r="OCQ159" s="154"/>
      <c r="OCR159" s="153"/>
      <c r="OCS159" s="153"/>
      <c r="OCT159" s="153"/>
      <c r="OCU159" s="153"/>
      <c r="OCV159" s="153"/>
      <c r="OCW159" s="153"/>
      <c r="OCX159" s="153"/>
      <c r="OCY159" s="153"/>
      <c r="OCZ159" s="155"/>
      <c r="ODA159" s="165"/>
      <c r="ODB159" s="153"/>
      <c r="ODC159" s="154"/>
      <c r="ODD159" s="154"/>
      <c r="ODE159" s="153"/>
      <c r="ODF159" s="153"/>
      <c r="ODG159" s="153"/>
      <c r="ODH159" s="153"/>
      <c r="ODI159" s="153"/>
      <c r="ODJ159" s="153"/>
      <c r="ODK159" s="153"/>
      <c r="ODL159" s="153"/>
      <c r="ODM159" s="155"/>
      <c r="ODN159" s="165"/>
      <c r="ODO159" s="153"/>
      <c r="ODP159" s="154"/>
      <c r="ODQ159" s="154"/>
      <c r="ODR159" s="153"/>
      <c r="ODS159" s="153"/>
      <c r="ODT159" s="153"/>
      <c r="ODU159" s="153"/>
      <c r="ODV159" s="153"/>
      <c r="ODW159" s="153"/>
      <c r="ODX159" s="153"/>
      <c r="ODY159" s="153"/>
      <c r="ODZ159" s="155"/>
      <c r="OEA159" s="165"/>
      <c r="OEB159" s="153"/>
      <c r="OEC159" s="154"/>
      <c r="OED159" s="154"/>
      <c r="OEE159" s="153"/>
      <c r="OEF159" s="153"/>
      <c r="OEG159" s="153"/>
      <c r="OEH159" s="153"/>
      <c r="OEI159" s="153"/>
      <c r="OEJ159" s="153"/>
      <c r="OEK159" s="153"/>
      <c r="OEL159" s="153"/>
      <c r="OEM159" s="155"/>
      <c r="OEN159" s="165"/>
      <c r="OEO159" s="153"/>
      <c r="OEP159" s="154"/>
      <c r="OEQ159" s="154"/>
      <c r="OER159" s="153"/>
      <c r="OES159" s="153"/>
      <c r="OET159" s="153"/>
      <c r="OEU159" s="153"/>
      <c r="OEV159" s="153"/>
      <c r="OEW159" s="153"/>
      <c r="OEX159" s="153"/>
      <c r="OEY159" s="153"/>
      <c r="OEZ159" s="155"/>
      <c r="OFA159" s="165"/>
      <c r="OFB159" s="153"/>
      <c r="OFC159" s="154"/>
      <c r="OFD159" s="154"/>
      <c r="OFE159" s="153"/>
      <c r="OFF159" s="153"/>
      <c r="OFG159" s="153"/>
      <c r="OFH159" s="153"/>
      <c r="OFI159" s="153"/>
      <c r="OFJ159" s="153"/>
      <c r="OFK159" s="153"/>
      <c r="OFL159" s="153"/>
      <c r="OFM159" s="155"/>
      <c r="OFN159" s="165"/>
      <c r="OFO159" s="153"/>
      <c r="OFP159" s="154"/>
      <c r="OFQ159" s="154"/>
      <c r="OFR159" s="153"/>
      <c r="OFS159" s="153"/>
      <c r="OFT159" s="153"/>
      <c r="OFU159" s="153"/>
      <c r="OFV159" s="153"/>
      <c r="OFW159" s="153"/>
      <c r="OFX159" s="153"/>
      <c r="OFY159" s="153"/>
      <c r="OFZ159" s="155"/>
      <c r="OGA159" s="165"/>
      <c r="OGB159" s="153"/>
      <c r="OGC159" s="154"/>
      <c r="OGD159" s="154"/>
      <c r="OGE159" s="153"/>
      <c r="OGF159" s="153"/>
      <c r="OGG159" s="153"/>
      <c r="OGH159" s="153"/>
      <c r="OGI159" s="153"/>
      <c r="OGJ159" s="153"/>
      <c r="OGK159" s="153"/>
      <c r="OGL159" s="153"/>
      <c r="OGM159" s="155"/>
      <c r="OGN159" s="165"/>
      <c r="OGO159" s="153"/>
      <c r="OGP159" s="154"/>
      <c r="OGQ159" s="154"/>
      <c r="OGR159" s="153"/>
      <c r="OGS159" s="153"/>
      <c r="OGT159" s="153"/>
      <c r="OGU159" s="153"/>
      <c r="OGV159" s="153"/>
      <c r="OGW159" s="153"/>
      <c r="OGX159" s="153"/>
      <c r="OGY159" s="153"/>
      <c r="OGZ159" s="155"/>
      <c r="OHA159" s="165"/>
      <c r="OHB159" s="153"/>
      <c r="OHC159" s="154"/>
      <c r="OHD159" s="154"/>
      <c r="OHE159" s="153"/>
      <c r="OHF159" s="153"/>
      <c r="OHG159" s="153"/>
      <c r="OHH159" s="153"/>
      <c r="OHI159" s="153"/>
      <c r="OHJ159" s="153"/>
      <c r="OHK159" s="153"/>
      <c r="OHL159" s="153"/>
      <c r="OHM159" s="155"/>
      <c r="OHN159" s="165"/>
      <c r="OHO159" s="153"/>
      <c r="OHP159" s="154"/>
      <c r="OHQ159" s="154"/>
      <c r="OHR159" s="153"/>
      <c r="OHS159" s="153"/>
      <c r="OHT159" s="153"/>
      <c r="OHU159" s="153"/>
      <c r="OHV159" s="153"/>
      <c r="OHW159" s="153"/>
      <c r="OHX159" s="153"/>
      <c r="OHY159" s="153"/>
      <c r="OHZ159" s="155"/>
      <c r="OIA159" s="165"/>
      <c r="OIB159" s="153"/>
      <c r="OIC159" s="154"/>
      <c r="OID159" s="154"/>
      <c r="OIE159" s="153"/>
      <c r="OIF159" s="153"/>
      <c r="OIG159" s="153"/>
      <c r="OIH159" s="153"/>
      <c r="OII159" s="153"/>
      <c r="OIJ159" s="153"/>
      <c r="OIK159" s="153"/>
      <c r="OIL159" s="153"/>
      <c r="OIM159" s="155"/>
      <c r="OIN159" s="165"/>
      <c r="OIO159" s="153"/>
      <c r="OIP159" s="154"/>
      <c r="OIQ159" s="154"/>
      <c r="OIR159" s="153"/>
      <c r="OIS159" s="153"/>
      <c r="OIT159" s="153"/>
      <c r="OIU159" s="153"/>
      <c r="OIV159" s="153"/>
      <c r="OIW159" s="153"/>
      <c r="OIX159" s="153"/>
      <c r="OIY159" s="153"/>
      <c r="OIZ159" s="155"/>
      <c r="OJA159" s="165"/>
      <c r="OJB159" s="153"/>
      <c r="OJC159" s="154"/>
      <c r="OJD159" s="154"/>
      <c r="OJE159" s="153"/>
      <c r="OJF159" s="153"/>
      <c r="OJG159" s="153"/>
      <c r="OJH159" s="153"/>
      <c r="OJI159" s="153"/>
      <c r="OJJ159" s="153"/>
      <c r="OJK159" s="153"/>
      <c r="OJL159" s="153"/>
      <c r="OJM159" s="155"/>
      <c r="OJN159" s="165"/>
      <c r="OJO159" s="153"/>
      <c r="OJP159" s="154"/>
      <c r="OJQ159" s="154"/>
      <c r="OJR159" s="153"/>
      <c r="OJS159" s="153"/>
      <c r="OJT159" s="153"/>
      <c r="OJU159" s="153"/>
      <c r="OJV159" s="153"/>
      <c r="OJW159" s="153"/>
      <c r="OJX159" s="153"/>
      <c r="OJY159" s="153"/>
      <c r="OJZ159" s="155"/>
      <c r="OKA159" s="165"/>
      <c r="OKB159" s="153"/>
      <c r="OKC159" s="154"/>
      <c r="OKD159" s="154"/>
      <c r="OKE159" s="153"/>
      <c r="OKF159" s="153"/>
      <c r="OKG159" s="153"/>
      <c r="OKH159" s="153"/>
      <c r="OKI159" s="153"/>
      <c r="OKJ159" s="153"/>
      <c r="OKK159" s="153"/>
      <c r="OKL159" s="153"/>
      <c r="OKM159" s="155"/>
      <c r="OKN159" s="165"/>
      <c r="OKO159" s="153"/>
      <c r="OKP159" s="154"/>
      <c r="OKQ159" s="154"/>
      <c r="OKR159" s="153"/>
      <c r="OKS159" s="153"/>
      <c r="OKT159" s="153"/>
      <c r="OKU159" s="153"/>
      <c r="OKV159" s="153"/>
      <c r="OKW159" s="153"/>
      <c r="OKX159" s="153"/>
      <c r="OKY159" s="153"/>
      <c r="OKZ159" s="155"/>
      <c r="OLA159" s="165"/>
      <c r="OLB159" s="153"/>
      <c r="OLC159" s="154"/>
      <c r="OLD159" s="154"/>
      <c r="OLE159" s="153"/>
      <c r="OLF159" s="153"/>
      <c r="OLG159" s="153"/>
      <c r="OLH159" s="153"/>
      <c r="OLI159" s="153"/>
      <c r="OLJ159" s="153"/>
      <c r="OLK159" s="153"/>
      <c r="OLL159" s="153"/>
      <c r="OLM159" s="155"/>
      <c r="OLN159" s="165"/>
      <c r="OLO159" s="153"/>
      <c r="OLP159" s="154"/>
      <c r="OLQ159" s="154"/>
      <c r="OLR159" s="153"/>
      <c r="OLS159" s="153"/>
      <c r="OLT159" s="153"/>
      <c r="OLU159" s="153"/>
      <c r="OLV159" s="153"/>
      <c r="OLW159" s="153"/>
      <c r="OLX159" s="153"/>
      <c r="OLY159" s="153"/>
      <c r="OLZ159" s="155"/>
      <c r="OMA159" s="165"/>
      <c r="OMB159" s="153"/>
      <c r="OMC159" s="154"/>
      <c r="OMD159" s="154"/>
      <c r="OME159" s="153"/>
      <c r="OMF159" s="153"/>
      <c r="OMG159" s="153"/>
      <c r="OMH159" s="153"/>
      <c r="OMI159" s="153"/>
      <c r="OMJ159" s="153"/>
      <c r="OMK159" s="153"/>
      <c r="OML159" s="153"/>
      <c r="OMM159" s="155"/>
      <c r="OMN159" s="165"/>
      <c r="OMO159" s="153"/>
      <c r="OMP159" s="154"/>
      <c r="OMQ159" s="154"/>
      <c r="OMR159" s="153"/>
      <c r="OMS159" s="153"/>
      <c r="OMT159" s="153"/>
      <c r="OMU159" s="153"/>
      <c r="OMV159" s="153"/>
      <c r="OMW159" s="153"/>
      <c r="OMX159" s="153"/>
      <c r="OMY159" s="153"/>
      <c r="OMZ159" s="155"/>
      <c r="ONA159" s="165"/>
      <c r="ONB159" s="153"/>
      <c r="ONC159" s="154"/>
      <c r="OND159" s="154"/>
      <c r="ONE159" s="153"/>
      <c r="ONF159" s="153"/>
      <c r="ONG159" s="153"/>
      <c r="ONH159" s="153"/>
      <c r="ONI159" s="153"/>
      <c r="ONJ159" s="153"/>
      <c r="ONK159" s="153"/>
      <c r="ONL159" s="153"/>
      <c r="ONM159" s="155"/>
      <c r="ONN159" s="165"/>
      <c r="ONO159" s="153"/>
      <c r="ONP159" s="154"/>
      <c r="ONQ159" s="154"/>
      <c r="ONR159" s="153"/>
      <c r="ONS159" s="153"/>
      <c r="ONT159" s="153"/>
      <c r="ONU159" s="153"/>
      <c r="ONV159" s="153"/>
      <c r="ONW159" s="153"/>
      <c r="ONX159" s="153"/>
      <c r="ONY159" s="153"/>
      <c r="ONZ159" s="155"/>
      <c r="OOA159" s="165"/>
      <c r="OOB159" s="153"/>
      <c r="OOC159" s="154"/>
      <c r="OOD159" s="154"/>
      <c r="OOE159" s="153"/>
      <c r="OOF159" s="153"/>
      <c r="OOG159" s="153"/>
      <c r="OOH159" s="153"/>
      <c r="OOI159" s="153"/>
      <c r="OOJ159" s="153"/>
      <c r="OOK159" s="153"/>
      <c r="OOL159" s="153"/>
      <c r="OOM159" s="155"/>
      <c r="OON159" s="165"/>
      <c r="OOO159" s="153"/>
      <c r="OOP159" s="154"/>
      <c r="OOQ159" s="154"/>
      <c r="OOR159" s="153"/>
      <c r="OOS159" s="153"/>
      <c r="OOT159" s="153"/>
      <c r="OOU159" s="153"/>
      <c r="OOV159" s="153"/>
      <c r="OOW159" s="153"/>
      <c r="OOX159" s="153"/>
      <c r="OOY159" s="153"/>
      <c r="OOZ159" s="155"/>
      <c r="OPA159" s="165"/>
      <c r="OPB159" s="153"/>
      <c r="OPC159" s="154"/>
      <c r="OPD159" s="154"/>
      <c r="OPE159" s="153"/>
      <c r="OPF159" s="153"/>
      <c r="OPG159" s="153"/>
      <c r="OPH159" s="153"/>
      <c r="OPI159" s="153"/>
      <c r="OPJ159" s="153"/>
      <c r="OPK159" s="153"/>
      <c r="OPL159" s="153"/>
      <c r="OPM159" s="155"/>
      <c r="OPN159" s="165"/>
      <c r="OPO159" s="153"/>
      <c r="OPP159" s="154"/>
      <c r="OPQ159" s="154"/>
      <c r="OPR159" s="153"/>
      <c r="OPS159" s="153"/>
      <c r="OPT159" s="153"/>
      <c r="OPU159" s="153"/>
      <c r="OPV159" s="153"/>
      <c r="OPW159" s="153"/>
      <c r="OPX159" s="153"/>
      <c r="OPY159" s="153"/>
      <c r="OPZ159" s="155"/>
      <c r="OQA159" s="165"/>
      <c r="OQB159" s="153"/>
      <c r="OQC159" s="154"/>
      <c r="OQD159" s="154"/>
      <c r="OQE159" s="153"/>
      <c r="OQF159" s="153"/>
      <c r="OQG159" s="153"/>
      <c r="OQH159" s="153"/>
      <c r="OQI159" s="153"/>
      <c r="OQJ159" s="153"/>
      <c r="OQK159" s="153"/>
      <c r="OQL159" s="153"/>
      <c r="OQM159" s="155"/>
      <c r="OQN159" s="165"/>
      <c r="OQO159" s="153"/>
      <c r="OQP159" s="154"/>
      <c r="OQQ159" s="154"/>
      <c r="OQR159" s="153"/>
      <c r="OQS159" s="153"/>
      <c r="OQT159" s="153"/>
      <c r="OQU159" s="153"/>
      <c r="OQV159" s="153"/>
      <c r="OQW159" s="153"/>
      <c r="OQX159" s="153"/>
      <c r="OQY159" s="153"/>
      <c r="OQZ159" s="155"/>
      <c r="ORA159" s="165"/>
      <c r="ORB159" s="153"/>
      <c r="ORC159" s="154"/>
      <c r="ORD159" s="154"/>
      <c r="ORE159" s="153"/>
      <c r="ORF159" s="153"/>
      <c r="ORG159" s="153"/>
      <c r="ORH159" s="153"/>
      <c r="ORI159" s="153"/>
      <c r="ORJ159" s="153"/>
      <c r="ORK159" s="153"/>
      <c r="ORL159" s="153"/>
      <c r="ORM159" s="155"/>
      <c r="ORN159" s="165"/>
      <c r="ORO159" s="153"/>
      <c r="ORP159" s="154"/>
      <c r="ORQ159" s="154"/>
      <c r="ORR159" s="153"/>
      <c r="ORS159" s="153"/>
      <c r="ORT159" s="153"/>
      <c r="ORU159" s="153"/>
      <c r="ORV159" s="153"/>
      <c r="ORW159" s="153"/>
      <c r="ORX159" s="153"/>
      <c r="ORY159" s="153"/>
      <c r="ORZ159" s="155"/>
      <c r="OSA159" s="165"/>
      <c r="OSB159" s="153"/>
      <c r="OSC159" s="154"/>
      <c r="OSD159" s="154"/>
      <c r="OSE159" s="153"/>
      <c r="OSF159" s="153"/>
      <c r="OSG159" s="153"/>
      <c r="OSH159" s="153"/>
      <c r="OSI159" s="153"/>
      <c r="OSJ159" s="153"/>
      <c r="OSK159" s="153"/>
      <c r="OSL159" s="153"/>
      <c r="OSM159" s="155"/>
      <c r="OSN159" s="165"/>
      <c r="OSO159" s="153"/>
      <c r="OSP159" s="154"/>
      <c r="OSQ159" s="154"/>
      <c r="OSR159" s="153"/>
      <c r="OSS159" s="153"/>
      <c r="OST159" s="153"/>
      <c r="OSU159" s="153"/>
      <c r="OSV159" s="153"/>
      <c r="OSW159" s="153"/>
      <c r="OSX159" s="153"/>
      <c r="OSY159" s="153"/>
      <c r="OSZ159" s="155"/>
      <c r="OTA159" s="165"/>
      <c r="OTB159" s="153"/>
      <c r="OTC159" s="154"/>
      <c r="OTD159" s="154"/>
      <c r="OTE159" s="153"/>
      <c r="OTF159" s="153"/>
      <c r="OTG159" s="153"/>
      <c r="OTH159" s="153"/>
      <c r="OTI159" s="153"/>
      <c r="OTJ159" s="153"/>
      <c r="OTK159" s="153"/>
      <c r="OTL159" s="153"/>
      <c r="OTM159" s="155"/>
      <c r="OTN159" s="165"/>
      <c r="OTO159" s="153"/>
      <c r="OTP159" s="154"/>
      <c r="OTQ159" s="154"/>
      <c r="OTR159" s="153"/>
      <c r="OTS159" s="153"/>
      <c r="OTT159" s="153"/>
      <c r="OTU159" s="153"/>
      <c r="OTV159" s="153"/>
      <c r="OTW159" s="153"/>
      <c r="OTX159" s="153"/>
      <c r="OTY159" s="153"/>
      <c r="OTZ159" s="155"/>
      <c r="OUA159" s="165"/>
      <c r="OUB159" s="153"/>
      <c r="OUC159" s="154"/>
      <c r="OUD159" s="154"/>
      <c r="OUE159" s="153"/>
      <c r="OUF159" s="153"/>
      <c r="OUG159" s="153"/>
      <c r="OUH159" s="153"/>
      <c r="OUI159" s="153"/>
      <c r="OUJ159" s="153"/>
      <c r="OUK159" s="153"/>
      <c r="OUL159" s="153"/>
      <c r="OUM159" s="155"/>
      <c r="OUN159" s="165"/>
      <c r="OUO159" s="153"/>
      <c r="OUP159" s="154"/>
      <c r="OUQ159" s="154"/>
      <c r="OUR159" s="153"/>
      <c r="OUS159" s="153"/>
      <c r="OUT159" s="153"/>
      <c r="OUU159" s="153"/>
      <c r="OUV159" s="153"/>
      <c r="OUW159" s="153"/>
      <c r="OUX159" s="153"/>
      <c r="OUY159" s="153"/>
      <c r="OUZ159" s="155"/>
      <c r="OVA159" s="165"/>
      <c r="OVB159" s="153"/>
      <c r="OVC159" s="154"/>
      <c r="OVD159" s="154"/>
      <c r="OVE159" s="153"/>
      <c r="OVF159" s="153"/>
      <c r="OVG159" s="153"/>
      <c r="OVH159" s="153"/>
      <c r="OVI159" s="153"/>
      <c r="OVJ159" s="153"/>
      <c r="OVK159" s="153"/>
      <c r="OVL159" s="153"/>
      <c r="OVM159" s="155"/>
      <c r="OVN159" s="165"/>
      <c r="OVO159" s="153"/>
      <c r="OVP159" s="154"/>
      <c r="OVQ159" s="154"/>
      <c r="OVR159" s="153"/>
      <c r="OVS159" s="153"/>
      <c r="OVT159" s="153"/>
      <c r="OVU159" s="153"/>
      <c r="OVV159" s="153"/>
      <c r="OVW159" s="153"/>
      <c r="OVX159" s="153"/>
      <c r="OVY159" s="153"/>
      <c r="OVZ159" s="155"/>
      <c r="OWA159" s="165"/>
      <c r="OWB159" s="153"/>
      <c r="OWC159" s="154"/>
      <c r="OWD159" s="154"/>
      <c r="OWE159" s="153"/>
      <c r="OWF159" s="153"/>
      <c r="OWG159" s="153"/>
      <c r="OWH159" s="153"/>
      <c r="OWI159" s="153"/>
      <c r="OWJ159" s="153"/>
      <c r="OWK159" s="153"/>
      <c r="OWL159" s="153"/>
      <c r="OWM159" s="155"/>
      <c r="OWN159" s="165"/>
      <c r="OWO159" s="153"/>
      <c r="OWP159" s="154"/>
      <c r="OWQ159" s="154"/>
      <c r="OWR159" s="153"/>
      <c r="OWS159" s="153"/>
      <c r="OWT159" s="153"/>
      <c r="OWU159" s="153"/>
      <c r="OWV159" s="153"/>
      <c r="OWW159" s="153"/>
      <c r="OWX159" s="153"/>
      <c r="OWY159" s="153"/>
      <c r="OWZ159" s="155"/>
      <c r="OXA159" s="165"/>
      <c r="OXB159" s="153"/>
      <c r="OXC159" s="154"/>
      <c r="OXD159" s="154"/>
      <c r="OXE159" s="153"/>
      <c r="OXF159" s="153"/>
      <c r="OXG159" s="153"/>
      <c r="OXH159" s="153"/>
      <c r="OXI159" s="153"/>
      <c r="OXJ159" s="153"/>
      <c r="OXK159" s="153"/>
      <c r="OXL159" s="153"/>
      <c r="OXM159" s="155"/>
      <c r="OXN159" s="165"/>
      <c r="OXO159" s="153"/>
      <c r="OXP159" s="154"/>
      <c r="OXQ159" s="154"/>
      <c r="OXR159" s="153"/>
      <c r="OXS159" s="153"/>
      <c r="OXT159" s="153"/>
      <c r="OXU159" s="153"/>
      <c r="OXV159" s="153"/>
      <c r="OXW159" s="153"/>
      <c r="OXX159" s="153"/>
      <c r="OXY159" s="153"/>
      <c r="OXZ159" s="155"/>
      <c r="OYA159" s="165"/>
      <c r="OYB159" s="153"/>
      <c r="OYC159" s="154"/>
      <c r="OYD159" s="154"/>
      <c r="OYE159" s="153"/>
      <c r="OYF159" s="153"/>
      <c r="OYG159" s="153"/>
      <c r="OYH159" s="153"/>
      <c r="OYI159" s="153"/>
      <c r="OYJ159" s="153"/>
      <c r="OYK159" s="153"/>
      <c r="OYL159" s="153"/>
      <c r="OYM159" s="155"/>
      <c r="OYN159" s="165"/>
      <c r="OYO159" s="153"/>
      <c r="OYP159" s="154"/>
      <c r="OYQ159" s="154"/>
      <c r="OYR159" s="153"/>
      <c r="OYS159" s="153"/>
      <c r="OYT159" s="153"/>
      <c r="OYU159" s="153"/>
      <c r="OYV159" s="153"/>
      <c r="OYW159" s="153"/>
      <c r="OYX159" s="153"/>
      <c r="OYY159" s="153"/>
      <c r="OYZ159" s="155"/>
      <c r="OZA159" s="165"/>
      <c r="OZB159" s="153"/>
      <c r="OZC159" s="154"/>
      <c r="OZD159" s="154"/>
      <c r="OZE159" s="153"/>
      <c r="OZF159" s="153"/>
      <c r="OZG159" s="153"/>
      <c r="OZH159" s="153"/>
      <c r="OZI159" s="153"/>
      <c r="OZJ159" s="153"/>
      <c r="OZK159" s="153"/>
      <c r="OZL159" s="153"/>
      <c r="OZM159" s="155"/>
      <c r="OZN159" s="165"/>
      <c r="OZO159" s="153"/>
      <c r="OZP159" s="154"/>
      <c r="OZQ159" s="154"/>
      <c r="OZR159" s="153"/>
      <c r="OZS159" s="153"/>
      <c r="OZT159" s="153"/>
      <c r="OZU159" s="153"/>
      <c r="OZV159" s="153"/>
      <c r="OZW159" s="153"/>
      <c r="OZX159" s="153"/>
      <c r="OZY159" s="153"/>
      <c r="OZZ159" s="155"/>
      <c r="PAA159" s="165"/>
      <c r="PAB159" s="153"/>
      <c r="PAC159" s="154"/>
      <c r="PAD159" s="154"/>
      <c r="PAE159" s="153"/>
      <c r="PAF159" s="153"/>
      <c r="PAG159" s="153"/>
      <c r="PAH159" s="153"/>
      <c r="PAI159" s="153"/>
      <c r="PAJ159" s="153"/>
      <c r="PAK159" s="153"/>
      <c r="PAL159" s="153"/>
      <c r="PAM159" s="155"/>
      <c r="PAN159" s="165"/>
      <c r="PAO159" s="153"/>
      <c r="PAP159" s="154"/>
      <c r="PAQ159" s="154"/>
      <c r="PAR159" s="153"/>
      <c r="PAS159" s="153"/>
      <c r="PAT159" s="153"/>
      <c r="PAU159" s="153"/>
      <c r="PAV159" s="153"/>
      <c r="PAW159" s="153"/>
      <c r="PAX159" s="153"/>
      <c r="PAY159" s="153"/>
      <c r="PAZ159" s="155"/>
      <c r="PBA159" s="165"/>
      <c r="PBB159" s="153"/>
      <c r="PBC159" s="154"/>
      <c r="PBD159" s="154"/>
      <c r="PBE159" s="153"/>
      <c r="PBF159" s="153"/>
      <c r="PBG159" s="153"/>
      <c r="PBH159" s="153"/>
      <c r="PBI159" s="153"/>
      <c r="PBJ159" s="153"/>
      <c r="PBK159" s="153"/>
      <c r="PBL159" s="153"/>
      <c r="PBM159" s="155"/>
      <c r="PBN159" s="165"/>
      <c r="PBO159" s="153"/>
      <c r="PBP159" s="154"/>
      <c r="PBQ159" s="154"/>
      <c r="PBR159" s="153"/>
      <c r="PBS159" s="153"/>
      <c r="PBT159" s="153"/>
      <c r="PBU159" s="153"/>
      <c r="PBV159" s="153"/>
      <c r="PBW159" s="153"/>
      <c r="PBX159" s="153"/>
      <c r="PBY159" s="153"/>
      <c r="PBZ159" s="155"/>
      <c r="PCA159" s="165"/>
      <c r="PCB159" s="153"/>
      <c r="PCC159" s="154"/>
      <c r="PCD159" s="154"/>
      <c r="PCE159" s="153"/>
      <c r="PCF159" s="153"/>
      <c r="PCG159" s="153"/>
      <c r="PCH159" s="153"/>
      <c r="PCI159" s="153"/>
      <c r="PCJ159" s="153"/>
      <c r="PCK159" s="153"/>
      <c r="PCL159" s="153"/>
      <c r="PCM159" s="155"/>
      <c r="PCN159" s="165"/>
      <c r="PCO159" s="153"/>
      <c r="PCP159" s="154"/>
      <c r="PCQ159" s="154"/>
      <c r="PCR159" s="153"/>
      <c r="PCS159" s="153"/>
      <c r="PCT159" s="153"/>
      <c r="PCU159" s="153"/>
      <c r="PCV159" s="153"/>
      <c r="PCW159" s="153"/>
      <c r="PCX159" s="153"/>
      <c r="PCY159" s="153"/>
      <c r="PCZ159" s="155"/>
      <c r="PDA159" s="165"/>
      <c r="PDB159" s="153"/>
      <c r="PDC159" s="154"/>
      <c r="PDD159" s="154"/>
      <c r="PDE159" s="153"/>
      <c r="PDF159" s="153"/>
      <c r="PDG159" s="153"/>
      <c r="PDH159" s="153"/>
      <c r="PDI159" s="153"/>
      <c r="PDJ159" s="153"/>
      <c r="PDK159" s="153"/>
      <c r="PDL159" s="153"/>
      <c r="PDM159" s="155"/>
      <c r="PDN159" s="165"/>
      <c r="PDO159" s="153"/>
      <c r="PDP159" s="154"/>
      <c r="PDQ159" s="154"/>
      <c r="PDR159" s="153"/>
      <c r="PDS159" s="153"/>
      <c r="PDT159" s="153"/>
      <c r="PDU159" s="153"/>
      <c r="PDV159" s="153"/>
      <c r="PDW159" s="153"/>
      <c r="PDX159" s="153"/>
      <c r="PDY159" s="153"/>
      <c r="PDZ159" s="155"/>
      <c r="PEA159" s="165"/>
      <c r="PEB159" s="153"/>
      <c r="PEC159" s="154"/>
      <c r="PED159" s="154"/>
      <c r="PEE159" s="153"/>
      <c r="PEF159" s="153"/>
      <c r="PEG159" s="153"/>
      <c r="PEH159" s="153"/>
      <c r="PEI159" s="153"/>
      <c r="PEJ159" s="153"/>
      <c r="PEK159" s="153"/>
      <c r="PEL159" s="153"/>
      <c r="PEM159" s="155"/>
      <c r="PEN159" s="165"/>
      <c r="PEO159" s="153"/>
      <c r="PEP159" s="154"/>
      <c r="PEQ159" s="154"/>
      <c r="PER159" s="153"/>
      <c r="PES159" s="153"/>
      <c r="PET159" s="153"/>
      <c r="PEU159" s="153"/>
      <c r="PEV159" s="153"/>
      <c r="PEW159" s="153"/>
      <c r="PEX159" s="153"/>
      <c r="PEY159" s="153"/>
      <c r="PEZ159" s="155"/>
      <c r="PFA159" s="165"/>
      <c r="PFB159" s="153"/>
      <c r="PFC159" s="154"/>
      <c r="PFD159" s="154"/>
      <c r="PFE159" s="153"/>
      <c r="PFF159" s="153"/>
      <c r="PFG159" s="153"/>
      <c r="PFH159" s="153"/>
      <c r="PFI159" s="153"/>
      <c r="PFJ159" s="153"/>
      <c r="PFK159" s="153"/>
      <c r="PFL159" s="153"/>
      <c r="PFM159" s="155"/>
      <c r="PFN159" s="165"/>
      <c r="PFO159" s="153"/>
      <c r="PFP159" s="154"/>
      <c r="PFQ159" s="154"/>
      <c r="PFR159" s="153"/>
      <c r="PFS159" s="153"/>
      <c r="PFT159" s="153"/>
      <c r="PFU159" s="153"/>
      <c r="PFV159" s="153"/>
      <c r="PFW159" s="153"/>
      <c r="PFX159" s="153"/>
      <c r="PFY159" s="153"/>
      <c r="PFZ159" s="155"/>
      <c r="PGA159" s="165"/>
      <c r="PGB159" s="153"/>
      <c r="PGC159" s="154"/>
      <c r="PGD159" s="154"/>
      <c r="PGE159" s="153"/>
      <c r="PGF159" s="153"/>
      <c r="PGG159" s="153"/>
      <c r="PGH159" s="153"/>
      <c r="PGI159" s="153"/>
      <c r="PGJ159" s="153"/>
      <c r="PGK159" s="153"/>
      <c r="PGL159" s="153"/>
      <c r="PGM159" s="155"/>
      <c r="PGN159" s="165"/>
      <c r="PGO159" s="153"/>
      <c r="PGP159" s="154"/>
      <c r="PGQ159" s="154"/>
      <c r="PGR159" s="153"/>
      <c r="PGS159" s="153"/>
      <c r="PGT159" s="153"/>
      <c r="PGU159" s="153"/>
      <c r="PGV159" s="153"/>
      <c r="PGW159" s="153"/>
      <c r="PGX159" s="153"/>
      <c r="PGY159" s="153"/>
      <c r="PGZ159" s="155"/>
      <c r="PHA159" s="165"/>
      <c r="PHB159" s="153"/>
      <c r="PHC159" s="154"/>
      <c r="PHD159" s="154"/>
      <c r="PHE159" s="153"/>
      <c r="PHF159" s="153"/>
      <c r="PHG159" s="153"/>
      <c r="PHH159" s="153"/>
      <c r="PHI159" s="153"/>
      <c r="PHJ159" s="153"/>
      <c r="PHK159" s="153"/>
      <c r="PHL159" s="153"/>
      <c r="PHM159" s="155"/>
      <c r="PHN159" s="165"/>
      <c r="PHO159" s="153"/>
      <c r="PHP159" s="154"/>
      <c r="PHQ159" s="154"/>
      <c r="PHR159" s="153"/>
      <c r="PHS159" s="153"/>
      <c r="PHT159" s="153"/>
      <c r="PHU159" s="153"/>
      <c r="PHV159" s="153"/>
      <c r="PHW159" s="153"/>
      <c r="PHX159" s="153"/>
      <c r="PHY159" s="153"/>
      <c r="PHZ159" s="155"/>
      <c r="PIA159" s="165"/>
      <c r="PIB159" s="153"/>
      <c r="PIC159" s="154"/>
      <c r="PID159" s="154"/>
      <c r="PIE159" s="153"/>
      <c r="PIF159" s="153"/>
      <c r="PIG159" s="153"/>
      <c r="PIH159" s="153"/>
      <c r="PII159" s="153"/>
      <c r="PIJ159" s="153"/>
      <c r="PIK159" s="153"/>
      <c r="PIL159" s="153"/>
      <c r="PIM159" s="155"/>
      <c r="PIN159" s="165"/>
      <c r="PIO159" s="153"/>
      <c r="PIP159" s="154"/>
      <c r="PIQ159" s="154"/>
      <c r="PIR159" s="153"/>
      <c r="PIS159" s="153"/>
      <c r="PIT159" s="153"/>
      <c r="PIU159" s="153"/>
      <c r="PIV159" s="153"/>
      <c r="PIW159" s="153"/>
      <c r="PIX159" s="153"/>
      <c r="PIY159" s="153"/>
      <c r="PIZ159" s="155"/>
      <c r="PJA159" s="165"/>
      <c r="PJB159" s="153"/>
      <c r="PJC159" s="154"/>
      <c r="PJD159" s="154"/>
      <c r="PJE159" s="153"/>
      <c r="PJF159" s="153"/>
      <c r="PJG159" s="153"/>
      <c r="PJH159" s="153"/>
      <c r="PJI159" s="153"/>
      <c r="PJJ159" s="153"/>
      <c r="PJK159" s="153"/>
      <c r="PJL159" s="153"/>
      <c r="PJM159" s="155"/>
      <c r="PJN159" s="165"/>
      <c r="PJO159" s="153"/>
      <c r="PJP159" s="154"/>
      <c r="PJQ159" s="154"/>
      <c r="PJR159" s="153"/>
      <c r="PJS159" s="153"/>
      <c r="PJT159" s="153"/>
      <c r="PJU159" s="153"/>
      <c r="PJV159" s="153"/>
      <c r="PJW159" s="153"/>
      <c r="PJX159" s="153"/>
      <c r="PJY159" s="153"/>
      <c r="PJZ159" s="155"/>
      <c r="PKA159" s="165"/>
      <c r="PKB159" s="153"/>
      <c r="PKC159" s="154"/>
      <c r="PKD159" s="154"/>
      <c r="PKE159" s="153"/>
      <c r="PKF159" s="153"/>
      <c r="PKG159" s="153"/>
      <c r="PKH159" s="153"/>
      <c r="PKI159" s="153"/>
      <c r="PKJ159" s="153"/>
      <c r="PKK159" s="153"/>
      <c r="PKL159" s="153"/>
      <c r="PKM159" s="155"/>
      <c r="PKN159" s="165"/>
      <c r="PKO159" s="153"/>
      <c r="PKP159" s="154"/>
      <c r="PKQ159" s="154"/>
      <c r="PKR159" s="153"/>
      <c r="PKS159" s="153"/>
      <c r="PKT159" s="153"/>
      <c r="PKU159" s="153"/>
      <c r="PKV159" s="153"/>
      <c r="PKW159" s="153"/>
      <c r="PKX159" s="153"/>
      <c r="PKY159" s="153"/>
      <c r="PKZ159" s="155"/>
      <c r="PLA159" s="165"/>
      <c r="PLB159" s="153"/>
      <c r="PLC159" s="154"/>
      <c r="PLD159" s="154"/>
      <c r="PLE159" s="153"/>
      <c r="PLF159" s="153"/>
      <c r="PLG159" s="153"/>
      <c r="PLH159" s="153"/>
      <c r="PLI159" s="153"/>
      <c r="PLJ159" s="153"/>
      <c r="PLK159" s="153"/>
      <c r="PLL159" s="153"/>
      <c r="PLM159" s="155"/>
      <c r="PLN159" s="165"/>
      <c r="PLO159" s="153"/>
      <c r="PLP159" s="154"/>
      <c r="PLQ159" s="154"/>
      <c r="PLR159" s="153"/>
      <c r="PLS159" s="153"/>
      <c r="PLT159" s="153"/>
      <c r="PLU159" s="153"/>
      <c r="PLV159" s="153"/>
      <c r="PLW159" s="153"/>
      <c r="PLX159" s="153"/>
      <c r="PLY159" s="153"/>
      <c r="PLZ159" s="155"/>
      <c r="PMA159" s="165"/>
      <c r="PMB159" s="153"/>
      <c r="PMC159" s="154"/>
      <c r="PMD159" s="154"/>
      <c r="PME159" s="153"/>
      <c r="PMF159" s="153"/>
      <c r="PMG159" s="153"/>
      <c r="PMH159" s="153"/>
      <c r="PMI159" s="153"/>
      <c r="PMJ159" s="153"/>
      <c r="PMK159" s="153"/>
      <c r="PML159" s="153"/>
      <c r="PMM159" s="155"/>
      <c r="PMN159" s="165"/>
      <c r="PMO159" s="153"/>
      <c r="PMP159" s="154"/>
      <c r="PMQ159" s="154"/>
      <c r="PMR159" s="153"/>
      <c r="PMS159" s="153"/>
      <c r="PMT159" s="153"/>
      <c r="PMU159" s="153"/>
      <c r="PMV159" s="153"/>
      <c r="PMW159" s="153"/>
      <c r="PMX159" s="153"/>
      <c r="PMY159" s="153"/>
      <c r="PMZ159" s="155"/>
      <c r="PNA159" s="165"/>
      <c r="PNB159" s="153"/>
      <c r="PNC159" s="154"/>
      <c r="PND159" s="154"/>
      <c r="PNE159" s="153"/>
      <c r="PNF159" s="153"/>
      <c r="PNG159" s="153"/>
      <c r="PNH159" s="153"/>
      <c r="PNI159" s="153"/>
      <c r="PNJ159" s="153"/>
      <c r="PNK159" s="153"/>
      <c r="PNL159" s="153"/>
      <c r="PNM159" s="155"/>
      <c r="PNN159" s="165"/>
      <c r="PNO159" s="153"/>
      <c r="PNP159" s="154"/>
      <c r="PNQ159" s="154"/>
      <c r="PNR159" s="153"/>
      <c r="PNS159" s="153"/>
      <c r="PNT159" s="153"/>
      <c r="PNU159" s="153"/>
      <c r="PNV159" s="153"/>
      <c r="PNW159" s="153"/>
      <c r="PNX159" s="153"/>
      <c r="PNY159" s="153"/>
      <c r="PNZ159" s="155"/>
      <c r="POA159" s="165"/>
      <c r="POB159" s="153"/>
      <c r="POC159" s="154"/>
      <c r="POD159" s="154"/>
      <c r="POE159" s="153"/>
      <c r="POF159" s="153"/>
      <c r="POG159" s="153"/>
      <c r="POH159" s="153"/>
      <c r="POI159" s="153"/>
      <c r="POJ159" s="153"/>
      <c r="POK159" s="153"/>
      <c r="POL159" s="153"/>
      <c r="POM159" s="155"/>
      <c r="PON159" s="165"/>
      <c r="POO159" s="153"/>
      <c r="POP159" s="154"/>
      <c r="POQ159" s="154"/>
      <c r="POR159" s="153"/>
      <c r="POS159" s="153"/>
      <c r="POT159" s="153"/>
      <c r="POU159" s="153"/>
      <c r="POV159" s="153"/>
      <c r="POW159" s="153"/>
      <c r="POX159" s="153"/>
      <c r="POY159" s="153"/>
      <c r="POZ159" s="155"/>
      <c r="PPA159" s="165"/>
      <c r="PPB159" s="153"/>
      <c r="PPC159" s="154"/>
      <c r="PPD159" s="154"/>
      <c r="PPE159" s="153"/>
      <c r="PPF159" s="153"/>
      <c r="PPG159" s="153"/>
      <c r="PPH159" s="153"/>
      <c r="PPI159" s="153"/>
      <c r="PPJ159" s="153"/>
      <c r="PPK159" s="153"/>
      <c r="PPL159" s="153"/>
      <c r="PPM159" s="155"/>
      <c r="PPN159" s="165"/>
      <c r="PPO159" s="153"/>
      <c r="PPP159" s="154"/>
      <c r="PPQ159" s="154"/>
      <c r="PPR159" s="153"/>
      <c r="PPS159" s="153"/>
      <c r="PPT159" s="153"/>
      <c r="PPU159" s="153"/>
      <c r="PPV159" s="153"/>
      <c r="PPW159" s="153"/>
      <c r="PPX159" s="153"/>
      <c r="PPY159" s="153"/>
      <c r="PPZ159" s="155"/>
      <c r="PQA159" s="165"/>
      <c r="PQB159" s="153"/>
      <c r="PQC159" s="154"/>
      <c r="PQD159" s="154"/>
      <c r="PQE159" s="153"/>
      <c r="PQF159" s="153"/>
      <c r="PQG159" s="153"/>
      <c r="PQH159" s="153"/>
      <c r="PQI159" s="153"/>
      <c r="PQJ159" s="153"/>
      <c r="PQK159" s="153"/>
      <c r="PQL159" s="153"/>
      <c r="PQM159" s="155"/>
      <c r="PQN159" s="165"/>
      <c r="PQO159" s="153"/>
      <c r="PQP159" s="154"/>
      <c r="PQQ159" s="154"/>
      <c r="PQR159" s="153"/>
      <c r="PQS159" s="153"/>
      <c r="PQT159" s="153"/>
      <c r="PQU159" s="153"/>
      <c r="PQV159" s="153"/>
      <c r="PQW159" s="153"/>
      <c r="PQX159" s="153"/>
      <c r="PQY159" s="153"/>
      <c r="PQZ159" s="155"/>
      <c r="PRA159" s="165"/>
      <c r="PRB159" s="153"/>
      <c r="PRC159" s="154"/>
      <c r="PRD159" s="154"/>
      <c r="PRE159" s="153"/>
      <c r="PRF159" s="153"/>
      <c r="PRG159" s="153"/>
      <c r="PRH159" s="153"/>
      <c r="PRI159" s="153"/>
      <c r="PRJ159" s="153"/>
      <c r="PRK159" s="153"/>
      <c r="PRL159" s="153"/>
      <c r="PRM159" s="155"/>
      <c r="PRN159" s="165"/>
      <c r="PRO159" s="153"/>
      <c r="PRP159" s="154"/>
      <c r="PRQ159" s="154"/>
      <c r="PRR159" s="153"/>
      <c r="PRS159" s="153"/>
      <c r="PRT159" s="153"/>
      <c r="PRU159" s="153"/>
      <c r="PRV159" s="153"/>
      <c r="PRW159" s="153"/>
      <c r="PRX159" s="153"/>
      <c r="PRY159" s="153"/>
      <c r="PRZ159" s="155"/>
      <c r="PSA159" s="165"/>
      <c r="PSB159" s="153"/>
      <c r="PSC159" s="154"/>
      <c r="PSD159" s="154"/>
      <c r="PSE159" s="153"/>
      <c r="PSF159" s="153"/>
      <c r="PSG159" s="153"/>
      <c r="PSH159" s="153"/>
      <c r="PSI159" s="153"/>
      <c r="PSJ159" s="153"/>
      <c r="PSK159" s="153"/>
      <c r="PSL159" s="153"/>
      <c r="PSM159" s="155"/>
      <c r="PSN159" s="165"/>
      <c r="PSO159" s="153"/>
      <c r="PSP159" s="154"/>
      <c r="PSQ159" s="154"/>
      <c r="PSR159" s="153"/>
      <c r="PSS159" s="153"/>
      <c r="PST159" s="153"/>
      <c r="PSU159" s="153"/>
      <c r="PSV159" s="153"/>
      <c r="PSW159" s="153"/>
      <c r="PSX159" s="153"/>
      <c r="PSY159" s="153"/>
      <c r="PSZ159" s="155"/>
      <c r="PTA159" s="165"/>
      <c r="PTB159" s="153"/>
      <c r="PTC159" s="154"/>
      <c r="PTD159" s="154"/>
      <c r="PTE159" s="153"/>
      <c r="PTF159" s="153"/>
      <c r="PTG159" s="153"/>
      <c r="PTH159" s="153"/>
      <c r="PTI159" s="153"/>
      <c r="PTJ159" s="153"/>
      <c r="PTK159" s="153"/>
      <c r="PTL159" s="153"/>
      <c r="PTM159" s="155"/>
      <c r="PTN159" s="165"/>
      <c r="PTO159" s="153"/>
      <c r="PTP159" s="154"/>
      <c r="PTQ159" s="154"/>
      <c r="PTR159" s="153"/>
      <c r="PTS159" s="153"/>
      <c r="PTT159" s="153"/>
      <c r="PTU159" s="153"/>
      <c r="PTV159" s="153"/>
      <c r="PTW159" s="153"/>
      <c r="PTX159" s="153"/>
      <c r="PTY159" s="153"/>
      <c r="PTZ159" s="155"/>
      <c r="PUA159" s="165"/>
      <c r="PUB159" s="153"/>
      <c r="PUC159" s="154"/>
      <c r="PUD159" s="154"/>
      <c r="PUE159" s="153"/>
      <c r="PUF159" s="153"/>
      <c r="PUG159" s="153"/>
      <c r="PUH159" s="153"/>
      <c r="PUI159" s="153"/>
      <c r="PUJ159" s="153"/>
      <c r="PUK159" s="153"/>
      <c r="PUL159" s="153"/>
      <c r="PUM159" s="155"/>
      <c r="PUN159" s="165"/>
      <c r="PUO159" s="153"/>
      <c r="PUP159" s="154"/>
      <c r="PUQ159" s="154"/>
      <c r="PUR159" s="153"/>
      <c r="PUS159" s="153"/>
      <c r="PUT159" s="153"/>
      <c r="PUU159" s="153"/>
      <c r="PUV159" s="153"/>
      <c r="PUW159" s="153"/>
      <c r="PUX159" s="153"/>
      <c r="PUY159" s="153"/>
      <c r="PUZ159" s="155"/>
      <c r="PVA159" s="165"/>
      <c r="PVB159" s="153"/>
      <c r="PVC159" s="154"/>
      <c r="PVD159" s="154"/>
      <c r="PVE159" s="153"/>
      <c r="PVF159" s="153"/>
      <c r="PVG159" s="153"/>
      <c r="PVH159" s="153"/>
      <c r="PVI159" s="153"/>
      <c r="PVJ159" s="153"/>
      <c r="PVK159" s="153"/>
      <c r="PVL159" s="153"/>
      <c r="PVM159" s="155"/>
      <c r="PVN159" s="165"/>
      <c r="PVO159" s="153"/>
      <c r="PVP159" s="154"/>
      <c r="PVQ159" s="154"/>
      <c r="PVR159" s="153"/>
      <c r="PVS159" s="153"/>
      <c r="PVT159" s="153"/>
      <c r="PVU159" s="153"/>
      <c r="PVV159" s="153"/>
      <c r="PVW159" s="153"/>
      <c r="PVX159" s="153"/>
      <c r="PVY159" s="153"/>
      <c r="PVZ159" s="155"/>
      <c r="PWA159" s="165"/>
      <c r="PWB159" s="153"/>
      <c r="PWC159" s="154"/>
      <c r="PWD159" s="154"/>
      <c r="PWE159" s="153"/>
      <c r="PWF159" s="153"/>
      <c r="PWG159" s="153"/>
      <c r="PWH159" s="153"/>
      <c r="PWI159" s="153"/>
      <c r="PWJ159" s="153"/>
      <c r="PWK159" s="153"/>
      <c r="PWL159" s="153"/>
      <c r="PWM159" s="155"/>
      <c r="PWN159" s="165"/>
      <c r="PWO159" s="153"/>
      <c r="PWP159" s="154"/>
      <c r="PWQ159" s="154"/>
      <c r="PWR159" s="153"/>
      <c r="PWS159" s="153"/>
      <c r="PWT159" s="153"/>
      <c r="PWU159" s="153"/>
      <c r="PWV159" s="153"/>
      <c r="PWW159" s="153"/>
      <c r="PWX159" s="153"/>
      <c r="PWY159" s="153"/>
      <c r="PWZ159" s="155"/>
      <c r="PXA159" s="165"/>
      <c r="PXB159" s="153"/>
      <c r="PXC159" s="154"/>
      <c r="PXD159" s="154"/>
      <c r="PXE159" s="153"/>
      <c r="PXF159" s="153"/>
      <c r="PXG159" s="153"/>
      <c r="PXH159" s="153"/>
      <c r="PXI159" s="153"/>
      <c r="PXJ159" s="153"/>
      <c r="PXK159" s="153"/>
      <c r="PXL159" s="153"/>
      <c r="PXM159" s="155"/>
      <c r="PXN159" s="165"/>
      <c r="PXO159" s="153"/>
      <c r="PXP159" s="154"/>
      <c r="PXQ159" s="154"/>
      <c r="PXR159" s="153"/>
      <c r="PXS159" s="153"/>
      <c r="PXT159" s="153"/>
      <c r="PXU159" s="153"/>
      <c r="PXV159" s="153"/>
      <c r="PXW159" s="153"/>
      <c r="PXX159" s="153"/>
      <c r="PXY159" s="153"/>
      <c r="PXZ159" s="155"/>
      <c r="PYA159" s="165"/>
      <c r="PYB159" s="153"/>
      <c r="PYC159" s="154"/>
      <c r="PYD159" s="154"/>
      <c r="PYE159" s="153"/>
      <c r="PYF159" s="153"/>
      <c r="PYG159" s="153"/>
      <c r="PYH159" s="153"/>
      <c r="PYI159" s="153"/>
      <c r="PYJ159" s="153"/>
      <c r="PYK159" s="153"/>
      <c r="PYL159" s="153"/>
      <c r="PYM159" s="155"/>
      <c r="PYN159" s="165"/>
      <c r="PYO159" s="153"/>
      <c r="PYP159" s="154"/>
      <c r="PYQ159" s="154"/>
      <c r="PYR159" s="153"/>
      <c r="PYS159" s="153"/>
      <c r="PYT159" s="153"/>
      <c r="PYU159" s="153"/>
      <c r="PYV159" s="153"/>
      <c r="PYW159" s="153"/>
      <c r="PYX159" s="153"/>
      <c r="PYY159" s="153"/>
      <c r="PYZ159" s="155"/>
      <c r="PZA159" s="165"/>
      <c r="PZB159" s="153"/>
      <c r="PZC159" s="154"/>
      <c r="PZD159" s="154"/>
      <c r="PZE159" s="153"/>
      <c r="PZF159" s="153"/>
      <c r="PZG159" s="153"/>
      <c r="PZH159" s="153"/>
      <c r="PZI159" s="153"/>
      <c r="PZJ159" s="153"/>
      <c r="PZK159" s="153"/>
      <c r="PZL159" s="153"/>
      <c r="PZM159" s="155"/>
      <c r="PZN159" s="165"/>
      <c r="PZO159" s="153"/>
      <c r="PZP159" s="154"/>
      <c r="PZQ159" s="154"/>
      <c r="PZR159" s="153"/>
      <c r="PZS159" s="153"/>
      <c r="PZT159" s="153"/>
      <c r="PZU159" s="153"/>
      <c r="PZV159" s="153"/>
      <c r="PZW159" s="153"/>
      <c r="PZX159" s="153"/>
      <c r="PZY159" s="153"/>
      <c r="PZZ159" s="155"/>
      <c r="QAA159" s="165"/>
      <c r="QAB159" s="153"/>
      <c r="QAC159" s="154"/>
      <c r="QAD159" s="154"/>
      <c r="QAE159" s="153"/>
      <c r="QAF159" s="153"/>
      <c r="QAG159" s="153"/>
      <c r="QAH159" s="153"/>
      <c r="QAI159" s="153"/>
      <c r="QAJ159" s="153"/>
      <c r="QAK159" s="153"/>
      <c r="QAL159" s="153"/>
      <c r="QAM159" s="155"/>
      <c r="QAN159" s="165"/>
      <c r="QAO159" s="153"/>
      <c r="QAP159" s="154"/>
      <c r="QAQ159" s="154"/>
      <c r="QAR159" s="153"/>
      <c r="QAS159" s="153"/>
      <c r="QAT159" s="153"/>
      <c r="QAU159" s="153"/>
      <c r="QAV159" s="153"/>
      <c r="QAW159" s="153"/>
      <c r="QAX159" s="153"/>
      <c r="QAY159" s="153"/>
      <c r="QAZ159" s="155"/>
      <c r="QBA159" s="165"/>
      <c r="QBB159" s="153"/>
      <c r="QBC159" s="154"/>
      <c r="QBD159" s="154"/>
      <c r="QBE159" s="153"/>
      <c r="QBF159" s="153"/>
      <c r="QBG159" s="153"/>
      <c r="QBH159" s="153"/>
      <c r="QBI159" s="153"/>
      <c r="QBJ159" s="153"/>
      <c r="QBK159" s="153"/>
      <c r="QBL159" s="153"/>
      <c r="QBM159" s="155"/>
      <c r="QBN159" s="165"/>
      <c r="QBO159" s="153"/>
      <c r="QBP159" s="154"/>
      <c r="QBQ159" s="154"/>
      <c r="QBR159" s="153"/>
      <c r="QBS159" s="153"/>
      <c r="QBT159" s="153"/>
      <c r="QBU159" s="153"/>
      <c r="QBV159" s="153"/>
      <c r="QBW159" s="153"/>
      <c r="QBX159" s="153"/>
      <c r="QBY159" s="153"/>
      <c r="QBZ159" s="155"/>
      <c r="QCA159" s="165"/>
      <c r="QCB159" s="153"/>
      <c r="QCC159" s="154"/>
      <c r="QCD159" s="154"/>
      <c r="QCE159" s="153"/>
      <c r="QCF159" s="153"/>
      <c r="QCG159" s="153"/>
      <c r="QCH159" s="153"/>
      <c r="QCI159" s="153"/>
      <c r="QCJ159" s="153"/>
      <c r="QCK159" s="153"/>
      <c r="QCL159" s="153"/>
      <c r="QCM159" s="155"/>
      <c r="QCN159" s="165"/>
      <c r="QCO159" s="153"/>
      <c r="QCP159" s="154"/>
      <c r="QCQ159" s="154"/>
      <c r="QCR159" s="153"/>
      <c r="QCS159" s="153"/>
      <c r="QCT159" s="153"/>
      <c r="QCU159" s="153"/>
      <c r="QCV159" s="153"/>
      <c r="QCW159" s="153"/>
      <c r="QCX159" s="153"/>
      <c r="QCY159" s="153"/>
      <c r="QCZ159" s="155"/>
      <c r="QDA159" s="165"/>
      <c r="QDB159" s="153"/>
      <c r="QDC159" s="154"/>
      <c r="QDD159" s="154"/>
      <c r="QDE159" s="153"/>
      <c r="QDF159" s="153"/>
      <c r="QDG159" s="153"/>
      <c r="QDH159" s="153"/>
      <c r="QDI159" s="153"/>
      <c r="QDJ159" s="153"/>
      <c r="QDK159" s="153"/>
      <c r="QDL159" s="153"/>
      <c r="QDM159" s="155"/>
      <c r="QDN159" s="165"/>
      <c r="QDO159" s="153"/>
      <c r="QDP159" s="154"/>
      <c r="QDQ159" s="154"/>
      <c r="QDR159" s="153"/>
      <c r="QDS159" s="153"/>
      <c r="QDT159" s="153"/>
      <c r="QDU159" s="153"/>
      <c r="QDV159" s="153"/>
      <c r="QDW159" s="153"/>
      <c r="QDX159" s="153"/>
      <c r="QDY159" s="153"/>
      <c r="QDZ159" s="155"/>
      <c r="QEA159" s="165"/>
      <c r="QEB159" s="153"/>
      <c r="QEC159" s="154"/>
      <c r="QED159" s="154"/>
      <c r="QEE159" s="153"/>
      <c r="QEF159" s="153"/>
      <c r="QEG159" s="153"/>
      <c r="QEH159" s="153"/>
      <c r="QEI159" s="153"/>
      <c r="QEJ159" s="153"/>
      <c r="QEK159" s="153"/>
      <c r="QEL159" s="153"/>
      <c r="QEM159" s="155"/>
      <c r="QEN159" s="165"/>
      <c r="QEO159" s="153"/>
      <c r="QEP159" s="154"/>
      <c r="QEQ159" s="154"/>
      <c r="QER159" s="153"/>
      <c r="QES159" s="153"/>
      <c r="QET159" s="153"/>
      <c r="QEU159" s="153"/>
      <c r="QEV159" s="153"/>
      <c r="QEW159" s="153"/>
      <c r="QEX159" s="153"/>
      <c r="QEY159" s="153"/>
      <c r="QEZ159" s="155"/>
      <c r="QFA159" s="165"/>
      <c r="QFB159" s="153"/>
      <c r="QFC159" s="154"/>
      <c r="QFD159" s="154"/>
      <c r="QFE159" s="153"/>
      <c r="QFF159" s="153"/>
      <c r="QFG159" s="153"/>
      <c r="QFH159" s="153"/>
      <c r="QFI159" s="153"/>
      <c r="QFJ159" s="153"/>
      <c r="QFK159" s="153"/>
      <c r="QFL159" s="153"/>
      <c r="QFM159" s="155"/>
      <c r="QFN159" s="165"/>
      <c r="QFO159" s="153"/>
      <c r="QFP159" s="154"/>
      <c r="QFQ159" s="154"/>
      <c r="QFR159" s="153"/>
      <c r="QFS159" s="153"/>
      <c r="QFT159" s="153"/>
      <c r="QFU159" s="153"/>
      <c r="QFV159" s="153"/>
      <c r="QFW159" s="153"/>
      <c r="QFX159" s="153"/>
      <c r="QFY159" s="153"/>
      <c r="QFZ159" s="155"/>
      <c r="QGA159" s="165"/>
      <c r="QGB159" s="153"/>
      <c r="QGC159" s="154"/>
      <c r="QGD159" s="154"/>
      <c r="QGE159" s="153"/>
      <c r="QGF159" s="153"/>
      <c r="QGG159" s="153"/>
      <c r="QGH159" s="153"/>
      <c r="QGI159" s="153"/>
      <c r="QGJ159" s="153"/>
      <c r="QGK159" s="153"/>
      <c r="QGL159" s="153"/>
      <c r="QGM159" s="155"/>
      <c r="QGN159" s="165"/>
      <c r="QGO159" s="153"/>
      <c r="QGP159" s="154"/>
      <c r="QGQ159" s="154"/>
      <c r="QGR159" s="153"/>
      <c r="QGS159" s="153"/>
      <c r="QGT159" s="153"/>
      <c r="QGU159" s="153"/>
      <c r="QGV159" s="153"/>
      <c r="QGW159" s="153"/>
      <c r="QGX159" s="153"/>
      <c r="QGY159" s="153"/>
      <c r="QGZ159" s="155"/>
      <c r="QHA159" s="165"/>
      <c r="QHB159" s="153"/>
      <c r="QHC159" s="154"/>
      <c r="QHD159" s="154"/>
      <c r="QHE159" s="153"/>
      <c r="QHF159" s="153"/>
      <c r="QHG159" s="153"/>
      <c r="QHH159" s="153"/>
      <c r="QHI159" s="153"/>
      <c r="QHJ159" s="153"/>
      <c r="QHK159" s="153"/>
      <c r="QHL159" s="153"/>
      <c r="QHM159" s="155"/>
      <c r="QHN159" s="165"/>
      <c r="QHO159" s="153"/>
      <c r="QHP159" s="154"/>
      <c r="QHQ159" s="154"/>
      <c r="QHR159" s="153"/>
      <c r="QHS159" s="153"/>
      <c r="QHT159" s="153"/>
      <c r="QHU159" s="153"/>
      <c r="QHV159" s="153"/>
      <c r="QHW159" s="153"/>
      <c r="QHX159" s="153"/>
      <c r="QHY159" s="153"/>
      <c r="QHZ159" s="155"/>
      <c r="QIA159" s="165"/>
      <c r="QIB159" s="153"/>
      <c r="QIC159" s="154"/>
      <c r="QID159" s="154"/>
      <c r="QIE159" s="153"/>
      <c r="QIF159" s="153"/>
      <c r="QIG159" s="153"/>
      <c r="QIH159" s="153"/>
      <c r="QII159" s="153"/>
      <c r="QIJ159" s="153"/>
      <c r="QIK159" s="153"/>
      <c r="QIL159" s="153"/>
      <c r="QIM159" s="155"/>
      <c r="QIN159" s="165"/>
      <c r="QIO159" s="153"/>
      <c r="QIP159" s="154"/>
      <c r="QIQ159" s="154"/>
      <c r="QIR159" s="153"/>
      <c r="QIS159" s="153"/>
      <c r="QIT159" s="153"/>
      <c r="QIU159" s="153"/>
      <c r="QIV159" s="153"/>
      <c r="QIW159" s="153"/>
      <c r="QIX159" s="153"/>
      <c r="QIY159" s="153"/>
      <c r="QIZ159" s="155"/>
      <c r="QJA159" s="165"/>
      <c r="QJB159" s="153"/>
      <c r="QJC159" s="154"/>
      <c r="QJD159" s="154"/>
      <c r="QJE159" s="153"/>
      <c r="QJF159" s="153"/>
      <c r="QJG159" s="153"/>
      <c r="QJH159" s="153"/>
      <c r="QJI159" s="153"/>
      <c r="QJJ159" s="153"/>
      <c r="QJK159" s="153"/>
      <c r="QJL159" s="153"/>
      <c r="QJM159" s="155"/>
      <c r="QJN159" s="165"/>
      <c r="QJO159" s="153"/>
      <c r="QJP159" s="154"/>
      <c r="QJQ159" s="154"/>
      <c r="QJR159" s="153"/>
      <c r="QJS159" s="153"/>
      <c r="QJT159" s="153"/>
      <c r="QJU159" s="153"/>
      <c r="QJV159" s="153"/>
      <c r="QJW159" s="153"/>
      <c r="QJX159" s="153"/>
      <c r="QJY159" s="153"/>
      <c r="QJZ159" s="155"/>
      <c r="QKA159" s="165"/>
      <c r="QKB159" s="153"/>
      <c r="QKC159" s="154"/>
      <c r="QKD159" s="154"/>
      <c r="QKE159" s="153"/>
      <c r="QKF159" s="153"/>
      <c r="QKG159" s="153"/>
      <c r="QKH159" s="153"/>
      <c r="QKI159" s="153"/>
      <c r="QKJ159" s="153"/>
      <c r="QKK159" s="153"/>
      <c r="QKL159" s="153"/>
      <c r="QKM159" s="155"/>
      <c r="QKN159" s="165"/>
      <c r="QKO159" s="153"/>
      <c r="QKP159" s="154"/>
      <c r="QKQ159" s="154"/>
      <c r="QKR159" s="153"/>
      <c r="QKS159" s="153"/>
      <c r="QKT159" s="153"/>
      <c r="QKU159" s="153"/>
      <c r="QKV159" s="153"/>
      <c r="QKW159" s="153"/>
      <c r="QKX159" s="153"/>
      <c r="QKY159" s="153"/>
      <c r="QKZ159" s="155"/>
      <c r="QLA159" s="165"/>
      <c r="QLB159" s="153"/>
      <c r="QLC159" s="154"/>
      <c r="QLD159" s="154"/>
      <c r="QLE159" s="153"/>
      <c r="QLF159" s="153"/>
      <c r="QLG159" s="153"/>
      <c r="QLH159" s="153"/>
      <c r="QLI159" s="153"/>
      <c r="QLJ159" s="153"/>
      <c r="QLK159" s="153"/>
      <c r="QLL159" s="153"/>
      <c r="QLM159" s="155"/>
      <c r="QLN159" s="165"/>
      <c r="QLO159" s="153"/>
      <c r="QLP159" s="154"/>
      <c r="QLQ159" s="154"/>
      <c r="QLR159" s="153"/>
      <c r="QLS159" s="153"/>
      <c r="QLT159" s="153"/>
      <c r="QLU159" s="153"/>
      <c r="QLV159" s="153"/>
      <c r="QLW159" s="153"/>
      <c r="QLX159" s="153"/>
      <c r="QLY159" s="153"/>
      <c r="QLZ159" s="155"/>
      <c r="QMA159" s="165"/>
      <c r="QMB159" s="153"/>
      <c r="QMC159" s="154"/>
      <c r="QMD159" s="154"/>
      <c r="QME159" s="153"/>
      <c r="QMF159" s="153"/>
      <c r="QMG159" s="153"/>
      <c r="QMH159" s="153"/>
      <c r="QMI159" s="153"/>
      <c r="QMJ159" s="153"/>
      <c r="QMK159" s="153"/>
      <c r="QML159" s="153"/>
      <c r="QMM159" s="155"/>
      <c r="QMN159" s="165"/>
      <c r="QMO159" s="153"/>
      <c r="QMP159" s="154"/>
      <c r="QMQ159" s="154"/>
      <c r="QMR159" s="153"/>
      <c r="QMS159" s="153"/>
      <c r="QMT159" s="153"/>
      <c r="QMU159" s="153"/>
      <c r="QMV159" s="153"/>
      <c r="QMW159" s="153"/>
      <c r="QMX159" s="153"/>
      <c r="QMY159" s="153"/>
      <c r="QMZ159" s="155"/>
      <c r="QNA159" s="165"/>
      <c r="QNB159" s="153"/>
      <c r="QNC159" s="154"/>
      <c r="QND159" s="154"/>
      <c r="QNE159" s="153"/>
      <c r="QNF159" s="153"/>
      <c r="QNG159" s="153"/>
      <c r="QNH159" s="153"/>
      <c r="QNI159" s="153"/>
      <c r="QNJ159" s="153"/>
      <c r="QNK159" s="153"/>
      <c r="QNL159" s="153"/>
      <c r="QNM159" s="155"/>
      <c r="QNN159" s="165"/>
      <c r="QNO159" s="153"/>
      <c r="QNP159" s="154"/>
      <c r="QNQ159" s="154"/>
      <c r="QNR159" s="153"/>
      <c r="QNS159" s="153"/>
      <c r="QNT159" s="153"/>
      <c r="QNU159" s="153"/>
      <c r="QNV159" s="153"/>
      <c r="QNW159" s="153"/>
      <c r="QNX159" s="153"/>
      <c r="QNY159" s="153"/>
      <c r="QNZ159" s="155"/>
      <c r="QOA159" s="165"/>
      <c r="QOB159" s="153"/>
      <c r="QOC159" s="154"/>
      <c r="QOD159" s="154"/>
      <c r="QOE159" s="153"/>
      <c r="QOF159" s="153"/>
      <c r="QOG159" s="153"/>
      <c r="QOH159" s="153"/>
      <c r="QOI159" s="153"/>
      <c r="QOJ159" s="153"/>
      <c r="QOK159" s="153"/>
      <c r="QOL159" s="153"/>
      <c r="QOM159" s="155"/>
      <c r="QON159" s="165"/>
      <c r="QOO159" s="153"/>
      <c r="QOP159" s="154"/>
      <c r="QOQ159" s="154"/>
      <c r="QOR159" s="153"/>
      <c r="QOS159" s="153"/>
      <c r="QOT159" s="153"/>
      <c r="QOU159" s="153"/>
      <c r="QOV159" s="153"/>
      <c r="QOW159" s="153"/>
      <c r="QOX159" s="153"/>
      <c r="QOY159" s="153"/>
      <c r="QOZ159" s="155"/>
      <c r="QPA159" s="165"/>
      <c r="QPB159" s="153"/>
      <c r="QPC159" s="154"/>
      <c r="QPD159" s="154"/>
      <c r="QPE159" s="153"/>
      <c r="QPF159" s="153"/>
      <c r="QPG159" s="153"/>
      <c r="QPH159" s="153"/>
      <c r="QPI159" s="153"/>
      <c r="QPJ159" s="153"/>
      <c r="QPK159" s="153"/>
      <c r="QPL159" s="153"/>
      <c r="QPM159" s="155"/>
      <c r="QPN159" s="165"/>
      <c r="QPO159" s="153"/>
      <c r="QPP159" s="154"/>
      <c r="QPQ159" s="154"/>
      <c r="QPR159" s="153"/>
      <c r="QPS159" s="153"/>
      <c r="QPT159" s="153"/>
      <c r="QPU159" s="153"/>
      <c r="QPV159" s="153"/>
      <c r="QPW159" s="153"/>
      <c r="QPX159" s="153"/>
      <c r="QPY159" s="153"/>
      <c r="QPZ159" s="155"/>
      <c r="QQA159" s="165"/>
      <c r="QQB159" s="153"/>
      <c r="QQC159" s="154"/>
      <c r="QQD159" s="154"/>
      <c r="QQE159" s="153"/>
      <c r="QQF159" s="153"/>
      <c r="QQG159" s="153"/>
      <c r="QQH159" s="153"/>
      <c r="QQI159" s="153"/>
      <c r="QQJ159" s="153"/>
      <c r="QQK159" s="153"/>
      <c r="QQL159" s="153"/>
      <c r="QQM159" s="155"/>
      <c r="QQN159" s="165"/>
      <c r="QQO159" s="153"/>
      <c r="QQP159" s="154"/>
      <c r="QQQ159" s="154"/>
      <c r="QQR159" s="153"/>
      <c r="QQS159" s="153"/>
      <c r="QQT159" s="153"/>
      <c r="QQU159" s="153"/>
      <c r="QQV159" s="153"/>
      <c r="QQW159" s="153"/>
      <c r="QQX159" s="153"/>
      <c r="QQY159" s="153"/>
      <c r="QQZ159" s="155"/>
      <c r="QRA159" s="165"/>
      <c r="QRB159" s="153"/>
      <c r="QRC159" s="154"/>
      <c r="QRD159" s="154"/>
      <c r="QRE159" s="153"/>
      <c r="QRF159" s="153"/>
      <c r="QRG159" s="153"/>
      <c r="QRH159" s="153"/>
      <c r="QRI159" s="153"/>
      <c r="QRJ159" s="153"/>
      <c r="QRK159" s="153"/>
      <c r="QRL159" s="153"/>
      <c r="QRM159" s="155"/>
      <c r="QRN159" s="165"/>
      <c r="QRO159" s="153"/>
      <c r="QRP159" s="154"/>
      <c r="QRQ159" s="154"/>
      <c r="QRR159" s="153"/>
      <c r="QRS159" s="153"/>
      <c r="QRT159" s="153"/>
      <c r="QRU159" s="153"/>
      <c r="QRV159" s="153"/>
      <c r="QRW159" s="153"/>
      <c r="QRX159" s="153"/>
      <c r="QRY159" s="153"/>
      <c r="QRZ159" s="155"/>
      <c r="QSA159" s="165"/>
      <c r="QSB159" s="153"/>
      <c r="QSC159" s="154"/>
      <c r="QSD159" s="154"/>
      <c r="QSE159" s="153"/>
      <c r="QSF159" s="153"/>
      <c r="QSG159" s="153"/>
      <c r="QSH159" s="153"/>
      <c r="QSI159" s="153"/>
      <c r="QSJ159" s="153"/>
      <c r="QSK159" s="153"/>
      <c r="QSL159" s="153"/>
      <c r="QSM159" s="155"/>
      <c r="QSN159" s="165"/>
      <c r="QSO159" s="153"/>
      <c r="QSP159" s="154"/>
      <c r="QSQ159" s="154"/>
      <c r="QSR159" s="153"/>
      <c r="QSS159" s="153"/>
      <c r="QST159" s="153"/>
      <c r="QSU159" s="153"/>
      <c r="QSV159" s="153"/>
      <c r="QSW159" s="153"/>
      <c r="QSX159" s="153"/>
      <c r="QSY159" s="153"/>
      <c r="QSZ159" s="155"/>
      <c r="QTA159" s="165"/>
      <c r="QTB159" s="153"/>
      <c r="QTC159" s="154"/>
      <c r="QTD159" s="154"/>
      <c r="QTE159" s="153"/>
      <c r="QTF159" s="153"/>
      <c r="QTG159" s="153"/>
      <c r="QTH159" s="153"/>
      <c r="QTI159" s="153"/>
      <c r="QTJ159" s="153"/>
      <c r="QTK159" s="153"/>
      <c r="QTL159" s="153"/>
      <c r="QTM159" s="155"/>
      <c r="QTN159" s="165"/>
      <c r="QTO159" s="153"/>
      <c r="QTP159" s="154"/>
      <c r="QTQ159" s="154"/>
      <c r="QTR159" s="153"/>
      <c r="QTS159" s="153"/>
      <c r="QTT159" s="153"/>
      <c r="QTU159" s="153"/>
      <c r="QTV159" s="153"/>
      <c r="QTW159" s="153"/>
      <c r="QTX159" s="153"/>
      <c r="QTY159" s="153"/>
      <c r="QTZ159" s="155"/>
      <c r="QUA159" s="165"/>
      <c r="QUB159" s="153"/>
      <c r="QUC159" s="154"/>
      <c r="QUD159" s="154"/>
      <c r="QUE159" s="153"/>
      <c r="QUF159" s="153"/>
      <c r="QUG159" s="153"/>
      <c r="QUH159" s="153"/>
      <c r="QUI159" s="153"/>
      <c r="QUJ159" s="153"/>
      <c r="QUK159" s="153"/>
      <c r="QUL159" s="153"/>
      <c r="QUM159" s="155"/>
      <c r="QUN159" s="165"/>
      <c r="QUO159" s="153"/>
      <c r="QUP159" s="154"/>
      <c r="QUQ159" s="154"/>
      <c r="QUR159" s="153"/>
      <c r="QUS159" s="153"/>
      <c r="QUT159" s="153"/>
      <c r="QUU159" s="153"/>
      <c r="QUV159" s="153"/>
      <c r="QUW159" s="153"/>
      <c r="QUX159" s="153"/>
      <c r="QUY159" s="153"/>
      <c r="QUZ159" s="155"/>
      <c r="QVA159" s="165"/>
      <c r="QVB159" s="153"/>
      <c r="QVC159" s="154"/>
      <c r="QVD159" s="154"/>
      <c r="QVE159" s="153"/>
      <c r="QVF159" s="153"/>
      <c r="QVG159" s="153"/>
      <c r="QVH159" s="153"/>
      <c r="QVI159" s="153"/>
      <c r="QVJ159" s="153"/>
      <c r="QVK159" s="153"/>
      <c r="QVL159" s="153"/>
      <c r="QVM159" s="155"/>
      <c r="QVN159" s="165"/>
      <c r="QVO159" s="153"/>
      <c r="QVP159" s="154"/>
      <c r="QVQ159" s="154"/>
      <c r="QVR159" s="153"/>
      <c r="QVS159" s="153"/>
      <c r="QVT159" s="153"/>
      <c r="QVU159" s="153"/>
      <c r="QVV159" s="153"/>
      <c r="QVW159" s="153"/>
      <c r="QVX159" s="153"/>
      <c r="QVY159" s="153"/>
      <c r="QVZ159" s="155"/>
      <c r="QWA159" s="165"/>
      <c r="QWB159" s="153"/>
      <c r="QWC159" s="154"/>
      <c r="QWD159" s="154"/>
      <c r="QWE159" s="153"/>
      <c r="QWF159" s="153"/>
      <c r="QWG159" s="153"/>
      <c r="QWH159" s="153"/>
      <c r="QWI159" s="153"/>
      <c r="QWJ159" s="153"/>
      <c r="QWK159" s="153"/>
      <c r="QWL159" s="153"/>
      <c r="QWM159" s="155"/>
      <c r="QWN159" s="165"/>
      <c r="QWO159" s="153"/>
      <c r="QWP159" s="154"/>
      <c r="QWQ159" s="154"/>
      <c r="QWR159" s="153"/>
      <c r="QWS159" s="153"/>
      <c r="QWT159" s="153"/>
      <c r="QWU159" s="153"/>
      <c r="QWV159" s="153"/>
      <c r="QWW159" s="153"/>
      <c r="QWX159" s="153"/>
      <c r="QWY159" s="153"/>
      <c r="QWZ159" s="155"/>
      <c r="QXA159" s="165"/>
      <c r="QXB159" s="153"/>
      <c r="QXC159" s="154"/>
      <c r="QXD159" s="154"/>
      <c r="QXE159" s="153"/>
      <c r="QXF159" s="153"/>
      <c r="QXG159" s="153"/>
      <c r="QXH159" s="153"/>
      <c r="QXI159" s="153"/>
      <c r="QXJ159" s="153"/>
      <c r="QXK159" s="153"/>
      <c r="QXL159" s="153"/>
      <c r="QXM159" s="155"/>
      <c r="QXN159" s="165"/>
      <c r="QXO159" s="153"/>
      <c r="QXP159" s="154"/>
      <c r="QXQ159" s="154"/>
      <c r="QXR159" s="153"/>
      <c r="QXS159" s="153"/>
      <c r="QXT159" s="153"/>
      <c r="QXU159" s="153"/>
      <c r="QXV159" s="153"/>
      <c r="QXW159" s="153"/>
      <c r="QXX159" s="153"/>
      <c r="QXY159" s="153"/>
      <c r="QXZ159" s="155"/>
      <c r="QYA159" s="165"/>
      <c r="QYB159" s="153"/>
      <c r="QYC159" s="154"/>
      <c r="QYD159" s="154"/>
      <c r="QYE159" s="153"/>
      <c r="QYF159" s="153"/>
      <c r="QYG159" s="153"/>
      <c r="QYH159" s="153"/>
      <c r="QYI159" s="153"/>
      <c r="QYJ159" s="153"/>
      <c r="QYK159" s="153"/>
      <c r="QYL159" s="153"/>
      <c r="QYM159" s="155"/>
      <c r="QYN159" s="165"/>
      <c r="QYO159" s="153"/>
      <c r="QYP159" s="154"/>
      <c r="QYQ159" s="154"/>
      <c r="QYR159" s="153"/>
      <c r="QYS159" s="153"/>
      <c r="QYT159" s="153"/>
      <c r="QYU159" s="153"/>
      <c r="QYV159" s="153"/>
      <c r="QYW159" s="153"/>
      <c r="QYX159" s="153"/>
      <c r="QYY159" s="153"/>
      <c r="QYZ159" s="155"/>
      <c r="QZA159" s="165"/>
      <c r="QZB159" s="153"/>
      <c r="QZC159" s="154"/>
      <c r="QZD159" s="154"/>
      <c r="QZE159" s="153"/>
      <c r="QZF159" s="153"/>
      <c r="QZG159" s="153"/>
      <c r="QZH159" s="153"/>
      <c r="QZI159" s="153"/>
      <c r="QZJ159" s="153"/>
      <c r="QZK159" s="153"/>
      <c r="QZL159" s="153"/>
      <c r="QZM159" s="155"/>
      <c r="QZN159" s="165"/>
      <c r="QZO159" s="153"/>
      <c r="QZP159" s="154"/>
      <c r="QZQ159" s="154"/>
      <c r="QZR159" s="153"/>
      <c r="QZS159" s="153"/>
      <c r="QZT159" s="153"/>
      <c r="QZU159" s="153"/>
      <c r="QZV159" s="153"/>
      <c r="QZW159" s="153"/>
      <c r="QZX159" s="153"/>
      <c r="QZY159" s="153"/>
      <c r="QZZ159" s="155"/>
      <c r="RAA159" s="165"/>
      <c r="RAB159" s="153"/>
      <c r="RAC159" s="154"/>
      <c r="RAD159" s="154"/>
      <c r="RAE159" s="153"/>
      <c r="RAF159" s="153"/>
      <c r="RAG159" s="153"/>
      <c r="RAH159" s="153"/>
      <c r="RAI159" s="153"/>
      <c r="RAJ159" s="153"/>
      <c r="RAK159" s="153"/>
      <c r="RAL159" s="153"/>
      <c r="RAM159" s="155"/>
      <c r="RAN159" s="165"/>
      <c r="RAO159" s="153"/>
      <c r="RAP159" s="154"/>
      <c r="RAQ159" s="154"/>
      <c r="RAR159" s="153"/>
      <c r="RAS159" s="153"/>
      <c r="RAT159" s="153"/>
      <c r="RAU159" s="153"/>
      <c r="RAV159" s="153"/>
      <c r="RAW159" s="153"/>
      <c r="RAX159" s="153"/>
      <c r="RAY159" s="153"/>
      <c r="RAZ159" s="155"/>
      <c r="RBA159" s="165"/>
      <c r="RBB159" s="153"/>
      <c r="RBC159" s="154"/>
      <c r="RBD159" s="154"/>
      <c r="RBE159" s="153"/>
      <c r="RBF159" s="153"/>
      <c r="RBG159" s="153"/>
      <c r="RBH159" s="153"/>
      <c r="RBI159" s="153"/>
      <c r="RBJ159" s="153"/>
      <c r="RBK159" s="153"/>
      <c r="RBL159" s="153"/>
      <c r="RBM159" s="155"/>
      <c r="RBN159" s="165"/>
      <c r="RBO159" s="153"/>
      <c r="RBP159" s="154"/>
      <c r="RBQ159" s="154"/>
      <c r="RBR159" s="153"/>
      <c r="RBS159" s="153"/>
      <c r="RBT159" s="153"/>
      <c r="RBU159" s="153"/>
      <c r="RBV159" s="153"/>
      <c r="RBW159" s="153"/>
      <c r="RBX159" s="153"/>
      <c r="RBY159" s="153"/>
      <c r="RBZ159" s="155"/>
      <c r="RCA159" s="165"/>
      <c r="RCB159" s="153"/>
      <c r="RCC159" s="154"/>
      <c r="RCD159" s="154"/>
      <c r="RCE159" s="153"/>
      <c r="RCF159" s="153"/>
      <c r="RCG159" s="153"/>
      <c r="RCH159" s="153"/>
      <c r="RCI159" s="153"/>
      <c r="RCJ159" s="153"/>
      <c r="RCK159" s="153"/>
      <c r="RCL159" s="153"/>
      <c r="RCM159" s="155"/>
      <c r="RCN159" s="165"/>
      <c r="RCO159" s="153"/>
      <c r="RCP159" s="154"/>
      <c r="RCQ159" s="154"/>
      <c r="RCR159" s="153"/>
      <c r="RCS159" s="153"/>
      <c r="RCT159" s="153"/>
      <c r="RCU159" s="153"/>
      <c r="RCV159" s="153"/>
      <c r="RCW159" s="153"/>
      <c r="RCX159" s="153"/>
      <c r="RCY159" s="153"/>
      <c r="RCZ159" s="155"/>
      <c r="RDA159" s="165"/>
      <c r="RDB159" s="153"/>
      <c r="RDC159" s="154"/>
      <c r="RDD159" s="154"/>
      <c r="RDE159" s="153"/>
      <c r="RDF159" s="153"/>
      <c r="RDG159" s="153"/>
      <c r="RDH159" s="153"/>
      <c r="RDI159" s="153"/>
      <c r="RDJ159" s="153"/>
      <c r="RDK159" s="153"/>
      <c r="RDL159" s="153"/>
      <c r="RDM159" s="155"/>
      <c r="RDN159" s="165"/>
      <c r="RDO159" s="153"/>
      <c r="RDP159" s="154"/>
      <c r="RDQ159" s="154"/>
      <c r="RDR159" s="153"/>
      <c r="RDS159" s="153"/>
      <c r="RDT159" s="153"/>
      <c r="RDU159" s="153"/>
      <c r="RDV159" s="153"/>
      <c r="RDW159" s="153"/>
      <c r="RDX159" s="153"/>
      <c r="RDY159" s="153"/>
      <c r="RDZ159" s="155"/>
      <c r="REA159" s="165"/>
      <c r="REB159" s="153"/>
      <c r="REC159" s="154"/>
      <c r="RED159" s="154"/>
      <c r="REE159" s="153"/>
      <c r="REF159" s="153"/>
      <c r="REG159" s="153"/>
      <c r="REH159" s="153"/>
      <c r="REI159" s="153"/>
      <c r="REJ159" s="153"/>
      <c r="REK159" s="153"/>
      <c r="REL159" s="153"/>
      <c r="REM159" s="155"/>
      <c r="REN159" s="165"/>
      <c r="REO159" s="153"/>
      <c r="REP159" s="154"/>
      <c r="REQ159" s="154"/>
      <c r="RER159" s="153"/>
      <c r="RES159" s="153"/>
      <c r="RET159" s="153"/>
      <c r="REU159" s="153"/>
      <c r="REV159" s="153"/>
      <c r="REW159" s="153"/>
      <c r="REX159" s="153"/>
      <c r="REY159" s="153"/>
      <c r="REZ159" s="155"/>
      <c r="RFA159" s="165"/>
      <c r="RFB159" s="153"/>
      <c r="RFC159" s="154"/>
      <c r="RFD159" s="154"/>
      <c r="RFE159" s="153"/>
      <c r="RFF159" s="153"/>
      <c r="RFG159" s="153"/>
      <c r="RFH159" s="153"/>
      <c r="RFI159" s="153"/>
      <c r="RFJ159" s="153"/>
      <c r="RFK159" s="153"/>
      <c r="RFL159" s="153"/>
      <c r="RFM159" s="155"/>
      <c r="RFN159" s="165"/>
      <c r="RFO159" s="153"/>
      <c r="RFP159" s="154"/>
      <c r="RFQ159" s="154"/>
      <c r="RFR159" s="153"/>
      <c r="RFS159" s="153"/>
      <c r="RFT159" s="153"/>
      <c r="RFU159" s="153"/>
      <c r="RFV159" s="153"/>
      <c r="RFW159" s="153"/>
      <c r="RFX159" s="153"/>
      <c r="RFY159" s="153"/>
      <c r="RFZ159" s="155"/>
      <c r="RGA159" s="165"/>
      <c r="RGB159" s="153"/>
      <c r="RGC159" s="154"/>
      <c r="RGD159" s="154"/>
      <c r="RGE159" s="153"/>
      <c r="RGF159" s="153"/>
      <c r="RGG159" s="153"/>
      <c r="RGH159" s="153"/>
      <c r="RGI159" s="153"/>
      <c r="RGJ159" s="153"/>
      <c r="RGK159" s="153"/>
      <c r="RGL159" s="153"/>
      <c r="RGM159" s="155"/>
      <c r="RGN159" s="165"/>
      <c r="RGO159" s="153"/>
      <c r="RGP159" s="154"/>
      <c r="RGQ159" s="154"/>
      <c r="RGR159" s="153"/>
      <c r="RGS159" s="153"/>
      <c r="RGT159" s="153"/>
      <c r="RGU159" s="153"/>
      <c r="RGV159" s="153"/>
      <c r="RGW159" s="153"/>
      <c r="RGX159" s="153"/>
      <c r="RGY159" s="153"/>
      <c r="RGZ159" s="155"/>
      <c r="RHA159" s="165"/>
      <c r="RHB159" s="153"/>
      <c r="RHC159" s="154"/>
      <c r="RHD159" s="154"/>
      <c r="RHE159" s="153"/>
      <c r="RHF159" s="153"/>
      <c r="RHG159" s="153"/>
      <c r="RHH159" s="153"/>
      <c r="RHI159" s="153"/>
      <c r="RHJ159" s="153"/>
      <c r="RHK159" s="153"/>
      <c r="RHL159" s="153"/>
      <c r="RHM159" s="155"/>
      <c r="RHN159" s="165"/>
      <c r="RHO159" s="153"/>
      <c r="RHP159" s="154"/>
      <c r="RHQ159" s="154"/>
      <c r="RHR159" s="153"/>
      <c r="RHS159" s="153"/>
      <c r="RHT159" s="153"/>
      <c r="RHU159" s="153"/>
      <c r="RHV159" s="153"/>
      <c r="RHW159" s="153"/>
      <c r="RHX159" s="153"/>
      <c r="RHY159" s="153"/>
      <c r="RHZ159" s="155"/>
      <c r="RIA159" s="165"/>
      <c r="RIB159" s="153"/>
      <c r="RIC159" s="154"/>
      <c r="RID159" s="154"/>
      <c r="RIE159" s="153"/>
      <c r="RIF159" s="153"/>
      <c r="RIG159" s="153"/>
      <c r="RIH159" s="153"/>
      <c r="RII159" s="153"/>
      <c r="RIJ159" s="153"/>
      <c r="RIK159" s="153"/>
      <c r="RIL159" s="153"/>
      <c r="RIM159" s="155"/>
      <c r="RIN159" s="165"/>
      <c r="RIO159" s="153"/>
      <c r="RIP159" s="154"/>
      <c r="RIQ159" s="154"/>
      <c r="RIR159" s="153"/>
      <c r="RIS159" s="153"/>
      <c r="RIT159" s="153"/>
      <c r="RIU159" s="153"/>
      <c r="RIV159" s="153"/>
      <c r="RIW159" s="153"/>
      <c r="RIX159" s="153"/>
      <c r="RIY159" s="153"/>
      <c r="RIZ159" s="155"/>
      <c r="RJA159" s="165"/>
      <c r="RJB159" s="153"/>
      <c r="RJC159" s="154"/>
      <c r="RJD159" s="154"/>
      <c r="RJE159" s="153"/>
      <c r="RJF159" s="153"/>
      <c r="RJG159" s="153"/>
      <c r="RJH159" s="153"/>
      <c r="RJI159" s="153"/>
      <c r="RJJ159" s="153"/>
      <c r="RJK159" s="153"/>
      <c r="RJL159" s="153"/>
      <c r="RJM159" s="155"/>
      <c r="RJN159" s="165"/>
      <c r="RJO159" s="153"/>
      <c r="RJP159" s="154"/>
      <c r="RJQ159" s="154"/>
      <c r="RJR159" s="153"/>
      <c r="RJS159" s="153"/>
      <c r="RJT159" s="153"/>
      <c r="RJU159" s="153"/>
      <c r="RJV159" s="153"/>
      <c r="RJW159" s="153"/>
      <c r="RJX159" s="153"/>
      <c r="RJY159" s="153"/>
      <c r="RJZ159" s="155"/>
      <c r="RKA159" s="165"/>
      <c r="RKB159" s="153"/>
      <c r="RKC159" s="154"/>
      <c r="RKD159" s="154"/>
      <c r="RKE159" s="153"/>
      <c r="RKF159" s="153"/>
      <c r="RKG159" s="153"/>
      <c r="RKH159" s="153"/>
      <c r="RKI159" s="153"/>
      <c r="RKJ159" s="153"/>
      <c r="RKK159" s="153"/>
      <c r="RKL159" s="153"/>
      <c r="RKM159" s="155"/>
      <c r="RKN159" s="165"/>
      <c r="RKO159" s="153"/>
      <c r="RKP159" s="154"/>
      <c r="RKQ159" s="154"/>
      <c r="RKR159" s="153"/>
      <c r="RKS159" s="153"/>
      <c r="RKT159" s="153"/>
      <c r="RKU159" s="153"/>
      <c r="RKV159" s="153"/>
      <c r="RKW159" s="153"/>
      <c r="RKX159" s="153"/>
      <c r="RKY159" s="153"/>
      <c r="RKZ159" s="155"/>
      <c r="RLA159" s="165"/>
      <c r="RLB159" s="153"/>
      <c r="RLC159" s="154"/>
      <c r="RLD159" s="154"/>
      <c r="RLE159" s="153"/>
      <c r="RLF159" s="153"/>
      <c r="RLG159" s="153"/>
      <c r="RLH159" s="153"/>
      <c r="RLI159" s="153"/>
      <c r="RLJ159" s="153"/>
      <c r="RLK159" s="153"/>
      <c r="RLL159" s="153"/>
      <c r="RLM159" s="155"/>
      <c r="RLN159" s="165"/>
      <c r="RLO159" s="153"/>
      <c r="RLP159" s="154"/>
      <c r="RLQ159" s="154"/>
      <c r="RLR159" s="153"/>
      <c r="RLS159" s="153"/>
      <c r="RLT159" s="153"/>
      <c r="RLU159" s="153"/>
      <c r="RLV159" s="153"/>
      <c r="RLW159" s="153"/>
      <c r="RLX159" s="153"/>
      <c r="RLY159" s="153"/>
      <c r="RLZ159" s="155"/>
      <c r="RMA159" s="165"/>
      <c r="RMB159" s="153"/>
      <c r="RMC159" s="154"/>
      <c r="RMD159" s="154"/>
      <c r="RME159" s="153"/>
      <c r="RMF159" s="153"/>
      <c r="RMG159" s="153"/>
      <c r="RMH159" s="153"/>
      <c r="RMI159" s="153"/>
      <c r="RMJ159" s="153"/>
      <c r="RMK159" s="153"/>
      <c r="RML159" s="153"/>
      <c r="RMM159" s="155"/>
      <c r="RMN159" s="165"/>
      <c r="RMO159" s="153"/>
      <c r="RMP159" s="154"/>
      <c r="RMQ159" s="154"/>
      <c r="RMR159" s="153"/>
      <c r="RMS159" s="153"/>
      <c r="RMT159" s="153"/>
      <c r="RMU159" s="153"/>
      <c r="RMV159" s="153"/>
      <c r="RMW159" s="153"/>
      <c r="RMX159" s="153"/>
      <c r="RMY159" s="153"/>
      <c r="RMZ159" s="155"/>
      <c r="RNA159" s="165"/>
      <c r="RNB159" s="153"/>
      <c r="RNC159" s="154"/>
      <c r="RND159" s="154"/>
      <c r="RNE159" s="153"/>
      <c r="RNF159" s="153"/>
      <c r="RNG159" s="153"/>
      <c r="RNH159" s="153"/>
      <c r="RNI159" s="153"/>
      <c r="RNJ159" s="153"/>
      <c r="RNK159" s="153"/>
      <c r="RNL159" s="153"/>
      <c r="RNM159" s="155"/>
      <c r="RNN159" s="165"/>
      <c r="RNO159" s="153"/>
      <c r="RNP159" s="154"/>
      <c r="RNQ159" s="154"/>
      <c r="RNR159" s="153"/>
      <c r="RNS159" s="153"/>
      <c r="RNT159" s="153"/>
      <c r="RNU159" s="153"/>
      <c r="RNV159" s="153"/>
      <c r="RNW159" s="153"/>
      <c r="RNX159" s="153"/>
      <c r="RNY159" s="153"/>
      <c r="RNZ159" s="155"/>
      <c r="ROA159" s="165"/>
      <c r="ROB159" s="153"/>
      <c r="ROC159" s="154"/>
      <c r="ROD159" s="154"/>
      <c r="ROE159" s="153"/>
      <c r="ROF159" s="153"/>
      <c r="ROG159" s="153"/>
      <c r="ROH159" s="153"/>
      <c r="ROI159" s="153"/>
      <c r="ROJ159" s="153"/>
      <c r="ROK159" s="153"/>
      <c r="ROL159" s="153"/>
      <c r="ROM159" s="155"/>
      <c r="RON159" s="165"/>
      <c r="ROO159" s="153"/>
      <c r="ROP159" s="154"/>
      <c r="ROQ159" s="154"/>
      <c r="ROR159" s="153"/>
      <c r="ROS159" s="153"/>
      <c r="ROT159" s="153"/>
      <c r="ROU159" s="153"/>
      <c r="ROV159" s="153"/>
      <c r="ROW159" s="153"/>
      <c r="ROX159" s="153"/>
      <c r="ROY159" s="153"/>
      <c r="ROZ159" s="155"/>
      <c r="RPA159" s="165"/>
      <c r="RPB159" s="153"/>
      <c r="RPC159" s="154"/>
      <c r="RPD159" s="154"/>
      <c r="RPE159" s="153"/>
      <c r="RPF159" s="153"/>
      <c r="RPG159" s="153"/>
      <c r="RPH159" s="153"/>
      <c r="RPI159" s="153"/>
      <c r="RPJ159" s="153"/>
      <c r="RPK159" s="153"/>
      <c r="RPL159" s="153"/>
      <c r="RPM159" s="155"/>
      <c r="RPN159" s="165"/>
      <c r="RPO159" s="153"/>
      <c r="RPP159" s="154"/>
      <c r="RPQ159" s="154"/>
      <c r="RPR159" s="153"/>
      <c r="RPS159" s="153"/>
      <c r="RPT159" s="153"/>
      <c r="RPU159" s="153"/>
      <c r="RPV159" s="153"/>
      <c r="RPW159" s="153"/>
      <c r="RPX159" s="153"/>
      <c r="RPY159" s="153"/>
      <c r="RPZ159" s="155"/>
      <c r="RQA159" s="165"/>
      <c r="RQB159" s="153"/>
      <c r="RQC159" s="154"/>
      <c r="RQD159" s="154"/>
      <c r="RQE159" s="153"/>
      <c r="RQF159" s="153"/>
      <c r="RQG159" s="153"/>
      <c r="RQH159" s="153"/>
      <c r="RQI159" s="153"/>
      <c r="RQJ159" s="153"/>
      <c r="RQK159" s="153"/>
      <c r="RQL159" s="153"/>
      <c r="RQM159" s="155"/>
      <c r="RQN159" s="165"/>
      <c r="RQO159" s="153"/>
      <c r="RQP159" s="154"/>
      <c r="RQQ159" s="154"/>
      <c r="RQR159" s="153"/>
      <c r="RQS159" s="153"/>
      <c r="RQT159" s="153"/>
      <c r="RQU159" s="153"/>
      <c r="RQV159" s="153"/>
      <c r="RQW159" s="153"/>
      <c r="RQX159" s="153"/>
      <c r="RQY159" s="153"/>
      <c r="RQZ159" s="155"/>
      <c r="RRA159" s="165"/>
      <c r="RRB159" s="153"/>
      <c r="RRC159" s="154"/>
      <c r="RRD159" s="154"/>
      <c r="RRE159" s="153"/>
      <c r="RRF159" s="153"/>
      <c r="RRG159" s="153"/>
      <c r="RRH159" s="153"/>
      <c r="RRI159" s="153"/>
      <c r="RRJ159" s="153"/>
      <c r="RRK159" s="153"/>
      <c r="RRL159" s="153"/>
      <c r="RRM159" s="155"/>
      <c r="RRN159" s="165"/>
      <c r="RRO159" s="153"/>
      <c r="RRP159" s="154"/>
      <c r="RRQ159" s="154"/>
      <c r="RRR159" s="153"/>
      <c r="RRS159" s="153"/>
      <c r="RRT159" s="153"/>
      <c r="RRU159" s="153"/>
      <c r="RRV159" s="153"/>
      <c r="RRW159" s="153"/>
      <c r="RRX159" s="153"/>
      <c r="RRY159" s="153"/>
      <c r="RRZ159" s="155"/>
      <c r="RSA159" s="165"/>
      <c r="RSB159" s="153"/>
      <c r="RSC159" s="154"/>
      <c r="RSD159" s="154"/>
      <c r="RSE159" s="153"/>
      <c r="RSF159" s="153"/>
      <c r="RSG159" s="153"/>
      <c r="RSH159" s="153"/>
      <c r="RSI159" s="153"/>
      <c r="RSJ159" s="153"/>
      <c r="RSK159" s="153"/>
      <c r="RSL159" s="153"/>
      <c r="RSM159" s="155"/>
      <c r="RSN159" s="165"/>
      <c r="RSO159" s="153"/>
      <c r="RSP159" s="154"/>
      <c r="RSQ159" s="154"/>
      <c r="RSR159" s="153"/>
      <c r="RSS159" s="153"/>
      <c r="RST159" s="153"/>
      <c r="RSU159" s="153"/>
      <c r="RSV159" s="153"/>
      <c r="RSW159" s="153"/>
      <c r="RSX159" s="153"/>
      <c r="RSY159" s="153"/>
      <c r="RSZ159" s="155"/>
      <c r="RTA159" s="165"/>
      <c r="RTB159" s="153"/>
      <c r="RTC159" s="154"/>
      <c r="RTD159" s="154"/>
      <c r="RTE159" s="153"/>
      <c r="RTF159" s="153"/>
      <c r="RTG159" s="153"/>
      <c r="RTH159" s="153"/>
      <c r="RTI159" s="153"/>
      <c r="RTJ159" s="153"/>
      <c r="RTK159" s="153"/>
      <c r="RTL159" s="153"/>
      <c r="RTM159" s="155"/>
      <c r="RTN159" s="165"/>
      <c r="RTO159" s="153"/>
      <c r="RTP159" s="154"/>
      <c r="RTQ159" s="154"/>
      <c r="RTR159" s="153"/>
      <c r="RTS159" s="153"/>
      <c r="RTT159" s="153"/>
      <c r="RTU159" s="153"/>
      <c r="RTV159" s="153"/>
      <c r="RTW159" s="153"/>
      <c r="RTX159" s="153"/>
      <c r="RTY159" s="153"/>
      <c r="RTZ159" s="155"/>
      <c r="RUA159" s="165"/>
      <c r="RUB159" s="153"/>
      <c r="RUC159" s="154"/>
      <c r="RUD159" s="154"/>
      <c r="RUE159" s="153"/>
      <c r="RUF159" s="153"/>
      <c r="RUG159" s="153"/>
      <c r="RUH159" s="153"/>
      <c r="RUI159" s="153"/>
      <c r="RUJ159" s="153"/>
      <c r="RUK159" s="153"/>
      <c r="RUL159" s="153"/>
      <c r="RUM159" s="155"/>
      <c r="RUN159" s="165"/>
      <c r="RUO159" s="153"/>
      <c r="RUP159" s="154"/>
      <c r="RUQ159" s="154"/>
      <c r="RUR159" s="153"/>
      <c r="RUS159" s="153"/>
      <c r="RUT159" s="153"/>
      <c r="RUU159" s="153"/>
      <c r="RUV159" s="153"/>
      <c r="RUW159" s="153"/>
      <c r="RUX159" s="153"/>
      <c r="RUY159" s="153"/>
      <c r="RUZ159" s="155"/>
      <c r="RVA159" s="165"/>
      <c r="RVB159" s="153"/>
      <c r="RVC159" s="154"/>
      <c r="RVD159" s="154"/>
      <c r="RVE159" s="153"/>
      <c r="RVF159" s="153"/>
      <c r="RVG159" s="153"/>
      <c r="RVH159" s="153"/>
      <c r="RVI159" s="153"/>
      <c r="RVJ159" s="153"/>
      <c r="RVK159" s="153"/>
      <c r="RVL159" s="153"/>
      <c r="RVM159" s="155"/>
      <c r="RVN159" s="165"/>
      <c r="RVO159" s="153"/>
      <c r="RVP159" s="154"/>
      <c r="RVQ159" s="154"/>
      <c r="RVR159" s="153"/>
      <c r="RVS159" s="153"/>
      <c r="RVT159" s="153"/>
      <c r="RVU159" s="153"/>
      <c r="RVV159" s="153"/>
      <c r="RVW159" s="153"/>
      <c r="RVX159" s="153"/>
      <c r="RVY159" s="153"/>
      <c r="RVZ159" s="155"/>
      <c r="RWA159" s="165"/>
      <c r="RWB159" s="153"/>
      <c r="RWC159" s="154"/>
      <c r="RWD159" s="154"/>
      <c r="RWE159" s="153"/>
      <c r="RWF159" s="153"/>
      <c r="RWG159" s="153"/>
      <c r="RWH159" s="153"/>
      <c r="RWI159" s="153"/>
      <c r="RWJ159" s="153"/>
      <c r="RWK159" s="153"/>
      <c r="RWL159" s="153"/>
      <c r="RWM159" s="155"/>
      <c r="RWN159" s="165"/>
      <c r="RWO159" s="153"/>
      <c r="RWP159" s="154"/>
      <c r="RWQ159" s="154"/>
      <c r="RWR159" s="153"/>
      <c r="RWS159" s="153"/>
      <c r="RWT159" s="153"/>
      <c r="RWU159" s="153"/>
      <c r="RWV159" s="153"/>
      <c r="RWW159" s="153"/>
      <c r="RWX159" s="153"/>
      <c r="RWY159" s="153"/>
      <c r="RWZ159" s="155"/>
      <c r="RXA159" s="165"/>
      <c r="RXB159" s="153"/>
      <c r="RXC159" s="154"/>
      <c r="RXD159" s="154"/>
      <c r="RXE159" s="153"/>
      <c r="RXF159" s="153"/>
      <c r="RXG159" s="153"/>
      <c r="RXH159" s="153"/>
      <c r="RXI159" s="153"/>
      <c r="RXJ159" s="153"/>
      <c r="RXK159" s="153"/>
      <c r="RXL159" s="153"/>
      <c r="RXM159" s="155"/>
      <c r="RXN159" s="165"/>
      <c r="RXO159" s="153"/>
      <c r="RXP159" s="154"/>
      <c r="RXQ159" s="154"/>
      <c r="RXR159" s="153"/>
      <c r="RXS159" s="153"/>
      <c r="RXT159" s="153"/>
      <c r="RXU159" s="153"/>
      <c r="RXV159" s="153"/>
      <c r="RXW159" s="153"/>
      <c r="RXX159" s="153"/>
      <c r="RXY159" s="153"/>
      <c r="RXZ159" s="155"/>
      <c r="RYA159" s="165"/>
      <c r="RYB159" s="153"/>
      <c r="RYC159" s="154"/>
      <c r="RYD159" s="154"/>
      <c r="RYE159" s="153"/>
      <c r="RYF159" s="153"/>
      <c r="RYG159" s="153"/>
      <c r="RYH159" s="153"/>
      <c r="RYI159" s="153"/>
      <c r="RYJ159" s="153"/>
      <c r="RYK159" s="153"/>
      <c r="RYL159" s="153"/>
      <c r="RYM159" s="155"/>
      <c r="RYN159" s="165"/>
      <c r="RYO159" s="153"/>
      <c r="RYP159" s="154"/>
      <c r="RYQ159" s="154"/>
      <c r="RYR159" s="153"/>
      <c r="RYS159" s="153"/>
      <c r="RYT159" s="153"/>
      <c r="RYU159" s="153"/>
      <c r="RYV159" s="153"/>
      <c r="RYW159" s="153"/>
      <c r="RYX159" s="153"/>
      <c r="RYY159" s="153"/>
      <c r="RYZ159" s="155"/>
      <c r="RZA159" s="165"/>
      <c r="RZB159" s="153"/>
      <c r="RZC159" s="154"/>
      <c r="RZD159" s="154"/>
      <c r="RZE159" s="153"/>
      <c r="RZF159" s="153"/>
      <c r="RZG159" s="153"/>
      <c r="RZH159" s="153"/>
      <c r="RZI159" s="153"/>
      <c r="RZJ159" s="153"/>
      <c r="RZK159" s="153"/>
      <c r="RZL159" s="153"/>
      <c r="RZM159" s="155"/>
      <c r="RZN159" s="165"/>
      <c r="RZO159" s="153"/>
      <c r="RZP159" s="154"/>
      <c r="RZQ159" s="154"/>
      <c r="RZR159" s="153"/>
      <c r="RZS159" s="153"/>
      <c r="RZT159" s="153"/>
      <c r="RZU159" s="153"/>
      <c r="RZV159" s="153"/>
      <c r="RZW159" s="153"/>
      <c r="RZX159" s="153"/>
      <c r="RZY159" s="153"/>
      <c r="RZZ159" s="155"/>
      <c r="SAA159" s="165"/>
      <c r="SAB159" s="153"/>
      <c r="SAC159" s="154"/>
      <c r="SAD159" s="154"/>
      <c r="SAE159" s="153"/>
      <c r="SAF159" s="153"/>
      <c r="SAG159" s="153"/>
      <c r="SAH159" s="153"/>
      <c r="SAI159" s="153"/>
      <c r="SAJ159" s="153"/>
      <c r="SAK159" s="153"/>
      <c r="SAL159" s="153"/>
      <c r="SAM159" s="155"/>
      <c r="SAN159" s="165"/>
      <c r="SAO159" s="153"/>
      <c r="SAP159" s="154"/>
      <c r="SAQ159" s="154"/>
      <c r="SAR159" s="153"/>
      <c r="SAS159" s="153"/>
      <c r="SAT159" s="153"/>
      <c r="SAU159" s="153"/>
      <c r="SAV159" s="153"/>
      <c r="SAW159" s="153"/>
      <c r="SAX159" s="153"/>
      <c r="SAY159" s="153"/>
      <c r="SAZ159" s="155"/>
      <c r="SBA159" s="165"/>
      <c r="SBB159" s="153"/>
      <c r="SBC159" s="154"/>
      <c r="SBD159" s="154"/>
      <c r="SBE159" s="153"/>
      <c r="SBF159" s="153"/>
      <c r="SBG159" s="153"/>
      <c r="SBH159" s="153"/>
      <c r="SBI159" s="153"/>
      <c r="SBJ159" s="153"/>
      <c r="SBK159" s="153"/>
      <c r="SBL159" s="153"/>
      <c r="SBM159" s="155"/>
      <c r="SBN159" s="165"/>
      <c r="SBO159" s="153"/>
      <c r="SBP159" s="154"/>
      <c r="SBQ159" s="154"/>
      <c r="SBR159" s="153"/>
      <c r="SBS159" s="153"/>
      <c r="SBT159" s="153"/>
      <c r="SBU159" s="153"/>
      <c r="SBV159" s="153"/>
      <c r="SBW159" s="153"/>
      <c r="SBX159" s="153"/>
      <c r="SBY159" s="153"/>
      <c r="SBZ159" s="155"/>
      <c r="SCA159" s="165"/>
      <c r="SCB159" s="153"/>
      <c r="SCC159" s="154"/>
      <c r="SCD159" s="154"/>
      <c r="SCE159" s="153"/>
      <c r="SCF159" s="153"/>
      <c r="SCG159" s="153"/>
      <c r="SCH159" s="153"/>
      <c r="SCI159" s="153"/>
      <c r="SCJ159" s="153"/>
      <c r="SCK159" s="153"/>
      <c r="SCL159" s="153"/>
      <c r="SCM159" s="155"/>
      <c r="SCN159" s="165"/>
      <c r="SCO159" s="153"/>
      <c r="SCP159" s="154"/>
      <c r="SCQ159" s="154"/>
      <c r="SCR159" s="153"/>
      <c r="SCS159" s="153"/>
      <c r="SCT159" s="153"/>
      <c r="SCU159" s="153"/>
      <c r="SCV159" s="153"/>
      <c r="SCW159" s="153"/>
      <c r="SCX159" s="153"/>
      <c r="SCY159" s="153"/>
      <c r="SCZ159" s="155"/>
      <c r="SDA159" s="165"/>
      <c r="SDB159" s="153"/>
      <c r="SDC159" s="154"/>
      <c r="SDD159" s="154"/>
      <c r="SDE159" s="153"/>
      <c r="SDF159" s="153"/>
      <c r="SDG159" s="153"/>
      <c r="SDH159" s="153"/>
      <c r="SDI159" s="153"/>
      <c r="SDJ159" s="153"/>
      <c r="SDK159" s="153"/>
      <c r="SDL159" s="153"/>
      <c r="SDM159" s="155"/>
      <c r="SDN159" s="165"/>
      <c r="SDO159" s="153"/>
      <c r="SDP159" s="154"/>
      <c r="SDQ159" s="154"/>
      <c r="SDR159" s="153"/>
      <c r="SDS159" s="153"/>
      <c r="SDT159" s="153"/>
      <c r="SDU159" s="153"/>
      <c r="SDV159" s="153"/>
      <c r="SDW159" s="153"/>
      <c r="SDX159" s="153"/>
      <c r="SDY159" s="153"/>
      <c r="SDZ159" s="155"/>
      <c r="SEA159" s="165"/>
      <c r="SEB159" s="153"/>
      <c r="SEC159" s="154"/>
      <c r="SED159" s="154"/>
      <c r="SEE159" s="153"/>
      <c r="SEF159" s="153"/>
      <c r="SEG159" s="153"/>
      <c r="SEH159" s="153"/>
      <c r="SEI159" s="153"/>
      <c r="SEJ159" s="153"/>
      <c r="SEK159" s="153"/>
      <c r="SEL159" s="153"/>
      <c r="SEM159" s="155"/>
      <c r="SEN159" s="165"/>
      <c r="SEO159" s="153"/>
      <c r="SEP159" s="154"/>
      <c r="SEQ159" s="154"/>
      <c r="SER159" s="153"/>
      <c r="SES159" s="153"/>
      <c r="SET159" s="153"/>
      <c r="SEU159" s="153"/>
      <c r="SEV159" s="153"/>
      <c r="SEW159" s="153"/>
      <c r="SEX159" s="153"/>
      <c r="SEY159" s="153"/>
      <c r="SEZ159" s="155"/>
      <c r="SFA159" s="165"/>
      <c r="SFB159" s="153"/>
      <c r="SFC159" s="154"/>
      <c r="SFD159" s="154"/>
      <c r="SFE159" s="153"/>
      <c r="SFF159" s="153"/>
      <c r="SFG159" s="153"/>
      <c r="SFH159" s="153"/>
      <c r="SFI159" s="153"/>
      <c r="SFJ159" s="153"/>
      <c r="SFK159" s="153"/>
      <c r="SFL159" s="153"/>
      <c r="SFM159" s="155"/>
      <c r="SFN159" s="165"/>
      <c r="SFO159" s="153"/>
      <c r="SFP159" s="154"/>
      <c r="SFQ159" s="154"/>
      <c r="SFR159" s="153"/>
      <c r="SFS159" s="153"/>
      <c r="SFT159" s="153"/>
      <c r="SFU159" s="153"/>
      <c r="SFV159" s="153"/>
      <c r="SFW159" s="153"/>
      <c r="SFX159" s="153"/>
      <c r="SFY159" s="153"/>
      <c r="SFZ159" s="155"/>
      <c r="SGA159" s="165"/>
      <c r="SGB159" s="153"/>
      <c r="SGC159" s="154"/>
      <c r="SGD159" s="154"/>
      <c r="SGE159" s="153"/>
      <c r="SGF159" s="153"/>
      <c r="SGG159" s="153"/>
      <c r="SGH159" s="153"/>
      <c r="SGI159" s="153"/>
      <c r="SGJ159" s="153"/>
      <c r="SGK159" s="153"/>
      <c r="SGL159" s="153"/>
      <c r="SGM159" s="155"/>
      <c r="SGN159" s="165"/>
      <c r="SGO159" s="153"/>
      <c r="SGP159" s="154"/>
      <c r="SGQ159" s="154"/>
      <c r="SGR159" s="153"/>
      <c r="SGS159" s="153"/>
      <c r="SGT159" s="153"/>
      <c r="SGU159" s="153"/>
      <c r="SGV159" s="153"/>
      <c r="SGW159" s="153"/>
      <c r="SGX159" s="153"/>
      <c r="SGY159" s="153"/>
      <c r="SGZ159" s="155"/>
      <c r="SHA159" s="165"/>
      <c r="SHB159" s="153"/>
      <c r="SHC159" s="154"/>
      <c r="SHD159" s="154"/>
      <c r="SHE159" s="153"/>
      <c r="SHF159" s="153"/>
      <c r="SHG159" s="153"/>
      <c r="SHH159" s="153"/>
      <c r="SHI159" s="153"/>
      <c r="SHJ159" s="153"/>
      <c r="SHK159" s="153"/>
      <c r="SHL159" s="153"/>
      <c r="SHM159" s="155"/>
      <c r="SHN159" s="165"/>
      <c r="SHO159" s="153"/>
      <c r="SHP159" s="154"/>
      <c r="SHQ159" s="154"/>
      <c r="SHR159" s="153"/>
      <c r="SHS159" s="153"/>
      <c r="SHT159" s="153"/>
      <c r="SHU159" s="153"/>
      <c r="SHV159" s="153"/>
      <c r="SHW159" s="153"/>
      <c r="SHX159" s="153"/>
      <c r="SHY159" s="153"/>
      <c r="SHZ159" s="155"/>
      <c r="SIA159" s="165"/>
      <c r="SIB159" s="153"/>
      <c r="SIC159" s="154"/>
      <c r="SID159" s="154"/>
      <c r="SIE159" s="153"/>
      <c r="SIF159" s="153"/>
      <c r="SIG159" s="153"/>
      <c r="SIH159" s="153"/>
      <c r="SII159" s="153"/>
      <c r="SIJ159" s="153"/>
      <c r="SIK159" s="153"/>
      <c r="SIL159" s="153"/>
      <c r="SIM159" s="155"/>
      <c r="SIN159" s="165"/>
      <c r="SIO159" s="153"/>
      <c r="SIP159" s="154"/>
      <c r="SIQ159" s="154"/>
      <c r="SIR159" s="153"/>
      <c r="SIS159" s="153"/>
      <c r="SIT159" s="153"/>
      <c r="SIU159" s="153"/>
      <c r="SIV159" s="153"/>
      <c r="SIW159" s="153"/>
      <c r="SIX159" s="153"/>
      <c r="SIY159" s="153"/>
      <c r="SIZ159" s="155"/>
      <c r="SJA159" s="165"/>
      <c r="SJB159" s="153"/>
      <c r="SJC159" s="154"/>
      <c r="SJD159" s="154"/>
      <c r="SJE159" s="153"/>
      <c r="SJF159" s="153"/>
      <c r="SJG159" s="153"/>
      <c r="SJH159" s="153"/>
      <c r="SJI159" s="153"/>
      <c r="SJJ159" s="153"/>
      <c r="SJK159" s="153"/>
      <c r="SJL159" s="153"/>
      <c r="SJM159" s="155"/>
      <c r="SJN159" s="165"/>
      <c r="SJO159" s="153"/>
      <c r="SJP159" s="154"/>
      <c r="SJQ159" s="154"/>
      <c r="SJR159" s="153"/>
      <c r="SJS159" s="153"/>
      <c r="SJT159" s="153"/>
      <c r="SJU159" s="153"/>
      <c r="SJV159" s="153"/>
      <c r="SJW159" s="153"/>
      <c r="SJX159" s="153"/>
      <c r="SJY159" s="153"/>
      <c r="SJZ159" s="155"/>
      <c r="SKA159" s="165"/>
      <c r="SKB159" s="153"/>
      <c r="SKC159" s="154"/>
      <c r="SKD159" s="154"/>
      <c r="SKE159" s="153"/>
      <c r="SKF159" s="153"/>
      <c r="SKG159" s="153"/>
      <c r="SKH159" s="153"/>
      <c r="SKI159" s="153"/>
      <c r="SKJ159" s="153"/>
      <c r="SKK159" s="153"/>
      <c r="SKL159" s="153"/>
      <c r="SKM159" s="155"/>
      <c r="SKN159" s="165"/>
      <c r="SKO159" s="153"/>
      <c r="SKP159" s="154"/>
      <c r="SKQ159" s="154"/>
      <c r="SKR159" s="153"/>
      <c r="SKS159" s="153"/>
      <c r="SKT159" s="153"/>
      <c r="SKU159" s="153"/>
      <c r="SKV159" s="153"/>
      <c r="SKW159" s="153"/>
      <c r="SKX159" s="153"/>
      <c r="SKY159" s="153"/>
      <c r="SKZ159" s="155"/>
      <c r="SLA159" s="165"/>
      <c r="SLB159" s="153"/>
      <c r="SLC159" s="154"/>
      <c r="SLD159" s="154"/>
      <c r="SLE159" s="153"/>
      <c r="SLF159" s="153"/>
      <c r="SLG159" s="153"/>
      <c r="SLH159" s="153"/>
      <c r="SLI159" s="153"/>
      <c r="SLJ159" s="153"/>
      <c r="SLK159" s="153"/>
      <c r="SLL159" s="153"/>
      <c r="SLM159" s="155"/>
      <c r="SLN159" s="165"/>
      <c r="SLO159" s="153"/>
      <c r="SLP159" s="154"/>
      <c r="SLQ159" s="154"/>
      <c r="SLR159" s="153"/>
      <c r="SLS159" s="153"/>
      <c r="SLT159" s="153"/>
      <c r="SLU159" s="153"/>
      <c r="SLV159" s="153"/>
      <c r="SLW159" s="153"/>
      <c r="SLX159" s="153"/>
      <c r="SLY159" s="153"/>
      <c r="SLZ159" s="155"/>
      <c r="SMA159" s="165"/>
      <c r="SMB159" s="153"/>
      <c r="SMC159" s="154"/>
      <c r="SMD159" s="154"/>
      <c r="SME159" s="153"/>
      <c r="SMF159" s="153"/>
      <c r="SMG159" s="153"/>
      <c r="SMH159" s="153"/>
      <c r="SMI159" s="153"/>
      <c r="SMJ159" s="153"/>
      <c r="SMK159" s="153"/>
      <c r="SML159" s="153"/>
      <c r="SMM159" s="155"/>
      <c r="SMN159" s="165"/>
      <c r="SMO159" s="153"/>
      <c r="SMP159" s="154"/>
      <c r="SMQ159" s="154"/>
      <c r="SMR159" s="153"/>
      <c r="SMS159" s="153"/>
      <c r="SMT159" s="153"/>
      <c r="SMU159" s="153"/>
      <c r="SMV159" s="153"/>
      <c r="SMW159" s="153"/>
      <c r="SMX159" s="153"/>
      <c r="SMY159" s="153"/>
      <c r="SMZ159" s="155"/>
      <c r="SNA159" s="165"/>
      <c r="SNB159" s="153"/>
      <c r="SNC159" s="154"/>
      <c r="SND159" s="154"/>
      <c r="SNE159" s="153"/>
      <c r="SNF159" s="153"/>
      <c r="SNG159" s="153"/>
      <c r="SNH159" s="153"/>
      <c r="SNI159" s="153"/>
      <c r="SNJ159" s="153"/>
      <c r="SNK159" s="153"/>
      <c r="SNL159" s="153"/>
      <c r="SNM159" s="155"/>
      <c r="SNN159" s="165"/>
      <c r="SNO159" s="153"/>
      <c r="SNP159" s="154"/>
      <c r="SNQ159" s="154"/>
      <c r="SNR159" s="153"/>
      <c r="SNS159" s="153"/>
      <c r="SNT159" s="153"/>
      <c r="SNU159" s="153"/>
      <c r="SNV159" s="153"/>
      <c r="SNW159" s="153"/>
      <c r="SNX159" s="153"/>
      <c r="SNY159" s="153"/>
      <c r="SNZ159" s="155"/>
      <c r="SOA159" s="165"/>
      <c r="SOB159" s="153"/>
      <c r="SOC159" s="154"/>
      <c r="SOD159" s="154"/>
      <c r="SOE159" s="153"/>
      <c r="SOF159" s="153"/>
      <c r="SOG159" s="153"/>
      <c r="SOH159" s="153"/>
      <c r="SOI159" s="153"/>
      <c r="SOJ159" s="153"/>
      <c r="SOK159" s="153"/>
      <c r="SOL159" s="153"/>
      <c r="SOM159" s="155"/>
      <c r="SON159" s="165"/>
      <c r="SOO159" s="153"/>
      <c r="SOP159" s="154"/>
      <c r="SOQ159" s="154"/>
      <c r="SOR159" s="153"/>
      <c r="SOS159" s="153"/>
      <c r="SOT159" s="153"/>
      <c r="SOU159" s="153"/>
      <c r="SOV159" s="153"/>
      <c r="SOW159" s="153"/>
      <c r="SOX159" s="153"/>
      <c r="SOY159" s="153"/>
      <c r="SOZ159" s="155"/>
      <c r="SPA159" s="165"/>
      <c r="SPB159" s="153"/>
      <c r="SPC159" s="154"/>
      <c r="SPD159" s="154"/>
      <c r="SPE159" s="153"/>
      <c r="SPF159" s="153"/>
      <c r="SPG159" s="153"/>
      <c r="SPH159" s="153"/>
      <c r="SPI159" s="153"/>
      <c r="SPJ159" s="153"/>
      <c r="SPK159" s="153"/>
      <c r="SPL159" s="153"/>
      <c r="SPM159" s="155"/>
      <c r="SPN159" s="165"/>
      <c r="SPO159" s="153"/>
      <c r="SPP159" s="154"/>
      <c r="SPQ159" s="154"/>
      <c r="SPR159" s="153"/>
      <c r="SPS159" s="153"/>
      <c r="SPT159" s="153"/>
      <c r="SPU159" s="153"/>
      <c r="SPV159" s="153"/>
      <c r="SPW159" s="153"/>
      <c r="SPX159" s="153"/>
      <c r="SPY159" s="153"/>
      <c r="SPZ159" s="155"/>
      <c r="SQA159" s="165"/>
      <c r="SQB159" s="153"/>
      <c r="SQC159" s="154"/>
      <c r="SQD159" s="154"/>
      <c r="SQE159" s="153"/>
      <c r="SQF159" s="153"/>
      <c r="SQG159" s="153"/>
      <c r="SQH159" s="153"/>
      <c r="SQI159" s="153"/>
      <c r="SQJ159" s="153"/>
      <c r="SQK159" s="153"/>
      <c r="SQL159" s="153"/>
      <c r="SQM159" s="155"/>
      <c r="SQN159" s="165"/>
      <c r="SQO159" s="153"/>
      <c r="SQP159" s="154"/>
      <c r="SQQ159" s="154"/>
      <c r="SQR159" s="153"/>
      <c r="SQS159" s="153"/>
      <c r="SQT159" s="153"/>
      <c r="SQU159" s="153"/>
      <c r="SQV159" s="153"/>
      <c r="SQW159" s="153"/>
      <c r="SQX159" s="153"/>
      <c r="SQY159" s="153"/>
      <c r="SQZ159" s="155"/>
      <c r="SRA159" s="165"/>
      <c r="SRB159" s="153"/>
      <c r="SRC159" s="154"/>
      <c r="SRD159" s="154"/>
      <c r="SRE159" s="153"/>
      <c r="SRF159" s="153"/>
      <c r="SRG159" s="153"/>
      <c r="SRH159" s="153"/>
      <c r="SRI159" s="153"/>
      <c r="SRJ159" s="153"/>
      <c r="SRK159" s="153"/>
      <c r="SRL159" s="153"/>
      <c r="SRM159" s="155"/>
      <c r="SRN159" s="165"/>
      <c r="SRO159" s="153"/>
      <c r="SRP159" s="154"/>
      <c r="SRQ159" s="154"/>
      <c r="SRR159" s="153"/>
      <c r="SRS159" s="153"/>
      <c r="SRT159" s="153"/>
      <c r="SRU159" s="153"/>
      <c r="SRV159" s="153"/>
      <c r="SRW159" s="153"/>
      <c r="SRX159" s="153"/>
      <c r="SRY159" s="153"/>
      <c r="SRZ159" s="155"/>
      <c r="SSA159" s="165"/>
      <c r="SSB159" s="153"/>
      <c r="SSC159" s="154"/>
      <c r="SSD159" s="154"/>
      <c r="SSE159" s="153"/>
      <c r="SSF159" s="153"/>
      <c r="SSG159" s="153"/>
      <c r="SSH159" s="153"/>
      <c r="SSI159" s="153"/>
      <c r="SSJ159" s="153"/>
      <c r="SSK159" s="153"/>
      <c r="SSL159" s="153"/>
      <c r="SSM159" s="155"/>
      <c r="SSN159" s="165"/>
      <c r="SSO159" s="153"/>
      <c r="SSP159" s="154"/>
      <c r="SSQ159" s="154"/>
      <c r="SSR159" s="153"/>
      <c r="SSS159" s="153"/>
      <c r="SST159" s="153"/>
      <c r="SSU159" s="153"/>
      <c r="SSV159" s="153"/>
      <c r="SSW159" s="153"/>
      <c r="SSX159" s="153"/>
      <c r="SSY159" s="153"/>
      <c r="SSZ159" s="155"/>
      <c r="STA159" s="165"/>
      <c r="STB159" s="153"/>
      <c r="STC159" s="154"/>
      <c r="STD159" s="154"/>
      <c r="STE159" s="153"/>
      <c r="STF159" s="153"/>
      <c r="STG159" s="153"/>
      <c r="STH159" s="153"/>
      <c r="STI159" s="153"/>
      <c r="STJ159" s="153"/>
      <c r="STK159" s="153"/>
      <c r="STL159" s="153"/>
      <c r="STM159" s="155"/>
      <c r="STN159" s="165"/>
      <c r="STO159" s="153"/>
      <c r="STP159" s="154"/>
      <c r="STQ159" s="154"/>
      <c r="STR159" s="153"/>
      <c r="STS159" s="153"/>
      <c r="STT159" s="153"/>
      <c r="STU159" s="153"/>
      <c r="STV159" s="153"/>
      <c r="STW159" s="153"/>
      <c r="STX159" s="153"/>
      <c r="STY159" s="153"/>
      <c r="STZ159" s="155"/>
      <c r="SUA159" s="165"/>
      <c r="SUB159" s="153"/>
      <c r="SUC159" s="154"/>
      <c r="SUD159" s="154"/>
      <c r="SUE159" s="153"/>
      <c r="SUF159" s="153"/>
      <c r="SUG159" s="153"/>
      <c r="SUH159" s="153"/>
      <c r="SUI159" s="153"/>
      <c r="SUJ159" s="153"/>
      <c r="SUK159" s="153"/>
      <c r="SUL159" s="153"/>
      <c r="SUM159" s="155"/>
      <c r="SUN159" s="165"/>
      <c r="SUO159" s="153"/>
      <c r="SUP159" s="154"/>
      <c r="SUQ159" s="154"/>
      <c r="SUR159" s="153"/>
      <c r="SUS159" s="153"/>
      <c r="SUT159" s="153"/>
      <c r="SUU159" s="153"/>
      <c r="SUV159" s="153"/>
      <c r="SUW159" s="153"/>
      <c r="SUX159" s="153"/>
      <c r="SUY159" s="153"/>
      <c r="SUZ159" s="155"/>
      <c r="SVA159" s="165"/>
      <c r="SVB159" s="153"/>
      <c r="SVC159" s="154"/>
      <c r="SVD159" s="154"/>
      <c r="SVE159" s="153"/>
      <c r="SVF159" s="153"/>
      <c r="SVG159" s="153"/>
      <c r="SVH159" s="153"/>
      <c r="SVI159" s="153"/>
      <c r="SVJ159" s="153"/>
      <c r="SVK159" s="153"/>
      <c r="SVL159" s="153"/>
      <c r="SVM159" s="155"/>
      <c r="SVN159" s="165"/>
      <c r="SVO159" s="153"/>
      <c r="SVP159" s="154"/>
      <c r="SVQ159" s="154"/>
      <c r="SVR159" s="153"/>
      <c r="SVS159" s="153"/>
      <c r="SVT159" s="153"/>
      <c r="SVU159" s="153"/>
      <c r="SVV159" s="153"/>
      <c r="SVW159" s="153"/>
      <c r="SVX159" s="153"/>
      <c r="SVY159" s="153"/>
      <c r="SVZ159" s="155"/>
      <c r="SWA159" s="165"/>
      <c r="SWB159" s="153"/>
      <c r="SWC159" s="154"/>
      <c r="SWD159" s="154"/>
      <c r="SWE159" s="153"/>
      <c r="SWF159" s="153"/>
      <c r="SWG159" s="153"/>
      <c r="SWH159" s="153"/>
      <c r="SWI159" s="153"/>
      <c r="SWJ159" s="153"/>
      <c r="SWK159" s="153"/>
      <c r="SWL159" s="153"/>
      <c r="SWM159" s="155"/>
      <c r="SWN159" s="165"/>
      <c r="SWO159" s="153"/>
      <c r="SWP159" s="154"/>
      <c r="SWQ159" s="154"/>
      <c r="SWR159" s="153"/>
      <c r="SWS159" s="153"/>
      <c r="SWT159" s="153"/>
      <c r="SWU159" s="153"/>
      <c r="SWV159" s="153"/>
      <c r="SWW159" s="153"/>
      <c r="SWX159" s="153"/>
      <c r="SWY159" s="153"/>
      <c r="SWZ159" s="155"/>
      <c r="SXA159" s="165"/>
      <c r="SXB159" s="153"/>
      <c r="SXC159" s="154"/>
      <c r="SXD159" s="154"/>
      <c r="SXE159" s="153"/>
      <c r="SXF159" s="153"/>
      <c r="SXG159" s="153"/>
      <c r="SXH159" s="153"/>
      <c r="SXI159" s="153"/>
      <c r="SXJ159" s="153"/>
      <c r="SXK159" s="153"/>
      <c r="SXL159" s="153"/>
      <c r="SXM159" s="155"/>
      <c r="SXN159" s="165"/>
      <c r="SXO159" s="153"/>
      <c r="SXP159" s="154"/>
      <c r="SXQ159" s="154"/>
      <c r="SXR159" s="153"/>
      <c r="SXS159" s="153"/>
      <c r="SXT159" s="153"/>
      <c r="SXU159" s="153"/>
      <c r="SXV159" s="153"/>
      <c r="SXW159" s="153"/>
      <c r="SXX159" s="153"/>
      <c r="SXY159" s="153"/>
      <c r="SXZ159" s="155"/>
      <c r="SYA159" s="165"/>
      <c r="SYB159" s="153"/>
      <c r="SYC159" s="154"/>
      <c r="SYD159" s="154"/>
      <c r="SYE159" s="153"/>
      <c r="SYF159" s="153"/>
      <c r="SYG159" s="153"/>
      <c r="SYH159" s="153"/>
      <c r="SYI159" s="153"/>
      <c r="SYJ159" s="153"/>
      <c r="SYK159" s="153"/>
      <c r="SYL159" s="153"/>
      <c r="SYM159" s="155"/>
      <c r="SYN159" s="165"/>
      <c r="SYO159" s="153"/>
      <c r="SYP159" s="154"/>
      <c r="SYQ159" s="154"/>
      <c r="SYR159" s="153"/>
      <c r="SYS159" s="153"/>
      <c r="SYT159" s="153"/>
      <c r="SYU159" s="153"/>
      <c r="SYV159" s="153"/>
      <c r="SYW159" s="153"/>
      <c r="SYX159" s="153"/>
      <c r="SYY159" s="153"/>
      <c r="SYZ159" s="155"/>
      <c r="SZA159" s="165"/>
      <c r="SZB159" s="153"/>
      <c r="SZC159" s="154"/>
      <c r="SZD159" s="154"/>
      <c r="SZE159" s="153"/>
      <c r="SZF159" s="153"/>
      <c r="SZG159" s="153"/>
      <c r="SZH159" s="153"/>
      <c r="SZI159" s="153"/>
      <c r="SZJ159" s="153"/>
      <c r="SZK159" s="153"/>
      <c r="SZL159" s="153"/>
      <c r="SZM159" s="155"/>
      <c r="SZN159" s="165"/>
      <c r="SZO159" s="153"/>
      <c r="SZP159" s="154"/>
      <c r="SZQ159" s="154"/>
      <c r="SZR159" s="153"/>
      <c r="SZS159" s="153"/>
      <c r="SZT159" s="153"/>
      <c r="SZU159" s="153"/>
      <c r="SZV159" s="153"/>
      <c r="SZW159" s="153"/>
      <c r="SZX159" s="153"/>
      <c r="SZY159" s="153"/>
      <c r="SZZ159" s="155"/>
      <c r="TAA159" s="165"/>
      <c r="TAB159" s="153"/>
      <c r="TAC159" s="154"/>
      <c r="TAD159" s="154"/>
      <c r="TAE159" s="153"/>
      <c r="TAF159" s="153"/>
      <c r="TAG159" s="153"/>
      <c r="TAH159" s="153"/>
      <c r="TAI159" s="153"/>
      <c r="TAJ159" s="153"/>
      <c r="TAK159" s="153"/>
      <c r="TAL159" s="153"/>
      <c r="TAM159" s="155"/>
      <c r="TAN159" s="165"/>
      <c r="TAO159" s="153"/>
      <c r="TAP159" s="154"/>
      <c r="TAQ159" s="154"/>
      <c r="TAR159" s="153"/>
      <c r="TAS159" s="153"/>
      <c r="TAT159" s="153"/>
      <c r="TAU159" s="153"/>
      <c r="TAV159" s="153"/>
      <c r="TAW159" s="153"/>
      <c r="TAX159" s="153"/>
      <c r="TAY159" s="153"/>
      <c r="TAZ159" s="155"/>
      <c r="TBA159" s="165"/>
      <c r="TBB159" s="153"/>
      <c r="TBC159" s="154"/>
      <c r="TBD159" s="154"/>
      <c r="TBE159" s="153"/>
      <c r="TBF159" s="153"/>
      <c r="TBG159" s="153"/>
      <c r="TBH159" s="153"/>
      <c r="TBI159" s="153"/>
      <c r="TBJ159" s="153"/>
      <c r="TBK159" s="153"/>
      <c r="TBL159" s="153"/>
      <c r="TBM159" s="155"/>
      <c r="TBN159" s="165"/>
      <c r="TBO159" s="153"/>
      <c r="TBP159" s="154"/>
      <c r="TBQ159" s="154"/>
      <c r="TBR159" s="153"/>
      <c r="TBS159" s="153"/>
      <c r="TBT159" s="153"/>
      <c r="TBU159" s="153"/>
      <c r="TBV159" s="153"/>
      <c r="TBW159" s="153"/>
      <c r="TBX159" s="153"/>
      <c r="TBY159" s="153"/>
      <c r="TBZ159" s="155"/>
      <c r="TCA159" s="165"/>
      <c r="TCB159" s="153"/>
      <c r="TCC159" s="154"/>
      <c r="TCD159" s="154"/>
      <c r="TCE159" s="153"/>
      <c r="TCF159" s="153"/>
      <c r="TCG159" s="153"/>
      <c r="TCH159" s="153"/>
      <c r="TCI159" s="153"/>
      <c r="TCJ159" s="153"/>
      <c r="TCK159" s="153"/>
      <c r="TCL159" s="153"/>
      <c r="TCM159" s="155"/>
      <c r="TCN159" s="165"/>
      <c r="TCO159" s="153"/>
      <c r="TCP159" s="154"/>
      <c r="TCQ159" s="154"/>
      <c r="TCR159" s="153"/>
      <c r="TCS159" s="153"/>
      <c r="TCT159" s="153"/>
      <c r="TCU159" s="153"/>
      <c r="TCV159" s="153"/>
      <c r="TCW159" s="153"/>
      <c r="TCX159" s="153"/>
      <c r="TCY159" s="153"/>
      <c r="TCZ159" s="155"/>
      <c r="TDA159" s="165"/>
      <c r="TDB159" s="153"/>
      <c r="TDC159" s="154"/>
      <c r="TDD159" s="154"/>
      <c r="TDE159" s="153"/>
      <c r="TDF159" s="153"/>
      <c r="TDG159" s="153"/>
      <c r="TDH159" s="153"/>
      <c r="TDI159" s="153"/>
      <c r="TDJ159" s="153"/>
      <c r="TDK159" s="153"/>
      <c r="TDL159" s="153"/>
      <c r="TDM159" s="155"/>
      <c r="TDN159" s="165"/>
      <c r="TDO159" s="153"/>
      <c r="TDP159" s="154"/>
      <c r="TDQ159" s="154"/>
      <c r="TDR159" s="153"/>
      <c r="TDS159" s="153"/>
      <c r="TDT159" s="153"/>
      <c r="TDU159" s="153"/>
      <c r="TDV159" s="153"/>
      <c r="TDW159" s="153"/>
      <c r="TDX159" s="153"/>
      <c r="TDY159" s="153"/>
      <c r="TDZ159" s="155"/>
      <c r="TEA159" s="165"/>
      <c r="TEB159" s="153"/>
      <c r="TEC159" s="154"/>
      <c r="TED159" s="154"/>
      <c r="TEE159" s="153"/>
      <c r="TEF159" s="153"/>
      <c r="TEG159" s="153"/>
      <c r="TEH159" s="153"/>
      <c r="TEI159" s="153"/>
      <c r="TEJ159" s="153"/>
      <c r="TEK159" s="153"/>
      <c r="TEL159" s="153"/>
      <c r="TEM159" s="155"/>
      <c r="TEN159" s="165"/>
      <c r="TEO159" s="153"/>
      <c r="TEP159" s="154"/>
      <c r="TEQ159" s="154"/>
      <c r="TER159" s="153"/>
      <c r="TES159" s="153"/>
      <c r="TET159" s="153"/>
      <c r="TEU159" s="153"/>
      <c r="TEV159" s="153"/>
      <c r="TEW159" s="153"/>
      <c r="TEX159" s="153"/>
      <c r="TEY159" s="153"/>
      <c r="TEZ159" s="155"/>
      <c r="TFA159" s="165"/>
      <c r="TFB159" s="153"/>
      <c r="TFC159" s="154"/>
      <c r="TFD159" s="154"/>
      <c r="TFE159" s="153"/>
      <c r="TFF159" s="153"/>
      <c r="TFG159" s="153"/>
      <c r="TFH159" s="153"/>
      <c r="TFI159" s="153"/>
      <c r="TFJ159" s="153"/>
      <c r="TFK159" s="153"/>
      <c r="TFL159" s="153"/>
      <c r="TFM159" s="155"/>
      <c r="TFN159" s="165"/>
      <c r="TFO159" s="153"/>
      <c r="TFP159" s="154"/>
      <c r="TFQ159" s="154"/>
      <c r="TFR159" s="153"/>
      <c r="TFS159" s="153"/>
      <c r="TFT159" s="153"/>
      <c r="TFU159" s="153"/>
      <c r="TFV159" s="153"/>
      <c r="TFW159" s="153"/>
      <c r="TFX159" s="153"/>
      <c r="TFY159" s="153"/>
      <c r="TFZ159" s="155"/>
      <c r="TGA159" s="165"/>
      <c r="TGB159" s="153"/>
      <c r="TGC159" s="154"/>
      <c r="TGD159" s="154"/>
      <c r="TGE159" s="153"/>
      <c r="TGF159" s="153"/>
      <c r="TGG159" s="153"/>
      <c r="TGH159" s="153"/>
      <c r="TGI159" s="153"/>
      <c r="TGJ159" s="153"/>
      <c r="TGK159" s="153"/>
      <c r="TGL159" s="153"/>
      <c r="TGM159" s="155"/>
      <c r="TGN159" s="165"/>
      <c r="TGO159" s="153"/>
      <c r="TGP159" s="154"/>
      <c r="TGQ159" s="154"/>
      <c r="TGR159" s="153"/>
      <c r="TGS159" s="153"/>
      <c r="TGT159" s="153"/>
      <c r="TGU159" s="153"/>
      <c r="TGV159" s="153"/>
      <c r="TGW159" s="153"/>
      <c r="TGX159" s="153"/>
      <c r="TGY159" s="153"/>
      <c r="TGZ159" s="155"/>
      <c r="THA159" s="165"/>
      <c r="THB159" s="153"/>
      <c r="THC159" s="154"/>
      <c r="THD159" s="154"/>
      <c r="THE159" s="153"/>
      <c r="THF159" s="153"/>
      <c r="THG159" s="153"/>
      <c r="THH159" s="153"/>
      <c r="THI159" s="153"/>
      <c r="THJ159" s="153"/>
      <c r="THK159" s="153"/>
      <c r="THL159" s="153"/>
      <c r="THM159" s="155"/>
      <c r="THN159" s="165"/>
      <c r="THO159" s="153"/>
      <c r="THP159" s="154"/>
      <c r="THQ159" s="154"/>
      <c r="THR159" s="153"/>
      <c r="THS159" s="153"/>
      <c r="THT159" s="153"/>
      <c r="THU159" s="153"/>
      <c r="THV159" s="153"/>
      <c r="THW159" s="153"/>
      <c r="THX159" s="153"/>
      <c r="THY159" s="153"/>
      <c r="THZ159" s="155"/>
      <c r="TIA159" s="165"/>
      <c r="TIB159" s="153"/>
      <c r="TIC159" s="154"/>
      <c r="TID159" s="154"/>
      <c r="TIE159" s="153"/>
      <c r="TIF159" s="153"/>
      <c r="TIG159" s="153"/>
      <c r="TIH159" s="153"/>
      <c r="TII159" s="153"/>
      <c r="TIJ159" s="153"/>
      <c r="TIK159" s="153"/>
      <c r="TIL159" s="153"/>
      <c r="TIM159" s="155"/>
      <c r="TIN159" s="165"/>
      <c r="TIO159" s="153"/>
      <c r="TIP159" s="154"/>
      <c r="TIQ159" s="154"/>
      <c r="TIR159" s="153"/>
      <c r="TIS159" s="153"/>
      <c r="TIT159" s="153"/>
      <c r="TIU159" s="153"/>
      <c r="TIV159" s="153"/>
      <c r="TIW159" s="153"/>
      <c r="TIX159" s="153"/>
      <c r="TIY159" s="153"/>
      <c r="TIZ159" s="155"/>
      <c r="TJA159" s="165"/>
      <c r="TJB159" s="153"/>
      <c r="TJC159" s="154"/>
      <c r="TJD159" s="154"/>
      <c r="TJE159" s="153"/>
      <c r="TJF159" s="153"/>
      <c r="TJG159" s="153"/>
      <c r="TJH159" s="153"/>
      <c r="TJI159" s="153"/>
      <c r="TJJ159" s="153"/>
      <c r="TJK159" s="153"/>
      <c r="TJL159" s="153"/>
      <c r="TJM159" s="155"/>
      <c r="TJN159" s="165"/>
      <c r="TJO159" s="153"/>
      <c r="TJP159" s="154"/>
      <c r="TJQ159" s="154"/>
      <c r="TJR159" s="153"/>
      <c r="TJS159" s="153"/>
      <c r="TJT159" s="153"/>
      <c r="TJU159" s="153"/>
      <c r="TJV159" s="153"/>
      <c r="TJW159" s="153"/>
      <c r="TJX159" s="153"/>
      <c r="TJY159" s="153"/>
      <c r="TJZ159" s="155"/>
      <c r="TKA159" s="165"/>
      <c r="TKB159" s="153"/>
      <c r="TKC159" s="154"/>
      <c r="TKD159" s="154"/>
      <c r="TKE159" s="153"/>
      <c r="TKF159" s="153"/>
      <c r="TKG159" s="153"/>
      <c r="TKH159" s="153"/>
      <c r="TKI159" s="153"/>
      <c r="TKJ159" s="153"/>
      <c r="TKK159" s="153"/>
      <c r="TKL159" s="153"/>
      <c r="TKM159" s="155"/>
      <c r="TKN159" s="165"/>
      <c r="TKO159" s="153"/>
      <c r="TKP159" s="154"/>
      <c r="TKQ159" s="154"/>
      <c r="TKR159" s="153"/>
      <c r="TKS159" s="153"/>
      <c r="TKT159" s="153"/>
      <c r="TKU159" s="153"/>
      <c r="TKV159" s="153"/>
      <c r="TKW159" s="153"/>
      <c r="TKX159" s="153"/>
      <c r="TKY159" s="153"/>
      <c r="TKZ159" s="155"/>
      <c r="TLA159" s="165"/>
      <c r="TLB159" s="153"/>
      <c r="TLC159" s="154"/>
      <c r="TLD159" s="154"/>
      <c r="TLE159" s="153"/>
      <c r="TLF159" s="153"/>
      <c r="TLG159" s="153"/>
      <c r="TLH159" s="153"/>
      <c r="TLI159" s="153"/>
      <c r="TLJ159" s="153"/>
      <c r="TLK159" s="153"/>
      <c r="TLL159" s="153"/>
      <c r="TLM159" s="155"/>
      <c r="TLN159" s="165"/>
      <c r="TLO159" s="153"/>
      <c r="TLP159" s="154"/>
      <c r="TLQ159" s="154"/>
      <c r="TLR159" s="153"/>
      <c r="TLS159" s="153"/>
      <c r="TLT159" s="153"/>
      <c r="TLU159" s="153"/>
      <c r="TLV159" s="153"/>
      <c r="TLW159" s="153"/>
      <c r="TLX159" s="153"/>
      <c r="TLY159" s="153"/>
      <c r="TLZ159" s="155"/>
      <c r="TMA159" s="165"/>
      <c r="TMB159" s="153"/>
      <c r="TMC159" s="154"/>
      <c r="TMD159" s="154"/>
      <c r="TME159" s="153"/>
      <c r="TMF159" s="153"/>
      <c r="TMG159" s="153"/>
      <c r="TMH159" s="153"/>
      <c r="TMI159" s="153"/>
      <c r="TMJ159" s="153"/>
      <c r="TMK159" s="153"/>
      <c r="TML159" s="153"/>
      <c r="TMM159" s="155"/>
      <c r="TMN159" s="165"/>
      <c r="TMO159" s="153"/>
      <c r="TMP159" s="154"/>
      <c r="TMQ159" s="154"/>
      <c r="TMR159" s="153"/>
      <c r="TMS159" s="153"/>
      <c r="TMT159" s="153"/>
      <c r="TMU159" s="153"/>
      <c r="TMV159" s="153"/>
      <c r="TMW159" s="153"/>
      <c r="TMX159" s="153"/>
      <c r="TMY159" s="153"/>
      <c r="TMZ159" s="155"/>
      <c r="TNA159" s="165"/>
      <c r="TNB159" s="153"/>
      <c r="TNC159" s="154"/>
      <c r="TND159" s="154"/>
      <c r="TNE159" s="153"/>
      <c r="TNF159" s="153"/>
      <c r="TNG159" s="153"/>
      <c r="TNH159" s="153"/>
      <c r="TNI159" s="153"/>
      <c r="TNJ159" s="153"/>
      <c r="TNK159" s="153"/>
      <c r="TNL159" s="153"/>
      <c r="TNM159" s="155"/>
      <c r="TNN159" s="165"/>
      <c r="TNO159" s="153"/>
      <c r="TNP159" s="154"/>
      <c r="TNQ159" s="154"/>
      <c r="TNR159" s="153"/>
      <c r="TNS159" s="153"/>
      <c r="TNT159" s="153"/>
      <c r="TNU159" s="153"/>
      <c r="TNV159" s="153"/>
      <c r="TNW159" s="153"/>
      <c r="TNX159" s="153"/>
      <c r="TNY159" s="153"/>
      <c r="TNZ159" s="155"/>
      <c r="TOA159" s="165"/>
      <c r="TOB159" s="153"/>
      <c r="TOC159" s="154"/>
      <c r="TOD159" s="154"/>
      <c r="TOE159" s="153"/>
      <c r="TOF159" s="153"/>
      <c r="TOG159" s="153"/>
      <c r="TOH159" s="153"/>
      <c r="TOI159" s="153"/>
      <c r="TOJ159" s="153"/>
      <c r="TOK159" s="153"/>
      <c r="TOL159" s="153"/>
      <c r="TOM159" s="155"/>
      <c r="TON159" s="165"/>
      <c r="TOO159" s="153"/>
      <c r="TOP159" s="154"/>
      <c r="TOQ159" s="154"/>
      <c r="TOR159" s="153"/>
      <c r="TOS159" s="153"/>
      <c r="TOT159" s="153"/>
      <c r="TOU159" s="153"/>
      <c r="TOV159" s="153"/>
      <c r="TOW159" s="153"/>
      <c r="TOX159" s="153"/>
      <c r="TOY159" s="153"/>
      <c r="TOZ159" s="155"/>
      <c r="TPA159" s="165"/>
      <c r="TPB159" s="153"/>
      <c r="TPC159" s="154"/>
      <c r="TPD159" s="154"/>
      <c r="TPE159" s="153"/>
      <c r="TPF159" s="153"/>
      <c r="TPG159" s="153"/>
      <c r="TPH159" s="153"/>
      <c r="TPI159" s="153"/>
      <c r="TPJ159" s="153"/>
      <c r="TPK159" s="153"/>
      <c r="TPL159" s="153"/>
      <c r="TPM159" s="155"/>
      <c r="TPN159" s="165"/>
      <c r="TPO159" s="153"/>
      <c r="TPP159" s="154"/>
      <c r="TPQ159" s="154"/>
      <c r="TPR159" s="153"/>
      <c r="TPS159" s="153"/>
      <c r="TPT159" s="153"/>
      <c r="TPU159" s="153"/>
      <c r="TPV159" s="153"/>
      <c r="TPW159" s="153"/>
      <c r="TPX159" s="153"/>
      <c r="TPY159" s="153"/>
      <c r="TPZ159" s="155"/>
      <c r="TQA159" s="165"/>
      <c r="TQB159" s="153"/>
      <c r="TQC159" s="154"/>
      <c r="TQD159" s="154"/>
      <c r="TQE159" s="153"/>
      <c r="TQF159" s="153"/>
      <c r="TQG159" s="153"/>
      <c r="TQH159" s="153"/>
      <c r="TQI159" s="153"/>
      <c r="TQJ159" s="153"/>
      <c r="TQK159" s="153"/>
      <c r="TQL159" s="153"/>
      <c r="TQM159" s="155"/>
      <c r="TQN159" s="165"/>
      <c r="TQO159" s="153"/>
      <c r="TQP159" s="154"/>
      <c r="TQQ159" s="154"/>
      <c r="TQR159" s="153"/>
      <c r="TQS159" s="153"/>
      <c r="TQT159" s="153"/>
      <c r="TQU159" s="153"/>
      <c r="TQV159" s="153"/>
      <c r="TQW159" s="153"/>
      <c r="TQX159" s="153"/>
      <c r="TQY159" s="153"/>
      <c r="TQZ159" s="155"/>
      <c r="TRA159" s="165"/>
      <c r="TRB159" s="153"/>
      <c r="TRC159" s="154"/>
      <c r="TRD159" s="154"/>
      <c r="TRE159" s="153"/>
      <c r="TRF159" s="153"/>
      <c r="TRG159" s="153"/>
      <c r="TRH159" s="153"/>
      <c r="TRI159" s="153"/>
      <c r="TRJ159" s="153"/>
      <c r="TRK159" s="153"/>
      <c r="TRL159" s="153"/>
      <c r="TRM159" s="155"/>
      <c r="TRN159" s="165"/>
      <c r="TRO159" s="153"/>
      <c r="TRP159" s="154"/>
      <c r="TRQ159" s="154"/>
      <c r="TRR159" s="153"/>
      <c r="TRS159" s="153"/>
      <c r="TRT159" s="153"/>
      <c r="TRU159" s="153"/>
      <c r="TRV159" s="153"/>
      <c r="TRW159" s="153"/>
      <c r="TRX159" s="153"/>
      <c r="TRY159" s="153"/>
      <c r="TRZ159" s="155"/>
      <c r="TSA159" s="165"/>
      <c r="TSB159" s="153"/>
      <c r="TSC159" s="154"/>
      <c r="TSD159" s="154"/>
      <c r="TSE159" s="153"/>
      <c r="TSF159" s="153"/>
      <c r="TSG159" s="153"/>
      <c r="TSH159" s="153"/>
      <c r="TSI159" s="153"/>
      <c r="TSJ159" s="153"/>
      <c r="TSK159" s="153"/>
      <c r="TSL159" s="153"/>
      <c r="TSM159" s="155"/>
      <c r="TSN159" s="165"/>
      <c r="TSO159" s="153"/>
      <c r="TSP159" s="154"/>
      <c r="TSQ159" s="154"/>
      <c r="TSR159" s="153"/>
      <c r="TSS159" s="153"/>
      <c r="TST159" s="153"/>
      <c r="TSU159" s="153"/>
      <c r="TSV159" s="153"/>
      <c r="TSW159" s="153"/>
      <c r="TSX159" s="153"/>
      <c r="TSY159" s="153"/>
      <c r="TSZ159" s="155"/>
      <c r="TTA159" s="165"/>
      <c r="TTB159" s="153"/>
      <c r="TTC159" s="154"/>
      <c r="TTD159" s="154"/>
      <c r="TTE159" s="153"/>
      <c r="TTF159" s="153"/>
      <c r="TTG159" s="153"/>
      <c r="TTH159" s="153"/>
      <c r="TTI159" s="153"/>
      <c r="TTJ159" s="153"/>
      <c r="TTK159" s="153"/>
      <c r="TTL159" s="153"/>
      <c r="TTM159" s="155"/>
      <c r="TTN159" s="165"/>
      <c r="TTO159" s="153"/>
      <c r="TTP159" s="154"/>
      <c r="TTQ159" s="154"/>
      <c r="TTR159" s="153"/>
      <c r="TTS159" s="153"/>
      <c r="TTT159" s="153"/>
      <c r="TTU159" s="153"/>
      <c r="TTV159" s="153"/>
      <c r="TTW159" s="153"/>
      <c r="TTX159" s="153"/>
      <c r="TTY159" s="153"/>
      <c r="TTZ159" s="155"/>
      <c r="TUA159" s="165"/>
      <c r="TUB159" s="153"/>
      <c r="TUC159" s="154"/>
      <c r="TUD159" s="154"/>
      <c r="TUE159" s="153"/>
      <c r="TUF159" s="153"/>
      <c r="TUG159" s="153"/>
      <c r="TUH159" s="153"/>
      <c r="TUI159" s="153"/>
      <c r="TUJ159" s="153"/>
      <c r="TUK159" s="153"/>
      <c r="TUL159" s="153"/>
      <c r="TUM159" s="155"/>
      <c r="TUN159" s="165"/>
      <c r="TUO159" s="153"/>
      <c r="TUP159" s="154"/>
      <c r="TUQ159" s="154"/>
      <c r="TUR159" s="153"/>
      <c r="TUS159" s="153"/>
      <c r="TUT159" s="153"/>
      <c r="TUU159" s="153"/>
      <c r="TUV159" s="153"/>
      <c r="TUW159" s="153"/>
      <c r="TUX159" s="153"/>
      <c r="TUY159" s="153"/>
      <c r="TUZ159" s="155"/>
      <c r="TVA159" s="165"/>
      <c r="TVB159" s="153"/>
      <c r="TVC159" s="154"/>
      <c r="TVD159" s="154"/>
      <c r="TVE159" s="153"/>
      <c r="TVF159" s="153"/>
      <c r="TVG159" s="153"/>
      <c r="TVH159" s="153"/>
      <c r="TVI159" s="153"/>
      <c r="TVJ159" s="153"/>
      <c r="TVK159" s="153"/>
      <c r="TVL159" s="153"/>
      <c r="TVM159" s="155"/>
      <c r="TVN159" s="165"/>
      <c r="TVO159" s="153"/>
      <c r="TVP159" s="154"/>
      <c r="TVQ159" s="154"/>
      <c r="TVR159" s="153"/>
      <c r="TVS159" s="153"/>
      <c r="TVT159" s="153"/>
      <c r="TVU159" s="153"/>
      <c r="TVV159" s="153"/>
      <c r="TVW159" s="153"/>
      <c r="TVX159" s="153"/>
      <c r="TVY159" s="153"/>
      <c r="TVZ159" s="155"/>
      <c r="TWA159" s="165"/>
      <c r="TWB159" s="153"/>
      <c r="TWC159" s="154"/>
      <c r="TWD159" s="154"/>
      <c r="TWE159" s="153"/>
      <c r="TWF159" s="153"/>
      <c r="TWG159" s="153"/>
      <c r="TWH159" s="153"/>
      <c r="TWI159" s="153"/>
      <c r="TWJ159" s="153"/>
      <c r="TWK159" s="153"/>
      <c r="TWL159" s="153"/>
      <c r="TWM159" s="155"/>
      <c r="TWN159" s="165"/>
      <c r="TWO159" s="153"/>
      <c r="TWP159" s="154"/>
      <c r="TWQ159" s="154"/>
      <c r="TWR159" s="153"/>
      <c r="TWS159" s="153"/>
      <c r="TWT159" s="153"/>
      <c r="TWU159" s="153"/>
      <c r="TWV159" s="153"/>
      <c r="TWW159" s="153"/>
      <c r="TWX159" s="153"/>
      <c r="TWY159" s="153"/>
      <c r="TWZ159" s="155"/>
      <c r="TXA159" s="165"/>
      <c r="TXB159" s="153"/>
      <c r="TXC159" s="154"/>
      <c r="TXD159" s="154"/>
      <c r="TXE159" s="153"/>
      <c r="TXF159" s="153"/>
      <c r="TXG159" s="153"/>
      <c r="TXH159" s="153"/>
      <c r="TXI159" s="153"/>
      <c r="TXJ159" s="153"/>
      <c r="TXK159" s="153"/>
      <c r="TXL159" s="153"/>
      <c r="TXM159" s="155"/>
      <c r="TXN159" s="165"/>
      <c r="TXO159" s="153"/>
      <c r="TXP159" s="154"/>
      <c r="TXQ159" s="154"/>
      <c r="TXR159" s="153"/>
      <c r="TXS159" s="153"/>
      <c r="TXT159" s="153"/>
      <c r="TXU159" s="153"/>
      <c r="TXV159" s="153"/>
      <c r="TXW159" s="153"/>
      <c r="TXX159" s="153"/>
      <c r="TXY159" s="153"/>
      <c r="TXZ159" s="155"/>
      <c r="TYA159" s="165"/>
      <c r="TYB159" s="153"/>
      <c r="TYC159" s="154"/>
      <c r="TYD159" s="154"/>
      <c r="TYE159" s="153"/>
      <c r="TYF159" s="153"/>
      <c r="TYG159" s="153"/>
      <c r="TYH159" s="153"/>
      <c r="TYI159" s="153"/>
      <c r="TYJ159" s="153"/>
      <c r="TYK159" s="153"/>
      <c r="TYL159" s="153"/>
      <c r="TYM159" s="155"/>
      <c r="TYN159" s="165"/>
      <c r="TYO159" s="153"/>
      <c r="TYP159" s="154"/>
      <c r="TYQ159" s="154"/>
      <c r="TYR159" s="153"/>
      <c r="TYS159" s="153"/>
      <c r="TYT159" s="153"/>
      <c r="TYU159" s="153"/>
      <c r="TYV159" s="153"/>
      <c r="TYW159" s="153"/>
      <c r="TYX159" s="153"/>
      <c r="TYY159" s="153"/>
      <c r="TYZ159" s="155"/>
      <c r="TZA159" s="165"/>
      <c r="TZB159" s="153"/>
      <c r="TZC159" s="154"/>
      <c r="TZD159" s="154"/>
      <c r="TZE159" s="153"/>
      <c r="TZF159" s="153"/>
      <c r="TZG159" s="153"/>
      <c r="TZH159" s="153"/>
      <c r="TZI159" s="153"/>
      <c r="TZJ159" s="153"/>
      <c r="TZK159" s="153"/>
      <c r="TZL159" s="153"/>
      <c r="TZM159" s="155"/>
      <c r="TZN159" s="165"/>
      <c r="TZO159" s="153"/>
      <c r="TZP159" s="154"/>
      <c r="TZQ159" s="154"/>
      <c r="TZR159" s="153"/>
      <c r="TZS159" s="153"/>
      <c r="TZT159" s="153"/>
      <c r="TZU159" s="153"/>
      <c r="TZV159" s="153"/>
      <c r="TZW159" s="153"/>
      <c r="TZX159" s="153"/>
      <c r="TZY159" s="153"/>
      <c r="TZZ159" s="155"/>
      <c r="UAA159" s="165"/>
      <c r="UAB159" s="153"/>
      <c r="UAC159" s="154"/>
      <c r="UAD159" s="154"/>
      <c r="UAE159" s="153"/>
      <c r="UAF159" s="153"/>
      <c r="UAG159" s="153"/>
      <c r="UAH159" s="153"/>
      <c r="UAI159" s="153"/>
      <c r="UAJ159" s="153"/>
      <c r="UAK159" s="153"/>
      <c r="UAL159" s="153"/>
      <c r="UAM159" s="155"/>
      <c r="UAN159" s="165"/>
      <c r="UAO159" s="153"/>
      <c r="UAP159" s="154"/>
      <c r="UAQ159" s="154"/>
      <c r="UAR159" s="153"/>
      <c r="UAS159" s="153"/>
      <c r="UAT159" s="153"/>
      <c r="UAU159" s="153"/>
      <c r="UAV159" s="153"/>
      <c r="UAW159" s="153"/>
      <c r="UAX159" s="153"/>
      <c r="UAY159" s="153"/>
      <c r="UAZ159" s="155"/>
      <c r="UBA159" s="165"/>
      <c r="UBB159" s="153"/>
      <c r="UBC159" s="154"/>
      <c r="UBD159" s="154"/>
      <c r="UBE159" s="153"/>
      <c r="UBF159" s="153"/>
      <c r="UBG159" s="153"/>
      <c r="UBH159" s="153"/>
      <c r="UBI159" s="153"/>
      <c r="UBJ159" s="153"/>
      <c r="UBK159" s="153"/>
      <c r="UBL159" s="153"/>
      <c r="UBM159" s="155"/>
      <c r="UBN159" s="165"/>
      <c r="UBO159" s="153"/>
      <c r="UBP159" s="154"/>
      <c r="UBQ159" s="154"/>
      <c r="UBR159" s="153"/>
      <c r="UBS159" s="153"/>
      <c r="UBT159" s="153"/>
      <c r="UBU159" s="153"/>
      <c r="UBV159" s="153"/>
      <c r="UBW159" s="153"/>
      <c r="UBX159" s="153"/>
      <c r="UBY159" s="153"/>
      <c r="UBZ159" s="155"/>
      <c r="UCA159" s="165"/>
      <c r="UCB159" s="153"/>
      <c r="UCC159" s="154"/>
      <c r="UCD159" s="154"/>
      <c r="UCE159" s="153"/>
      <c r="UCF159" s="153"/>
      <c r="UCG159" s="153"/>
      <c r="UCH159" s="153"/>
      <c r="UCI159" s="153"/>
      <c r="UCJ159" s="153"/>
      <c r="UCK159" s="153"/>
      <c r="UCL159" s="153"/>
      <c r="UCM159" s="155"/>
      <c r="UCN159" s="165"/>
      <c r="UCO159" s="153"/>
      <c r="UCP159" s="154"/>
      <c r="UCQ159" s="154"/>
      <c r="UCR159" s="153"/>
      <c r="UCS159" s="153"/>
      <c r="UCT159" s="153"/>
      <c r="UCU159" s="153"/>
      <c r="UCV159" s="153"/>
      <c r="UCW159" s="153"/>
      <c r="UCX159" s="153"/>
      <c r="UCY159" s="153"/>
      <c r="UCZ159" s="155"/>
      <c r="UDA159" s="165"/>
      <c r="UDB159" s="153"/>
      <c r="UDC159" s="154"/>
      <c r="UDD159" s="154"/>
      <c r="UDE159" s="153"/>
      <c r="UDF159" s="153"/>
      <c r="UDG159" s="153"/>
      <c r="UDH159" s="153"/>
      <c r="UDI159" s="153"/>
      <c r="UDJ159" s="153"/>
      <c r="UDK159" s="153"/>
      <c r="UDL159" s="153"/>
      <c r="UDM159" s="155"/>
      <c r="UDN159" s="165"/>
      <c r="UDO159" s="153"/>
      <c r="UDP159" s="154"/>
      <c r="UDQ159" s="154"/>
      <c r="UDR159" s="153"/>
      <c r="UDS159" s="153"/>
      <c r="UDT159" s="153"/>
      <c r="UDU159" s="153"/>
      <c r="UDV159" s="153"/>
      <c r="UDW159" s="153"/>
      <c r="UDX159" s="153"/>
      <c r="UDY159" s="153"/>
      <c r="UDZ159" s="155"/>
      <c r="UEA159" s="165"/>
      <c r="UEB159" s="153"/>
      <c r="UEC159" s="154"/>
      <c r="UED159" s="154"/>
      <c r="UEE159" s="153"/>
      <c r="UEF159" s="153"/>
      <c r="UEG159" s="153"/>
      <c r="UEH159" s="153"/>
      <c r="UEI159" s="153"/>
      <c r="UEJ159" s="153"/>
      <c r="UEK159" s="153"/>
      <c r="UEL159" s="153"/>
      <c r="UEM159" s="155"/>
      <c r="UEN159" s="165"/>
      <c r="UEO159" s="153"/>
      <c r="UEP159" s="154"/>
      <c r="UEQ159" s="154"/>
      <c r="UER159" s="153"/>
      <c r="UES159" s="153"/>
      <c r="UET159" s="153"/>
      <c r="UEU159" s="153"/>
      <c r="UEV159" s="153"/>
      <c r="UEW159" s="153"/>
      <c r="UEX159" s="153"/>
      <c r="UEY159" s="153"/>
      <c r="UEZ159" s="155"/>
      <c r="UFA159" s="165"/>
      <c r="UFB159" s="153"/>
      <c r="UFC159" s="154"/>
      <c r="UFD159" s="154"/>
      <c r="UFE159" s="153"/>
      <c r="UFF159" s="153"/>
      <c r="UFG159" s="153"/>
      <c r="UFH159" s="153"/>
      <c r="UFI159" s="153"/>
      <c r="UFJ159" s="153"/>
      <c r="UFK159" s="153"/>
      <c r="UFL159" s="153"/>
      <c r="UFM159" s="155"/>
      <c r="UFN159" s="165"/>
      <c r="UFO159" s="153"/>
      <c r="UFP159" s="154"/>
      <c r="UFQ159" s="154"/>
      <c r="UFR159" s="153"/>
      <c r="UFS159" s="153"/>
      <c r="UFT159" s="153"/>
      <c r="UFU159" s="153"/>
      <c r="UFV159" s="153"/>
      <c r="UFW159" s="153"/>
      <c r="UFX159" s="153"/>
      <c r="UFY159" s="153"/>
      <c r="UFZ159" s="155"/>
      <c r="UGA159" s="165"/>
      <c r="UGB159" s="153"/>
      <c r="UGC159" s="154"/>
      <c r="UGD159" s="154"/>
      <c r="UGE159" s="153"/>
      <c r="UGF159" s="153"/>
      <c r="UGG159" s="153"/>
      <c r="UGH159" s="153"/>
      <c r="UGI159" s="153"/>
      <c r="UGJ159" s="153"/>
      <c r="UGK159" s="153"/>
      <c r="UGL159" s="153"/>
      <c r="UGM159" s="155"/>
      <c r="UGN159" s="165"/>
      <c r="UGO159" s="153"/>
      <c r="UGP159" s="154"/>
      <c r="UGQ159" s="154"/>
      <c r="UGR159" s="153"/>
      <c r="UGS159" s="153"/>
      <c r="UGT159" s="153"/>
      <c r="UGU159" s="153"/>
      <c r="UGV159" s="153"/>
      <c r="UGW159" s="153"/>
      <c r="UGX159" s="153"/>
      <c r="UGY159" s="153"/>
      <c r="UGZ159" s="155"/>
      <c r="UHA159" s="165"/>
      <c r="UHB159" s="153"/>
      <c r="UHC159" s="154"/>
      <c r="UHD159" s="154"/>
      <c r="UHE159" s="153"/>
      <c r="UHF159" s="153"/>
      <c r="UHG159" s="153"/>
      <c r="UHH159" s="153"/>
      <c r="UHI159" s="153"/>
      <c r="UHJ159" s="153"/>
      <c r="UHK159" s="153"/>
      <c r="UHL159" s="153"/>
      <c r="UHM159" s="155"/>
      <c r="UHN159" s="165"/>
      <c r="UHO159" s="153"/>
      <c r="UHP159" s="154"/>
      <c r="UHQ159" s="154"/>
      <c r="UHR159" s="153"/>
      <c r="UHS159" s="153"/>
      <c r="UHT159" s="153"/>
      <c r="UHU159" s="153"/>
      <c r="UHV159" s="153"/>
      <c r="UHW159" s="153"/>
      <c r="UHX159" s="153"/>
      <c r="UHY159" s="153"/>
      <c r="UHZ159" s="155"/>
      <c r="UIA159" s="165"/>
      <c r="UIB159" s="153"/>
      <c r="UIC159" s="154"/>
      <c r="UID159" s="154"/>
      <c r="UIE159" s="153"/>
      <c r="UIF159" s="153"/>
      <c r="UIG159" s="153"/>
      <c r="UIH159" s="153"/>
      <c r="UII159" s="153"/>
      <c r="UIJ159" s="153"/>
      <c r="UIK159" s="153"/>
      <c r="UIL159" s="153"/>
      <c r="UIM159" s="155"/>
      <c r="UIN159" s="165"/>
      <c r="UIO159" s="153"/>
      <c r="UIP159" s="154"/>
      <c r="UIQ159" s="154"/>
      <c r="UIR159" s="153"/>
      <c r="UIS159" s="153"/>
      <c r="UIT159" s="153"/>
      <c r="UIU159" s="153"/>
      <c r="UIV159" s="153"/>
      <c r="UIW159" s="153"/>
      <c r="UIX159" s="153"/>
      <c r="UIY159" s="153"/>
      <c r="UIZ159" s="155"/>
      <c r="UJA159" s="165"/>
      <c r="UJB159" s="153"/>
      <c r="UJC159" s="154"/>
      <c r="UJD159" s="154"/>
      <c r="UJE159" s="153"/>
      <c r="UJF159" s="153"/>
      <c r="UJG159" s="153"/>
      <c r="UJH159" s="153"/>
      <c r="UJI159" s="153"/>
      <c r="UJJ159" s="153"/>
      <c r="UJK159" s="153"/>
      <c r="UJL159" s="153"/>
      <c r="UJM159" s="155"/>
      <c r="UJN159" s="165"/>
      <c r="UJO159" s="153"/>
      <c r="UJP159" s="154"/>
      <c r="UJQ159" s="154"/>
      <c r="UJR159" s="153"/>
      <c r="UJS159" s="153"/>
      <c r="UJT159" s="153"/>
      <c r="UJU159" s="153"/>
      <c r="UJV159" s="153"/>
      <c r="UJW159" s="153"/>
      <c r="UJX159" s="153"/>
      <c r="UJY159" s="153"/>
      <c r="UJZ159" s="155"/>
      <c r="UKA159" s="165"/>
      <c r="UKB159" s="153"/>
      <c r="UKC159" s="154"/>
      <c r="UKD159" s="154"/>
      <c r="UKE159" s="153"/>
      <c r="UKF159" s="153"/>
      <c r="UKG159" s="153"/>
      <c r="UKH159" s="153"/>
      <c r="UKI159" s="153"/>
      <c r="UKJ159" s="153"/>
      <c r="UKK159" s="153"/>
      <c r="UKL159" s="153"/>
      <c r="UKM159" s="155"/>
      <c r="UKN159" s="165"/>
      <c r="UKO159" s="153"/>
      <c r="UKP159" s="154"/>
      <c r="UKQ159" s="154"/>
      <c r="UKR159" s="153"/>
      <c r="UKS159" s="153"/>
      <c r="UKT159" s="153"/>
      <c r="UKU159" s="153"/>
      <c r="UKV159" s="153"/>
      <c r="UKW159" s="153"/>
      <c r="UKX159" s="153"/>
      <c r="UKY159" s="153"/>
      <c r="UKZ159" s="155"/>
      <c r="ULA159" s="165"/>
      <c r="ULB159" s="153"/>
      <c r="ULC159" s="154"/>
      <c r="ULD159" s="154"/>
      <c r="ULE159" s="153"/>
      <c r="ULF159" s="153"/>
      <c r="ULG159" s="153"/>
      <c r="ULH159" s="153"/>
      <c r="ULI159" s="153"/>
      <c r="ULJ159" s="153"/>
      <c r="ULK159" s="153"/>
      <c r="ULL159" s="153"/>
      <c r="ULM159" s="155"/>
      <c r="ULN159" s="165"/>
      <c r="ULO159" s="153"/>
      <c r="ULP159" s="154"/>
      <c r="ULQ159" s="154"/>
      <c r="ULR159" s="153"/>
      <c r="ULS159" s="153"/>
      <c r="ULT159" s="153"/>
      <c r="ULU159" s="153"/>
      <c r="ULV159" s="153"/>
      <c r="ULW159" s="153"/>
      <c r="ULX159" s="153"/>
      <c r="ULY159" s="153"/>
      <c r="ULZ159" s="155"/>
      <c r="UMA159" s="165"/>
      <c r="UMB159" s="153"/>
      <c r="UMC159" s="154"/>
      <c r="UMD159" s="154"/>
      <c r="UME159" s="153"/>
      <c r="UMF159" s="153"/>
      <c r="UMG159" s="153"/>
      <c r="UMH159" s="153"/>
      <c r="UMI159" s="153"/>
      <c r="UMJ159" s="153"/>
      <c r="UMK159" s="153"/>
      <c r="UML159" s="153"/>
      <c r="UMM159" s="155"/>
      <c r="UMN159" s="165"/>
      <c r="UMO159" s="153"/>
      <c r="UMP159" s="154"/>
      <c r="UMQ159" s="154"/>
      <c r="UMR159" s="153"/>
      <c r="UMS159" s="153"/>
      <c r="UMT159" s="153"/>
      <c r="UMU159" s="153"/>
      <c r="UMV159" s="153"/>
      <c r="UMW159" s="153"/>
      <c r="UMX159" s="153"/>
      <c r="UMY159" s="153"/>
      <c r="UMZ159" s="155"/>
      <c r="UNA159" s="165"/>
      <c r="UNB159" s="153"/>
      <c r="UNC159" s="154"/>
      <c r="UND159" s="154"/>
      <c r="UNE159" s="153"/>
      <c r="UNF159" s="153"/>
      <c r="UNG159" s="153"/>
      <c r="UNH159" s="153"/>
      <c r="UNI159" s="153"/>
      <c r="UNJ159" s="153"/>
      <c r="UNK159" s="153"/>
      <c r="UNL159" s="153"/>
      <c r="UNM159" s="155"/>
      <c r="UNN159" s="165"/>
      <c r="UNO159" s="153"/>
      <c r="UNP159" s="154"/>
      <c r="UNQ159" s="154"/>
      <c r="UNR159" s="153"/>
      <c r="UNS159" s="153"/>
      <c r="UNT159" s="153"/>
      <c r="UNU159" s="153"/>
      <c r="UNV159" s="153"/>
      <c r="UNW159" s="153"/>
      <c r="UNX159" s="153"/>
      <c r="UNY159" s="153"/>
      <c r="UNZ159" s="155"/>
      <c r="UOA159" s="165"/>
      <c r="UOB159" s="153"/>
      <c r="UOC159" s="154"/>
      <c r="UOD159" s="154"/>
      <c r="UOE159" s="153"/>
      <c r="UOF159" s="153"/>
      <c r="UOG159" s="153"/>
      <c r="UOH159" s="153"/>
      <c r="UOI159" s="153"/>
      <c r="UOJ159" s="153"/>
      <c r="UOK159" s="153"/>
      <c r="UOL159" s="153"/>
      <c r="UOM159" s="155"/>
      <c r="UON159" s="165"/>
      <c r="UOO159" s="153"/>
      <c r="UOP159" s="154"/>
      <c r="UOQ159" s="154"/>
      <c r="UOR159" s="153"/>
      <c r="UOS159" s="153"/>
      <c r="UOT159" s="153"/>
      <c r="UOU159" s="153"/>
      <c r="UOV159" s="153"/>
      <c r="UOW159" s="153"/>
      <c r="UOX159" s="153"/>
      <c r="UOY159" s="153"/>
      <c r="UOZ159" s="155"/>
      <c r="UPA159" s="165"/>
      <c r="UPB159" s="153"/>
      <c r="UPC159" s="154"/>
      <c r="UPD159" s="154"/>
      <c r="UPE159" s="153"/>
      <c r="UPF159" s="153"/>
      <c r="UPG159" s="153"/>
      <c r="UPH159" s="153"/>
      <c r="UPI159" s="153"/>
      <c r="UPJ159" s="153"/>
      <c r="UPK159" s="153"/>
      <c r="UPL159" s="153"/>
      <c r="UPM159" s="155"/>
      <c r="UPN159" s="165"/>
      <c r="UPO159" s="153"/>
      <c r="UPP159" s="154"/>
      <c r="UPQ159" s="154"/>
      <c r="UPR159" s="153"/>
      <c r="UPS159" s="153"/>
      <c r="UPT159" s="153"/>
      <c r="UPU159" s="153"/>
      <c r="UPV159" s="153"/>
      <c r="UPW159" s="153"/>
      <c r="UPX159" s="153"/>
      <c r="UPY159" s="153"/>
      <c r="UPZ159" s="155"/>
      <c r="UQA159" s="165"/>
      <c r="UQB159" s="153"/>
      <c r="UQC159" s="154"/>
      <c r="UQD159" s="154"/>
      <c r="UQE159" s="153"/>
      <c r="UQF159" s="153"/>
      <c r="UQG159" s="153"/>
      <c r="UQH159" s="153"/>
      <c r="UQI159" s="153"/>
      <c r="UQJ159" s="153"/>
      <c r="UQK159" s="153"/>
      <c r="UQL159" s="153"/>
      <c r="UQM159" s="155"/>
      <c r="UQN159" s="165"/>
      <c r="UQO159" s="153"/>
      <c r="UQP159" s="154"/>
      <c r="UQQ159" s="154"/>
      <c r="UQR159" s="153"/>
      <c r="UQS159" s="153"/>
      <c r="UQT159" s="153"/>
      <c r="UQU159" s="153"/>
      <c r="UQV159" s="153"/>
      <c r="UQW159" s="153"/>
      <c r="UQX159" s="153"/>
      <c r="UQY159" s="153"/>
      <c r="UQZ159" s="155"/>
      <c r="URA159" s="165"/>
      <c r="URB159" s="153"/>
      <c r="URC159" s="154"/>
      <c r="URD159" s="154"/>
      <c r="URE159" s="153"/>
      <c r="URF159" s="153"/>
      <c r="URG159" s="153"/>
      <c r="URH159" s="153"/>
      <c r="URI159" s="153"/>
      <c r="URJ159" s="153"/>
      <c r="URK159" s="153"/>
      <c r="URL159" s="153"/>
      <c r="URM159" s="155"/>
      <c r="URN159" s="165"/>
      <c r="URO159" s="153"/>
      <c r="URP159" s="154"/>
      <c r="URQ159" s="154"/>
      <c r="URR159" s="153"/>
      <c r="URS159" s="153"/>
      <c r="URT159" s="153"/>
      <c r="URU159" s="153"/>
      <c r="URV159" s="153"/>
      <c r="URW159" s="153"/>
      <c r="URX159" s="153"/>
      <c r="URY159" s="153"/>
      <c r="URZ159" s="155"/>
      <c r="USA159" s="165"/>
      <c r="USB159" s="153"/>
      <c r="USC159" s="154"/>
      <c r="USD159" s="154"/>
      <c r="USE159" s="153"/>
      <c r="USF159" s="153"/>
      <c r="USG159" s="153"/>
      <c r="USH159" s="153"/>
      <c r="USI159" s="153"/>
      <c r="USJ159" s="153"/>
      <c r="USK159" s="153"/>
      <c r="USL159" s="153"/>
      <c r="USM159" s="155"/>
      <c r="USN159" s="165"/>
      <c r="USO159" s="153"/>
      <c r="USP159" s="154"/>
      <c r="USQ159" s="154"/>
      <c r="USR159" s="153"/>
      <c r="USS159" s="153"/>
      <c r="UST159" s="153"/>
      <c r="USU159" s="153"/>
      <c r="USV159" s="153"/>
      <c r="USW159" s="153"/>
      <c r="USX159" s="153"/>
      <c r="USY159" s="153"/>
      <c r="USZ159" s="155"/>
      <c r="UTA159" s="165"/>
      <c r="UTB159" s="153"/>
      <c r="UTC159" s="154"/>
      <c r="UTD159" s="154"/>
      <c r="UTE159" s="153"/>
      <c r="UTF159" s="153"/>
      <c r="UTG159" s="153"/>
      <c r="UTH159" s="153"/>
      <c r="UTI159" s="153"/>
      <c r="UTJ159" s="153"/>
      <c r="UTK159" s="153"/>
      <c r="UTL159" s="153"/>
      <c r="UTM159" s="155"/>
      <c r="UTN159" s="165"/>
      <c r="UTO159" s="153"/>
      <c r="UTP159" s="154"/>
      <c r="UTQ159" s="154"/>
      <c r="UTR159" s="153"/>
      <c r="UTS159" s="153"/>
      <c r="UTT159" s="153"/>
      <c r="UTU159" s="153"/>
      <c r="UTV159" s="153"/>
      <c r="UTW159" s="153"/>
      <c r="UTX159" s="153"/>
      <c r="UTY159" s="153"/>
      <c r="UTZ159" s="155"/>
      <c r="UUA159" s="165"/>
      <c r="UUB159" s="153"/>
      <c r="UUC159" s="154"/>
      <c r="UUD159" s="154"/>
      <c r="UUE159" s="153"/>
      <c r="UUF159" s="153"/>
      <c r="UUG159" s="153"/>
      <c r="UUH159" s="153"/>
      <c r="UUI159" s="153"/>
      <c r="UUJ159" s="153"/>
      <c r="UUK159" s="153"/>
      <c r="UUL159" s="153"/>
      <c r="UUM159" s="155"/>
      <c r="UUN159" s="165"/>
      <c r="UUO159" s="153"/>
      <c r="UUP159" s="154"/>
      <c r="UUQ159" s="154"/>
      <c r="UUR159" s="153"/>
      <c r="UUS159" s="153"/>
      <c r="UUT159" s="153"/>
      <c r="UUU159" s="153"/>
      <c r="UUV159" s="153"/>
      <c r="UUW159" s="153"/>
      <c r="UUX159" s="153"/>
      <c r="UUY159" s="153"/>
      <c r="UUZ159" s="155"/>
      <c r="UVA159" s="165"/>
      <c r="UVB159" s="153"/>
      <c r="UVC159" s="154"/>
      <c r="UVD159" s="154"/>
      <c r="UVE159" s="153"/>
      <c r="UVF159" s="153"/>
      <c r="UVG159" s="153"/>
      <c r="UVH159" s="153"/>
      <c r="UVI159" s="153"/>
      <c r="UVJ159" s="153"/>
      <c r="UVK159" s="153"/>
      <c r="UVL159" s="153"/>
      <c r="UVM159" s="155"/>
      <c r="UVN159" s="165"/>
      <c r="UVO159" s="153"/>
      <c r="UVP159" s="154"/>
      <c r="UVQ159" s="154"/>
      <c r="UVR159" s="153"/>
      <c r="UVS159" s="153"/>
      <c r="UVT159" s="153"/>
      <c r="UVU159" s="153"/>
      <c r="UVV159" s="153"/>
      <c r="UVW159" s="153"/>
      <c r="UVX159" s="153"/>
      <c r="UVY159" s="153"/>
      <c r="UVZ159" s="155"/>
      <c r="UWA159" s="165"/>
      <c r="UWB159" s="153"/>
      <c r="UWC159" s="154"/>
      <c r="UWD159" s="154"/>
      <c r="UWE159" s="153"/>
      <c r="UWF159" s="153"/>
      <c r="UWG159" s="153"/>
      <c r="UWH159" s="153"/>
      <c r="UWI159" s="153"/>
      <c r="UWJ159" s="153"/>
      <c r="UWK159" s="153"/>
      <c r="UWL159" s="153"/>
      <c r="UWM159" s="155"/>
      <c r="UWN159" s="165"/>
      <c r="UWO159" s="153"/>
      <c r="UWP159" s="154"/>
      <c r="UWQ159" s="154"/>
      <c r="UWR159" s="153"/>
      <c r="UWS159" s="153"/>
      <c r="UWT159" s="153"/>
      <c r="UWU159" s="153"/>
      <c r="UWV159" s="153"/>
      <c r="UWW159" s="153"/>
      <c r="UWX159" s="153"/>
      <c r="UWY159" s="153"/>
      <c r="UWZ159" s="155"/>
      <c r="UXA159" s="165"/>
      <c r="UXB159" s="153"/>
      <c r="UXC159" s="154"/>
      <c r="UXD159" s="154"/>
      <c r="UXE159" s="153"/>
      <c r="UXF159" s="153"/>
      <c r="UXG159" s="153"/>
      <c r="UXH159" s="153"/>
      <c r="UXI159" s="153"/>
      <c r="UXJ159" s="153"/>
      <c r="UXK159" s="153"/>
      <c r="UXL159" s="153"/>
      <c r="UXM159" s="155"/>
      <c r="UXN159" s="165"/>
      <c r="UXO159" s="153"/>
      <c r="UXP159" s="154"/>
      <c r="UXQ159" s="154"/>
      <c r="UXR159" s="153"/>
      <c r="UXS159" s="153"/>
      <c r="UXT159" s="153"/>
      <c r="UXU159" s="153"/>
      <c r="UXV159" s="153"/>
      <c r="UXW159" s="153"/>
      <c r="UXX159" s="153"/>
      <c r="UXY159" s="153"/>
      <c r="UXZ159" s="155"/>
      <c r="UYA159" s="165"/>
      <c r="UYB159" s="153"/>
      <c r="UYC159" s="154"/>
      <c r="UYD159" s="154"/>
      <c r="UYE159" s="153"/>
      <c r="UYF159" s="153"/>
      <c r="UYG159" s="153"/>
      <c r="UYH159" s="153"/>
      <c r="UYI159" s="153"/>
      <c r="UYJ159" s="153"/>
      <c r="UYK159" s="153"/>
      <c r="UYL159" s="153"/>
      <c r="UYM159" s="155"/>
      <c r="UYN159" s="165"/>
      <c r="UYO159" s="153"/>
      <c r="UYP159" s="154"/>
      <c r="UYQ159" s="154"/>
      <c r="UYR159" s="153"/>
      <c r="UYS159" s="153"/>
      <c r="UYT159" s="153"/>
      <c r="UYU159" s="153"/>
      <c r="UYV159" s="153"/>
      <c r="UYW159" s="153"/>
      <c r="UYX159" s="153"/>
      <c r="UYY159" s="153"/>
      <c r="UYZ159" s="155"/>
      <c r="UZA159" s="165"/>
      <c r="UZB159" s="153"/>
      <c r="UZC159" s="154"/>
      <c r="UZD159" s="154"/>
      <c r="UZE159" s="153"/>
      <c r="UZF159" s="153"/>
      <c r="UZG159" s="153"/>
      <c r="UZH159" s="153"/>
      <c r="UZI159" s="153"/>
      <c r="UZJ159" s="153"/>
      <c r="UZK159" s="153"/>
      <c r="UZL159" s="153"/>
      <c r="UZM159" s="155"/>
      <c r="UZN159" s="165"/>
      <c r="UZO159" s="153"/>
      <c r="UZP159" s="154"/>
      <c r="UZQ159" s="154"/>
      <c r="UZR159" s="153"/>
      <c r="UZS159" s="153"/>
      <c r="UZT159" s="153"/>
      <c r="UZU159" s="153"/>
      <c r="UZV159" s="153"/>
      <c r="UZW159" s="153"/>
      <c r="UZX159" s="153"/>
      <c r="UZY159" s="153"/>
      <c r="UZZ159" s="155"/>
      <c r="VAA159" s="165"/>
      <c r="VAB159" s="153"/>
      <c r="VAC159" s="154"/>
      <c r="VAD159" s="154"/>
      <c r="VAE159" s="153"/>
      <c r="VAF159" s="153"/>
      <c r="VAG159" s="153"/>
      <c r="VAH159" s="153"/>
      <c r="VAI159" s="153"/>
      <c r="VAJ159" s="153"/>
      <c r="VAK159" s="153"/>
      <c r="VAL159" s="153"/>
      <c r="VAM159" s="155"/>
      <c r="VAN159" s="165"/>
      <c r="VAO159" s="153"/>
      <c r="VAP159" s="154"/>
      <c r="VAQ159" s="154"/>
      <c r="VAR159" s="153"/>
      <c r="VAS159" s="153"/>
      <c r="VAT159" s="153"/>
      <c r="VAU159" s="153"/>
      <c r="VAV159" s="153"/>
      <c r="VAW159" s="153"/>
      <c r="VAX159" s="153"/>
      <c r="VAY159" s="153"/>
      <c r="VAZ159" s="155"/>
      <c r="VBA159" s="165"/>
      <c r="VBB159" s="153"/>
      <c r="VBC159" s="154"/>
      <c r="VBD159" s="154"/>
      <c r="VBE159" s="153"/>
      <c r="VBF159" s="153"/>
      <c r="VBG159" s="153"/>
      <c r="VBH159" s="153"/>
      <c r="VBI159" s="153"/>
      <c r="VBJ159" s="153"/>
      <c r="VBK159" s="153"/>
      <c r="VBL159" s="153"/>
      <c r="VBM159" s="155"/>
      <c r="VBN159" s="165"/>
      <c r="VBO159" s="153"/>
      <c r="VBP159" s="154"/>
      <c r="VBQ159" s="154"/>
      <c r="VBR159" s="153"/>
      <c r="VBS159" s="153"/>
      <c r="VBT159" s="153"/>
      <c r="VBU159" s="153"/>
      <c r="VBV159" s="153"/>
      <c r="VBW159" s="153"/>
      <c r="VBX159" s="153"/>
      <c r="VBY159" s="153"/>
      <c r="VBZ159" s="155"/>
      <c r="VCA159" s="165"/>
      <c r="VCB159" s="153"/>
      <c r="VCC159" s="154"/>
      <c r="VCD159" s="154"/>
      <c r="VCE159" s="153"/>
      <c r="VCF159" s="153"/>
      <c r="VCG159" s="153"/>
      <c r="VCH159" s="153"/>
      <c r="VCI159" s="153"/>
      <c r="VCJ159" s="153"/>
      <c r="VCK159" s="153"/>
      <c r="VCL159" s="153"/>
      <c r="VCM159" s="155"/>
      <c r="VCN159" s="165"/>
      <c r="VCO159" s="153"/>
      <c r="VCP159" s="154"/>
      <c r="VCQ159" s="154"/>
      <c r="VCR159" s="153"/>
      <c r="VCS159" s="153"/>
      <c r="VCT159" s="153"/>
      <c r="VCU159" s="153"/>
      <c r="VCV159" s="153"/>
      <c r="VCW159" s="153"/>
      <c r="VCX159" s="153"/>
      <c r="VCY159" s="153"/>
      <c r="VCZ159" s="155"/>
      <c r="VDA159" s="165"/>
      <c r="VDB159" s="153"/>
      <c r="VDC159" s="154"/>
      <c r="VDD159" s="154"/>
      <c r="VDE159" s="153"/>
      <c r="VDF159" s="153"/>
      <c r="VDG159" s="153"/>
      <c r="VDH159" s="153"/>
      <c r="VDI159" s="153"/>
      <c r="VDJ159" s="153"/>
      <c r="VDK159" s="153"/>
      <c r="VDL159" s="153"/>
      <c r="VDM159" s="155"/>
      <c r="VDN159" s="165"/>
      <c r="VDO159" s="153"/>
      <c r="VDP159" s="154"/>
      <c r="VDQ159" s="154"/>
      <c r="VDR159" s="153"/>
      <c r="VDS159" s="153"/>
      <c r="VDT159" s="153"/>
      <c r="VDU159" s="153"/>
      <c r="VDV159" s="153"/>
      <c r="VDW159" s="153"/>
      <c r="VDX159" s="153"/>
      <c r="VDY159" s="153"/>
      <c r="VDZ159" s="155"/>
      <c r="VEA159" s="165"/>
      <c r="VEB159" s="153"/>
      <c r="VEC159" s="154"/>
      <c r="VED159" s="154"/>
      <c r="VEE159" s="153"/>
      <c r="VEF159" s="153"/>
      <c r="VEG159" s="153"/>
      <c r="VEH159" s="153"/>
      <c r="VEI159" s="153"/>
      <c r="VEJ159" s="153"/>
      <c r="VEK159" s="153"/>
      <c r="VEL159" s="153"/>
      <c r="VEM159" s="155"/>
      <c r="VEN159" s="165"/>
      <c r="VEO159" s="153"/>
      <c r="VEP159" s="154"/>
      <c r="VEQ159" s="154"/>
      <c r="VER159" s="153"/>
      <c r="VES159" s="153"/>
      <c r="VET159" s="153"/>
      <c r="VEU159" s="153"/>
      <c r="VEV159" s="153"/>
      <c r="VEW159" s="153"/>
      <c r="VEX159" s="153"/>
      <c r="VEY159" s="153"/>
      <c r="VEZ159" s="155"/>
      <c r="VFA159" s="165"/>
      <c r="VFB159" s="153"/>
      <c r="VFC159" s="154"/>
      <c r="VFD159" s="154"/>
      <c r="VFE159" s="153"/>
      <c r="VFF159" s="153"/>
      <c r="VFG159" s="153"/>
      <c r="VFH159" s="153"/>
      <c r="VFI159" s="153"/>
      <c r="VFJ159" s="153"/>
      <c r="VFK159" s="153"/>
      <c r="VFL159" s="153"/>
      <c r="VFM159" s="155"/>
      <c r="VFN159" s="165"/>
      <c r="VFO159" s="153"/>
      <c r="VFP159" s="154"/>
      <c r="VFQ159" s="154"/>
      <c r="VFR159" s="153"/>
      <c r="VFS159" s="153"/>
      <c r="VFT159" s="153"/>
      <c r="VFU159" s="153"/>
      <c r="VFV159" s="153"/>
      <c r="VFW159" s="153"/>
      <c r="VFX159" s="153"/>
      <c r="VFY159" s="153"/>
      <c r="VFZ159" s="155"/>
      <c r="VGA159" s="165"/>
      <c r="VGB159" s="153"/>
      <c r="VGC159" s="154"/>
      <c r="VGD159" s="154"/>
      <c r="VGE159" s="153"/>
      <c r="VGF159" s="153"/>
      <c r="VGG159" s="153"/>
      <c r="VGH159" s="153"/>
      <c r="VGI159" s="153"/>
      <c r="VGJ159" s="153"/>
      <c r="VGK159" s="153"/>
      <c r="VGL159" s="153"/>
      <c r="VGM159" s="155"/>
      <c r="VGN159" s="165"/>
      <c r="VGO159" s="153"/>
      <c r="VGP159" s="154"/>
      <c r="VGQ159" s="154"/>
      <c r="VGR159" s="153"/>
      <c r="VGS159" s="153"/>
      <c r="VGT159" s="153"/>
      <c r="VGU159" s="153"/>
      <c r="VGV159" s="153"/>
      <c r="VGW159" s="153"/>
      <c r="VGX159" s="153"/>
      <c r="VGY159" s="153"/>
      <c r="VGZ159" s="155"/>
      <c r="VHA159" s="165"/>
      <c r="VHB159" s="153"/>
      <c r="VHC159" s="154"/>
      <c r="VHD159" s="154"/>
      <c r="VHE159" s="153"/>
      <c r="VHF159" s="153"/>
      <c r="VHG159" s="153"/>
      <c r="VHH159" s="153"/>
      <c r="VHI159" s="153"/>
      <c r="VHJ159" s="153"/>
      <c r="VHK159" s="153"/>
      <c r="VHL159" s="153"/>
      <c r="VHM159" s="155"/>
      <c r="VHN159" s="165"/>
      <c r="VHO159" s="153"/>
      <c r="VHP159" s="154"/>
      <c r="VHQ159" s="154"/>
      <c r="VHR159" s="153"/>
      <c r="VHS159" s="153"/>
      <c r="VHT159" s="153"/>
      <c r="VHU159" s="153"/>
      <c r="VHV159" s="153"/>
      <c r="VHW159" s="153"/>
      <c r="VHX159" s="153"/>
      <c r="VHY159" s="153"/>
      <c r="VHZ159" s="155"/>
      <c r="VIA159" s="165"/>
      <c r="VIB159" s="153"/>
      <c r="VIC159" s="154"/>
      <c r="VID159" s="154"/>
      <c r="VIE159" s="153"/>
      <c r="VIF159" s="153"/>
      <c r="VIG159" s="153"/>
      <c r="VIH159" s="153"/>
      <c r="VII159" s="153"/>
      <c r="VIJ159" s="153"/>
      <c r="VIK159" s="153"/>
      <c r="VIL159" s="153"/>
      <c r="VIM159" s="155"/>
      <c r="VIN159" s="165"/>
      <c r="VIO159" s="153"/>
      <c r="VIP159" s="154"/>
      <c r="VIQ159" s="154"/>
      <c r="VIR159" s="153"/>
      <c r="VIS159" s="153"/>
      <c r="VIT159" s="153"/>
      <c r="VIU159" s="153"/>
      <c r="VIV159" s="153"/>
      <c r="VIW159" s="153"/>
      <c r="VIX159" s="153"/>
      <c r="VIY159" s="153"/>
      <c r="VIZ159" s="155"/>
      <c r="VJA159" s="165"/>
      <c r="VJB159" s="153"/>
      <c r="VJC159" s="154"/>
      <c r="VJD159" s="154"/>
      <c r="VJE159" s="153"/>
      <c r="VJF159" s="153"/>
      <c r="VJG159" s="153"/>
      <c r="VJH159" s="153"/>
      <c r="VJI159" s="153"/>
      <c r="VJJ159" s="153"/>
      <c r="VJK159" s="153"/>
      <c r="VJL159" s="153"/>
      <c r="VJM159" s="155"/>
      <c r="VJN159" s="165"/>
      <c r="VJO159" s="153"/>
      <c r="VJP159" s="154"/>
      <c r="VJQ159" s="154"/>
      <c r="VJR159" s="153"/>
      <c r="VJS159" s="153"/>
      <c r="VJT159" s="153"/>
      <c r="VJU159" s="153"/>
      <c r="VJV159" s="153"/>
      <c r="VJW159" s="153"/>
      <c r="VJX159" s="153"/>
      <c r="VJY159" s="153"/>
      <c r="VJZ159" s="155"/>
      <c r="VKA159" s="165"/>
      <c r="VKB159" s="153"/>
      <c r="VKC159" s="154"/>
      <c r="VKD159" s="154"/>
      <c r="VKE159" s="153"/>
      <c r="VKF159" s="153"/>
      <c r="VKG159" s="153"/>
      <c r="VKH159" s="153"/>
      <c r="VKI159" s="153"/>
      <c r="VKJ159" s="153"/>
      <c r="VKK159" s="153"/>
      <c r="VKL159" s="153"/>
      <c r="VKM159" s="155"/>
      <c r="VKN159" s="165"/>
      <c r="VKO159" s="153"/>
      <c r="VKP159" s="154"/>
      <c r="VKQ159" s="154"/>
      <c r="VKR159" s="153"/>
      <c r="VKS159" s="153"/>
      <c r="VKT159" s="153"/>
      <c r="VKU159" s="153"/>
      <c r="VKV159" s="153"/>
      <c r="VKW159" s="153"/>
      <c r="VKX159" s="153"/>
      <c r="VKY159" s="153"/>
      <c r="VKZ159" s="155"/>
      <c r="VLA159" s="165"/>
      <c r="VLB159" s="153"/>
      <c r="VLC159" s="154"/>
      <c r="VLD159" s="154"/>
      <c r="VLE159" s="153"/>
      <c r="VLF159" s="153"/>
      <c r="VLG159" s="153"/>
      <c r="VLH159" s="153"/>
      <c r="VLI159" s="153"/>
      <c r="VLJ159" s="153"/>
      <c r="VLK159" s="153"/>
      <c r="VLL159" s="153"/>
      <c r="VLM159" s="155"/>
      <c r="VLN159" s="165"/>
      <c r="VLO159" s="153"/>
      <c r="VLP159" s="154"/>
      <c r="VLQ159" s="154"/>
      <c r="VLR159" s="153"/>
      <c r="VLS159" s="153"/>
      <c r="VLT159" s="153"/>
      <c r="VLU159" s="153"/>
      <c r="VLV159" s="153"/>
      <c r="VLW159" s="153"/>
      <c r="VLX159" s="153"/>
      <c r="VLY159" s="153"/>
      <c r="VLZ159" s="155"/>
      <c r="VMA159" s="165"/>
      <c r="VMB159" s="153"/>
      <c r="VMC159" s="154"/>
      <c r="VMD159" s="154"/>
      <c r="VME159" s="153"/>
      <c r="VMF159" s="153"/>
      <c r="VMG159" s="153"/>
      <c r="VMH159" s="153"/>
      <c r="VMI159" s="153"/>
      <c r="VMJ159" s="153"/>
      <c r="VMK159" s="153"/>
      <c r="VML159" s="153"/>
      <c r="VMM159" s="155"/>
      <c r="VMN159" s="165"/>
      <c r="VMO159" s="153"/>
      <c r="VMP159" s="154"/>
      <c r="VMQ159" s="154"/>
      <c r="VMR159" s="153"/>
      <c r="VMS159" s="153"/>
      <c r="VMT159" s="153"/>
      <c r="VMU159" s="153"/>
      <c r="VMV159" s="153"/>
      <c r="VMW159" s="153"/>
      <c r="VMX159" s="153"/>
      <c r="VMY159" s="153"/>
      <c r="VMZ159" s="155"/>
      <c r="VNA159" s="165"/>
      <c r="VNB159" s="153"/>
      <c r="VNC159" s="154"/>
      <c r="VND159" s="154"/>
      <c r="VNE159" s="153"/>
      <c r="VNF159" s="153"/>
      <c r="VNG159" s="153"/>
      <c r="VNH159" s="153"/>
      <c r="VNI159" s="153"/>
      <c r="VNJ159" s="153"/>
      <c r="VNK159" s="153"/>
      <c r="VNL159" s="153"/>
      <c r="VNM159" s="155"/>
      <c r="VNN159" s="165"/>
      <c r="VNO159" s="153"/>
      <c r="VNP159" s="154"/>
      <c r="VNQ159" s="154"/>
      <c r="VNR159" s="153"/>
      <c r="VNS159" s="153"/>
      <c r="VNT159" s="153"/>
      <c r="VNU159" s="153"/>
      <c r="VNV159" s="153"/>
      <c r="VNW159" s="153"/>
      <c r="VNX159" s="153"/>
      <c r="VNY159" s="153"/>
      <c r="VNZ159" s="155"/>
      <c r="VOA159" s="165"/>
      <c r="VOB159" s="153"/>
      <c r="VOC159" s="154"/>
      <c r="VOD159" s="154"/>
      <c r="VOE159" s="153"/>
      <c r="VOF159" s="153"/>
      <c r="VOG159" s="153"/>
      <c r="VOH159" s="153"/>
      <c r="VOI159" s="153"/>
      <c r="VOJ159" s="153"/>
      <c r="VOK159" s="153"/>
      <c r="VOL159" s="153"/>
      <c r="VOM159" s="155"/>
      <c r="VON159" s="165"/>
      <c r="VOO159" s="153"/>
      <c r="VOP159" s="154"/>
      <c r="VOQ159" s="154"/>
      <c r="VOR159" s="153"/>
      <c r="VOS159" s="153"/>
      <c r="VOT159" s="153"/>
      <c r="VOU159" s="153"/>
      <c r="VOV159" s="153"/>
      <c r="VOW159" s="153"/>
      <c r="VOX159" s="153"/>
      <c r="VOY159" s="153"/>
      <c r="VOZ159" s="155"/>
      <c r="VPA159" s="165"/>
      <c r="VPB159" s="153"/>
      <c r="VPC159" s="154"/>
      <c r="VPD159" s="154"/>
      <c r="VPE159" s="153"/>
      <c r="VPF159" s="153"/>
      <c r="VPG159" s="153"/>
      <c r="VPH159" s="153"/>
      <c r="VPI159" s="153"/>
      <c r="VPJ159" s="153"/>
      <c r="VPK159" s="153"/>
      <c r="VPL159" s="153"/>
      <c r="VPM159" s="155"/>
      <c r="VPN159" s="165"/>
      <c r="VPO159" s="153"/>
      <c r="VPP159" s="154"/>
      <c r="VPQ159" s="154"/>
      <c r="VPR159" s="153"/>
      <c r="VPS159" s="153"/>
      <c r="VPT159" s="153"/>
      <c r="VPU159" s="153"/>
      <c r="VPV159" s="153"/>
      <c r="VPW159" s="153"/>
      <c r="VPX159" s="153"/>
      <c r="VPY159" s="153"/>
      <c r="VPZ159" s="155"/>
      <c r="VQA159" s="165"/>
      <c r="VQB159" s="153"/>
      <c r="VQC159" s="154"/>
      <c r="VQD159" s="154"/>
      <c r="VQE159" s="153"/>
      <c r="VQF159" s="153"/>
      <c r="VQG159" s="153"/>
      <c r="VQH159" s="153"/>
      <c r="VQI159" s="153"/>
      <c r="VQJ159" s="153"/>
      <c r="VQK159" s="153"/>
      <c r="VQL159" s="153"/>
      <c r="VQM159" s="155"/>
      <c r="VQN159" s="165"/>
      <c r="VQO159" s="153"/>
      <c r="VQP159" s="154"/>
      <c r="VQQ159" s="154"/>
      <c r="VQR159" s="153"/>
      <c r="VQS159" s="153"/>
      <c r="VQT159" s="153"/>
      <c r="VQU159" s="153"/>
      <c r="VQV159" s="153"/>
      <c r="VQW159" s="153"/>
      <c r="VQX159" s="153"/>
      <c r="VQY159" s="153"/>
      <c r="VQZ159" s="155"/>
      <c r="VRA159" s="165"/>
      <c r="VRB159" s="153"/>
      <c r="VRC159" s="154"/>
      <c r="VRD159" s="154"/>
      <c r="VRE159" s="153"/>
      <c r="VRF159" s="153"/>
      <c r="VRG159" s="153"/>
      <c r="VRH159" s="153"/>
      <c r="VRI159" s="153"/>
      <c r="VRJ159" s="153"/>
      <c r="VRK159" s="153"/>
      <c r="VRL159" s="153"/>
      <c r="VRM159" s="155"/>
      <c r="VRN159" s="165"/>
      <c r="VRO159" s="153"/>
      <c r="VRP159" s="154"/>
      <c r="VRQ159" s="154"/>
      <c r="VRR159" s="153"/>
      <c r="VRS159" s="153"/>
      <c r="VRT159" s="153"/>
      <c r="VRU159" s="153"/>
      <c r="VRV159" s="153"/>
      <c r="VRW159" s="153"/>
      <c r="VRX159" s="153"/>
      <c r="VRY159" s="153"/>
      <c r="VRZ159" s="155"/>
      <c r="VSA159" s="165"/>
      <c r="VSB159" s="153"/>
      <c r="VSC159" s="154"/>
      <c r="VSD159" s="154"/>
      <c r="VSE159" s="153"/>
      <c r="VSF159" s="153"/>
      <c r="VSG159" s="153"/>
      <c r="VSH159" s="153"/>
      <c r="VSI159" s="153"/>
      <c r="VSJ159" s="153"/>
      <c r="VSK159" s="153"/>
      <c r="VSL159" s="153"/>
      <c r="VSM159" s="155"/>
      <c r="VSN159" s="165"/>
      <c r="VSO159" s="153"/>
      <c r="VSP159" s="154"/>
      <c r="VSQ159" s="154"/>
      <c r="VSR159" s="153"/>
      <c r="VSS159" s="153"/>
      <c r="VST159" s="153"/>
      <c r="VSU159" s="153"/>
      <c r="VSV159" s="153"/>
      <c r="VSW159" s="153"/>
      <c r="VSX159" s="153"/>
      <c r="VSY159" s="153"/>
      <c r="VSZ159" s="155"/>
      <c r="VTA159" s="165"/>
      <c r="VTB159" s="153"/>
      <c r="VTC159" s="154"/>
      <c r="VTD159" s="154"/>
      <c r="VTE159" s="153"/>
      <c r="VTF159" s="153"/>
      <c r="VTG159" s="153"/>
      <c r="VTH159" s="153"/>
      <c r="VTI159" s="153"/>
      <c r="VTJ159" s="153"/>
      <c r="VTK159" s="153"/>
      <c r="VTL159" s="153"/>
      <c r="VTM159" s="155"/>
      <c r="VTN159" s="165"/>
      <c r="VTO159" s="153"/>
      <c r="VTP159" s="154"/>
      <c r="VTQ159" s="154"/>
      <c r="VTR159" s="153"/>
      <c r="VTS159" s="153"/>
      <c r="VTT159" s="153"/>
      <c r="VTU159" s="153"/>
      <c r="VTV159" s="153"/>
      <c r="VTW159" s="153"/>
      <c r="VTX159" s="153"/>
      <c r="VTY159" s="153"/>
      <c r="VTZ159" s="155"/>
      <c r="VUA159" s="165"/>
      <c r="VUB159" s="153"/>
      <c r="VUC159" s="154"/>
      <c r="VUD159" s="154"/>
      <c r="VUE159" s="153"/>
      <c r="VUF159" s="153"/>
      <c r="VUG159" s="153"/>
      <c r="VUH159" s="153"/>
      <c r="VUI159" s="153"/>
      <c r="VUJ159" s="153"/>
      <c r="VUK159" s="153"/>
      <c r="VUL159" s="153"/>
      <c r="VUM159" s="155"/>
      <c r="VUN159" s="165"/>
      <c r="VUO159" s="153"/>
      <c r="VUP159" s="154"/>
      <c r="VUQ159" s="154"/>
      <c r="VUR159" s="153"/>
      <c r="VUS159" s="153"/>
      <c r="VUT159" s="153"/>
      <c r="VUU159" s="153"/>
      <c r="VUV159" s="153"/>
      <c r="VUW159" s="153"/>
      <c r="VUX159" s="153"/>
      <c r="VUY159" s="153"/>
      <c r="VUZ159" s="155"/>
      <c r="VVA159" s="165"/>
      <c r="VVB159" s="153"/>
      <c r="VVC159" s="154"/>
      <c r="VVD159" s="154"/>
      <c r="VVE159" s="153"/>
      <c r="VVF159" s="153"/>
      <c r="VVG159" s="153"/>
      <c r="VVH159" s="153"/>
      <c r="VVI159" s="153"/>
      <c r="VVJ159" s="153"/>
      <c r="VVK159" s="153"/>
      <c r="VVL159" s="153"/>
      <c r="VVM159" s="155"/>
      <c r="VVN159" s="165"/>
      <c r="VVO159" s="153"/>
      <c r="VVP159" s="154"/>
      <c r="VVQ159" s="154"/>
      <c r="VVR159" s="153"/>
      <c r="VVS159" s="153"/>
      <c r="VVT159" s="153"/>
      <c r="VVU159" s="153"/>
      <c r="VVV159" s="153"/>
      <c r="VVW159" s="153"/>
      <c r="VVX159" s="153"/>
      <c r="VVY159" s="153"/>
      <c r="VVZ159" s="155"/>
      <c r="VWA159" s="165"/>
      <c r="VWB159" s="153"/>
      <c r="VWC159" s="154"/>
      <c r="VWD159" s="154"/>
      <c r="VWE159" s="153"/>
      <c r="VWF159" s="153"/>
      <c r="VWG159" s="153"/>
      <c r="VWH159" s="153"/>
      <c r="VWI159" s="153"/>
      <c r="VWJ159" s="153"/>
      <c r="VWK159" s="153"/>
      <c r="VWL159" s="153"/>
      <c r="VWM159" s="155"/>
      <c r="VWN159" s="165"/>
      <c r="VWO159" s="153"/>
      <c r="VWP159" s="154"/>
      <c r="VWQ159" s="154"/>
      <c r="VWR159" s="153"/>
      <c r="VWS159" s="153"/>
      <c r="VWT159" s="153"/>
      <c r="VWU159" s="153"/>
      <c r="VWV159" s="153"/>
      <c r="VWW159" s="153"/>
      <c r="VWX159" s="153"/>
      <c r="VWY159" s="153"/>
      <c r="VWZ159" s="155"/>
      <c r="VXA159" s="165"/>
      <c r="VXB159" s="153"/>
      <c r="VXC159" s="154"/>
      <c r="VXD159" s="154"/>
      <c r="VXE159" s="153"/>
      <c r="VXF159" s="153"/>
      <c r="VXG159" s="153"/>
      <c r="VXH159" s="153"/>
      <c r="VXI159" s="153"/>
      <c r="VXJ159" s="153"/>
      <c r="VXK159" s="153"/>
      <c r="VXL159" s="153"/>
      <c r="VXM159" s="155"/>
      <c r="VXN159" s="165"/>
      <c r="VXO159" s="153"/>
      <c r="VXP159" s="154"/>
      <c r="VXQ159" s="154"/>
      <c r="VXR159" s="153"/>
      <c r="VXS159" s="153"/>
      <c r="VXT159" s="153"/>
      <c r="VXU159" s="153"/>
      <c r="VXV159" s="153"/>
      <c r="VXW159" s="153"/>
      <c r="VXX159" s="153"/>
      <c r="VXY159" s="153"/>
      <c r="VXZ159" s="155"/>
      <c r="VYA159" s="165"/>
      <c r="VYB159" s="153"/>
      <c r="VYC159" s="154"/>
      <c r="VYD159" s="154"/>
      <c r="VYE159" s="153"/>
      <c r="VYF159" s="153"/>
      <c r="VYG159" s="153"/>
      <c r="VYH159" s="153"/>
      <c r="VYI159" s="153"/>
      <c r="VYJ159" s="153"/>
      <c r="VYK159" s="153"/>
      <c r="VYL159" s="153"/>
      <c r="VYM159" s="155"/>
      <c r="VYN159" s="165"/>
      <c r="VYO159" s="153"/>
      <c r="VYP159" s="154"/>
      <c r="VYQ159" s="154"/>
      <c r="VYR159" s="153"/>
      <c r="VYS159" s="153"/>
      <c r="VYT159" s="153"/>
      <c r="VYU159" s="153"/>
      <c r="VYV159" s="153"/>
      <c r="VYW159" s="153"/>
      <c r="VYX159" s="153"/>
      <c r="VYY159" s="153"/>
      <c r="VYZ159" s="155"/>
      <c r="VZA159" s="165"/>
      <c r="VZB159" s="153"/>
      <c r="VZC159" s="154"/>
      <c r="VZD159" s="154"/>
      <c r="VZE159" s="153"/>
      <c r="VZF159" s="153"/>
      <c r="VZG159" s="153"/>
      <c r="VZH159" s="153"/>
      <c r="VZI159" s="153"/>
      <c r="VZJ159" s="153"/>
      <c r="VZK159" s="153"/>
      <c r="VZL159" s="153"/>
      <c r="VZM159" s="155"/>
      <c r="VZN159" s="165"/>
      <c r="VZO159" s="153"/>
      <c r="VZP159" s="154"/>
      <c r="VZQ159" s="154"/>
      <c r="VZR159" s="153"/>
      <c r="VZS159" s="153"/>
      <c r="VZT159" s="153"/>
      <c r="VZU159" s="153"/>
      <c r="VZV159" s="153"/>
      <c r="VZW159" s="153"/>
      <c r="VZX159" s="153"/>
      <c r="VZY159" s="153"/>
      <c r="VZZ159" s="155"/>
      <c r="WAA159" s="165"/>
      <c r="WAB159" s="153"/>
      <c r="WAC159" s="154"/>
      <c r="WAD159" s="154"/>
      <c r="WAE159" s="153"/>
      <c r="WAF159" s="153"/>
      <c r="WAG159" s="153"/>
      <c r="WAH159" s="153"/>
      <c r="WAI159" s="153"/>
      <c r="WAJ159" s="153"/>
      <c r="WAK159" s="153"/>
      <c r="WAL159" s="153"/>
      <c r="WAM159" s="155"/>
      <c r="WAN159" s="165"/>
      <c r="WAO159" s="153"/>
      <c r="WAP159" s="154"/>
      <c r="WAQ159" s="154"/>
      <c r="WAR159" s="153"/>
      <c r="WAS159" s="153"/>
      <c r="WAT159" s="153"/>
      <c r="WAU159" s="153"/>
      <c r="WAV159" s="153"/>
      <c r="WAW159" s="153"/>
      <c r="WAX159" s="153"/>
      <c r="WAY159" s="153"/>
      <c r="WAZ159" s="155"/>
      <c r="WBA159" s="165"/>
      <c r="WBB159" s="153"/>
      <c r="WBC159" s="154"/>
      <c r="WBD159" s="154"/>
      <c r="WBE159" s="153"/>
      <c r="WBF159" s="153"/>
      <c r="WBG159" s="153"/>
      <c r="WBH159" s="153"/>
      <c r="WBI159" s="153"/>
      <c r="WBJ159" s="153"/>
      <c r="WBK159" s="153"/>
      <c r="WBL159" s="153"/>
      <c r="WBM159" s="155"/>
      <c r="WBN159" s="165"/>
      <c r="WBO159" s="153"/>
      <c r="WBP159" s="154"/>
      <c r="WBQ159" s="154"/>
      <c r="WBR159" s="153"/>
      <c r="WBS159" s="153"/>
      <c r="WBT159" s="153"/>
      <c r="WBU159" s="153"/>
      <c r="WBV159" s="153"/>
      <c r="WBW159" s="153"/>
      <c r="WBX159" s="153"/>
      <c r="WBY159" s="153"/>
      <c r="WBZ159" s="155"/>
      <c r="WCA159" s="165"/>
      <c r="WCB159" s="153"/>
      <c r="WCC159" s="154"/>
      <c r="WCD159" s="154"/>
      <c r="WCE159" s="153"/>
      <c r="WCF159" s="153"/>
      <c r="WCG159" s="153"/>
      <c r="WCH159" s="153"/>
      <c r="WCI159" s="153"/>
      <c r="WCJ159" s="153"/>
      <c r="WCK159" s="153"/>
      <c r="WCL159" s="153"/>
      <c r="WCM159" s="155"/>
      <c r="WCN159" s="165"/>
      <c r="WCO159" s="153"/>
      <c r="WCP159" s="154"/>
      <c r="WCQ159" s="154"/>
      <c r="WCR159" s="153"/>
      <c r="WCS159" s="153"/>
      <c r="WCT159" s="153"/>
      <c r="WCU159" s="153"/>
      <c r="WCV159" s="153"/>
      <c r="WCW159" s="153"/>
      <c r="WCX159" s="153"/>
      <c r="WCY159" s="153"/>
      <c r="WCZ159" s="155"/>
      <c r="WDA159" s="165"/>
      <c r="WDB159" s="153"/>
      <c r="WDC159" s="154"/>
      <c r="WDD159" s="154"/>
      <c r="WDE159" s="153"/>
      <c r="WDF159" s="153"/>
      <c r="WDG159" s="153"/>
      <c r="WDH159" s="153"/>
      <c r="WDI159" s="153"/>
      <c r="WDJ159" s="153"/>
      <c r="WDK159" s="153"/>
      <c r="WDL159" s="153"/>
      <c r="WDM159" s="155"/>
      <c r="WDN159" s="165"/>
      <c r="WDO159" s="153"/>
      <c r="WDP159" s="154"/>
      <c r="WDQ159" s="154"/>
      <c r="WDR159" s="153"/>
      <c r="WDS159" s="153"/>
      <c r="WDT159" s="153"/>
      <c r="WDU159" s="153"/>
      <c r="WDV159" s="153"/>
      <c r="WDW159" s="153"/>
      <c r="WDX159" s="153"/>
      <c r="WDY159" s="153"/>
      <c r="WDZ159" s="155"/>
      <c r="WEA159" s="165"/>
      <c r="WEB159" s="153"/>
      <c r="WEC159" s="154"/>
      <c r="WED159" s="154"/>
      <c r="WEE159" s="153"/>
      <c r="WEF159" s="153"/>
      <c r="WEG159" s="153"/>
      <c r="WEH159" s="153"/>
      <c r="WEI159" s="153"/>
      <c r="WEJ159" s="153"/>
      <c r="WEK159" s="153"/>
      <c r="WEL159" s="153"/>
      <c r="WEM159" s="155"/>
      <c r="WEN159" s="165"/>
      <c r="WEO159" s="153"/>
      <c r="WEP159" s="154"/>
      <c r="WEQ159" s="154"/>
      <c r="WER159" s="153"/>
      <c r="WES159" s="153"/>
      <c r="WET159" s="153"/>
      <c r="WEU159" s="153"/>
      <c r="WEV159" s="153"/>
      <c r="WEW159" s="153"/>
      <c r="WEX159" s="153"/>
      <c r="WEY159" s="153"/>
      <c r="WEZ159" s="155"/>
      <c r="WFA159" s="165"/>
      <c r="WFB159" s="153"/>
      <c r="WFC159" s="154"/>
      <c r="WFD159" s="154"/>
      <c r="WFE159" s="153"/>
      <c r="WFF159" s="153"/>
      <c r="WFG159" s="153"/>
      <c r="WFH159" s="153"/>
      <c r="WFI159" s="153"/>
      <c r="WFJ159" s="153"/>
      <c r="WFK159" s="153"/>
      <c r="WFL159" s="153"/>
      <c r="WFM159" s="155"/>
      <c r="WFN159" s="165"/>
      <c r="WFO159" s="153"/>
      <c r="WFP159" s="154"/>
      <c r="WFQ159" s="154"/>
      <c r="WFR159" s="153"/>
      <c r="WFS159" s="153"/>
      <c r="WFT159" s="153"/>
      <c r="WFU159" s="153"/>
      <c r="WFV159" s="153"/>
      <c r="WFW159" s="153"/>
      <c r="WFX159" s="153"/>
      <c r="WFY159" s="153"/>
      <c r="WFZ159" s="155"/>
      <c r="WGA159" s="165"/>
      <c r="WGB159" s="153"/>
      <c r="WGC159" s="154"/>
      <c r="WGD159" s="154"/>
      <c r="WGE159" s="153"/>
      <c r="WGF159" s="153"/>
      <c r="WGG159" s="153"/>
      <c r="WGH159" s="153"/>
      <c r="WGI159" s="153"/>
      <c r="WGJ159" s="153"/>
      <c r="WGK159" s="153"/>
      <c r="WGL159" s="153"/>
      <c r="WGM159" s="155"/>
      <c r="WGN159" s="165"/>
      <c r="WGO159" s="153"/>
      <c r="WGP159" s="154"/>
      <c r="WGQ159" s="154"/>
      <c r="WGR159" s="153"/>
      <c r="WGS159" s="153"/>
      <c r="WGT159" s="153"/>
      <c r="WGU159" s="153"/>
      <c r="WGV159" s="153"/>
      <c r="WGW159" s="153"/>
      <c r="WGX159" s="153"/>
      <c r="WGY159" s="153"/>
      <c r="WGZ159" s="155"/>
      <c r="WHA159" s="165"/>
      <c r="WHB159" s="153"/>
      <c r="WHC159" s="154"/>
      <c r="WHD159" s="154"/>
      <c r="WHE159" s="153"/>
      <c r="WHF159" s="153"/>
      <c r="WHG159" s="153"/>
      <c r="WHH159" s="153"/>
      <c r="WHI159" s="153"/>
      <c r="WHJ159" s="153"/>
      <c r="WHK159" s="153"/>
      <c r="WHL159" s="153"/>
      <c r="WHM159" s="155"/>
      <c r="WHN159" s="165"/>
      <c r="WHO159" s="153"/>
      <c r="WHP159" s="154"/>
      <c r="WHQ159" s="154"/>
      <c r="WHR159" s="153"/>
      <c r="WHS159" s="153"/>
      <c r="WHT159" s="153"/>
      <c r="WHU159" s="153"/>
      <c r="WHV159" s="153"/>
      <c r="WHW159" s="153"/>
      <c r="WHX159" s="153"/>
      <c r="WHY159" s="153"/>
      <c r="WHZ159" s="155"/>
      <c r="WIA159" s="165"/>
      <c r="WIB159" s="153"/>
      <c r="WIC159" s="154"/>
      <c r="WID159" s="154"/>
      <c r="WIE159" s="153"/>
      <c r="WIF159" s="153"/>
      <c r="WIG159" s="153"/>
      <c r="WIH159" s="153"/>
      <c r="WII159" s="153"/>
      <c r="WIJ159" s="153"/>
      <c r="WIK159" s="153"/>
      <c r="WIL159" s="153"/>
      <c r="WIM159" s="155"/>
      <c r="WIN159" s="165"/>
      <c r="WIO159" s="153"/>
      <c r="WIP159" s="154"/>
      <c r="WIQ159" s="154"/>
      <c r="WIR159" s="153"/>
      <c r="WIS159" s="153"/>
      <c r="WIT159" s="153"/>
      <c r="WIU159" s="153"/>
      <c r="WIV159" s="153"/>
      <c r="WIW159" s="153"/>
      <c r="WIX159" s="153"/>
      <c r="WIY159" s="153"/>
      <c r="WIZ159" s="155"/>
      <c r="WJA159" s="165"/>
      <c r="WJB159" s="153"/>
      <c r="WJC159" s="154"/>
      <c r="WJD159" s="154"/>
      <c r="WJE159" s="153"/>
      <c r="WJF159" s="153"/>
      <c r="WJG159" s="153"/>
      <c r="WJH159" s="153"/>
      <c r="WJI159" s="153"/>
      <c r="WJJ159" s="153"/>
      <c r="WJK159" s="153"/>
      <c r="WJL159" s="153"/>
      <c r="WJM159" s="155"/>
      <c r="WJN159" s="165"/>
      <c r="WJO159" s="153"/>
      <c r="WJP159" s="154"/>
      <c r="WJQ159" s="154"/>
      <c r="WJR159" s="153"/>
      <c r="WJS159" s="153"/>
      <c r="WJT159" s="153"/>
      <c r="WJU159" s="153"/>
      <c r="WJV159" s="153"/>
      <c r="WJW159" s="153"/>
      <c r="WJX159" s="153"/>
      <c r="WJY159" s="153"/>
      <c r="WJZ159" s="155"/>
      <c r="WKA159" s="165"/>
      <c r="WKB159" s="153"/>
      <c r="WKC159" s="154"/>
      <c r="WKD159" s="154"/>
      <c r="WKE159" s="153"/>
      <c r="WKF159" s="153"/>
      <c r="WKG159" s="153"/>
      <c r="WKH159" s="153"/>
      <c r="WKI159" s="153"/>
      <c r="WKJ159" s="153"/>
      <c r="WKK159" s="153"/>
      <c r="WKL159" s="153"/>
      <c r="WKM159" s="155"/>
      <c r="WKN159" s="165"/>
      <c r="WKO159" s="153"/>
      <c r="WKP159" s="154"/>
      <c r="WKQ159" s="154"/>
      <c r="WKR159" s="153"/>
      <c r="WKS159" s="153"/>
      <c r="WKT159" s="153"/>
      <c r="WKU159" s="153"/>
      <c r="WKV159" s="153"/>
      <c r="WKW159" s="153"/>
      <c r="WKX159" s="153"/>
      <c r="WKY159" s="153"/>
      <c r="WKZ159" s="155"/>
      <c r="WLA159" s="165"/>
      <c r="WLB159" s="153"/>
      <c r="WLC159" s="154"/>
      <c r="WLD159" s="154"/>
      <c r="WLE159" s="153"/>
      <c r="WLF159" s="153"/>
      <c r="WLG159" s="153"/>
      <c r="WLH159" s="153"/>
      <c r="WLI159" s="153"/>
      <c r="WLJ159" s="153"/>
      <c r="WLK159" s="153"/>
      <c r="WLL159" s="153"/>
      <c r="WLM159" s="155"/>
      <c r="WLN159" s="165"/>
      <c r="WLO159" s="153"/>
      <c r="WLP159" s="154"/>
      <c r="WLQ159" s="154"/>
      <c r="WLR159" s="153"/>
      <c r="WLS159" s="153"/>
      <c r="WLT159" s="153"/>
      <c r="WLU159" s="153"/>
      <c r="WLV159" s="153"/>
      <c r="WLW159" s="153"/>
      <c r="WLX159" s="153"/>
      <c r="WLY159" s="153"/>
      <c r="WLZ159" s="155"/>
      <c r="WMA159" s="165"/>
      <c r="WMB159" s="153"/>
      <c r="WMC159" s="154"/>
      <c r="WMD159" s="154"/>
      <c r="WME159" s="153"/>
      <c r="WMF159" s="153"/>
      <c r="WMG159" s="153"/>
      <c r="WMH159" s="153"/>
      <c r="WMI159" s="153"/>
      <c r="WMJ159" s="153"/>
      <c r="WMK159" s="153"/>
      <c r="WML159" s="153"/>
      <c r="WMM159" s="155"/>
      <c r="WMN159" s="165"/>
      <c r="WMO159" s="153"/>
      <c r="WMP159" s="154"/>
      <c r="WMQ159" s="154"/>
      <c r="WMR159" s="153"/>
      <c r="WMS159" s="153"/>
      <c r="WMT159" s="153"/>
      <c r="WMU159" s="153"/>
      <c r="WMV159" s="153"/>
      <c r="WMW159" s="153"/>
      <c r="WMX159" s="153"/>
      <c r="WMY159" s="153"/>
      <c r="WMZ159" s="155"/>
      <c r="WNA159" s="165"/>
      <c r="WNB159" s="153"/>
      <c r="WNC159" s="154"/>
      <c r="WND159" s="154"/>
      <c r="WNE159" s="153"/>
      <c r="WNF159" s="153"/>
      <c r="WNG159" s="153"/>
      <c r="WNH159" s="153"/>
      <c r="WNI159" s="153"/>
      <c r="WNJ159" s="153"/>
      <c r="WNK159" s="153"/>
      <c r="WNL159" s="153"/>
      <c r="WNM159" s="155"/>
      <c r="WNN159" s="165"/>
      <c r="WNO159" s="153"/>
      <c r="WNP159" s="154"/>
      <c r="WNQ159" s="154"/>
      <c r="WNR159" s="153"/>
      <c r="WNS159" s="153"/>
      <c r="WNT159" s="153"/>
      <c r="WNU159" s="153"/>
      <c r="WNV159" s="153"/>
      <c r="WNW159" s="153"/>
      <c r="WNX159" s="153"/>
      <c r="WNY159" s="153"/>
      <c r="WNZ159" s="155"/>
      <c r="WOA159" s="165"/>
      <c r="WOB159" s="153"/>
      <c r="WOC159" s="154"/>
      <c r="WOD159" s="154"/>
      <c r="WOE159" s="153"/>
      <c r="WOF159" s="153"/>
      <c r="WOG159" s="153"/>
      <c r="WOH159" s="153"/>
      <c r="WOI159" s="153"/>
      <c r="WOJ159" s="153"/>
      <c r="WOK159" s="153"/>
      <c r="WOL159" s="153"/>
      <c r="WOM159" s="155"/>
      <c r="WON159" s="165"/>
      <c r="WOO159" s="153"/>
      <c r="WOP159" s="154"/>
      <c r="WOQ159" s="154"/>
      <c r="WOR159" s="153"/>
      <c r="WOS159" s="153"/>
      <c r="WOT159" s="153"/>
      <c r="WOU159" s="153"/>
      <c r="WOV159" s="153"/>
      <c r="WOW159" s="153"/>
      <c r="WOX159" s="153"/>
      <c r="WOY159" s="153"/>
      <c r="WOZ159" s="155"/>
      <c r="WPA159" s="165"/>
      <c r="WPB159" s="153"/>
      <c r="WPC159" s="154"/>
      <c r="WPD159" s="154"/>
      <c r="WPE159" s="153"/>
      <c r="WPF159" s="153"/>
      <c r="WPG159" s="153"/>
      <c r="WPH159" s="153"/>
      <c r="WPI159" s="153"/>
      <c r="WPJ159" s="153"/>
      <c r="WPK159" s="153"/>
      <c r="WPL159" s="153"/>
      <c r="WPM159" s="155"/>
      <c r="WPN159" s="165"/>
      <c r="WPO159" s="153"/>
      <c r="WPP159" s="154"/>
      <c r="WPQ159" s="154"/>
      <c r="WPR159" s="153"/>
      <c r="WPS159" s="153"/>
      <c r="WPT159" s="153"/>
      <c r="WPU159" s="153"/>
      <c r="WPV159" s="153"/>
      <c r="WPW159" s="153"/>
      <c r="WPX159" s="153"/>
      <c r="WPY159" s="153"/>
      <c r="WPZ159" s="155"/>
      <c r="WQA159" s="165"/>
      <c r="WQB159" s="153"/>
      <c r="WQC159" s="154"/>
      <c r="WQD159" s="154"/>
      <c r="WQE159" s="153"/>
      <c r="WQF159" s="153"/>
      <c r="WQG159" s="153"/>
      <c r="WQH159" s="153"/>
      <c r="WQI159" s="153"/>
      <c r="WQJ159" s="153"/>
      <c r="WQK159" s="153"/>
      <c r="WQL159" s="153"/>
      <c r="WQM159" s="155"/>
      <c r="WQN159" s="165"/>
      <c r="WQO159" s="153"/>
      <c r="WQP159" s="154"/>
      <c r="WQQ159" s="154"/>
      <c r="WQR159" s="153"/>
      <c r="WQS159" s="153"/>
      <c r="WQT159" s="153"/>
      <c r="WQU159" s="153"/>
      <c r="WQV159" s="153"/>
      <c r="WQW159" s="153"/>
      <c r="WQX159" s="153"/>
      <c r="WQY159" s="153"/>
      <c r="WQZ159" s="155"/>
      <c r="WRA159" s="165"/>
      <c r="WRB159" s="153"/>
      <c r="WRC159" s="154"/>
      <c r="WRD159" s="154"/>
      <c r="WRE159" s="153"/>
      <c r="WRF159" s="153"/>
      <c r="WRG159" s="153"/>
      <c r="WRH159" s="153"/>
      <c r="WRI159" s="153"/>
      <c r="WRJ159" s="153"/>
      <c r="WRK159" s="153"/>
      <c r="WRL159" s="153"/>
      <c r="WRM159" s="155"/>
      <c r="WRN159" s="165"/>
      <c r="WRO159" s="153"/>
      <c r="WRP159" s="154"/>
      <c r="WRQ159" s="154"/>
      <c r="WRR159" s="153"/>
      <c r="WRS159" s="153"/>
      <c r="WRT159" s="153"/>
      <c r="WRU159" s="153"/>
      <c r="WRV159" s="153"/>
      <c r="WRW159" s="153"/>
      <c r="WRX159" s="153"/>
      <c r="WRY159" s="153"/>
      <c r="WRZ159" s="155"/>
      <c r="WSA159" s="165"/>
      <c r="WSB159" s="153"/>
      <c r="WSC159" s="154"/>
      <c r="WSD159" s="154"/>
      <c r="WSE159" s="153"/>
      <c r="WSF159" s="153"/>
      <c r="WSG159" s="153"/>
      <c r="WSH159" s="153"/>
      <c r="WSI159" s="153"/>
      <c r="WSJ159" s="153"/>
      <c r="WSK159" s="153"/>
      <c r="WSL159" s="153"/>
      <c r="WSM159" s="155"/>
      <c r="WSN159" s="165"/>
      <c r="WSO159" s="153"/>
      <c r="WSP159" s="154"/>
      <c r="WSQ159" s="154"/>
      <c r="WSR159" s="153"/>
      <c r="WSS159" s="153"/>
      <c r="WST159" s="153"/>
      <c r="WSU159" s="153"/>
      <c r="WSV159" s="153"/>
      <c r="WSW159" s="153"/>
      <c r="WSX159" s="153"/>
      <c r="WSY159" s="153"/>
      <c r="WSZ159" s="155"/>
      <c r="WTA159" s="165"/>
      <c r="WTB159" s="153"/>
      <c r="WTC159" s="154"/>
      <c r="WTD159" s="154"/>
      <c r="WTE159" s="153"/>
      <c r="WTF159" s="153"/>
      <c r="WTG159" s="153"/>
      <c r="WTH159" s="153"/>
      <c r="WTI159" s="153"/>
      <c r="WTJ159" s="153"/>
      <c r="WTK159" s="153"/>
      <c r="WTL159" s="153"/>
      <c r="WTM159" s="155"/>
      <c r="WTN159" s="165"/>
      <c r="WTO159" s="153"/>
      <c r="WTP159" s="154"/>
      <c r="WTQ159" s="154"/>
      <c r="WTR159" s="153"/>
      <c r="WTS159" s="153"/>
      <c r="WTT159" s="153"/>
      <c r="WTU159" s="153"/>
      <c r="WTV159" s="153"/>
      <c r="WTW159" s="153"/>
      <c r="WTX159" s="153"/>
      <c r="WTY159" s="153"/>
      <c r="WTZ159" s="155"/>
      <c r="WUA159" s="165"/>
      <c r="WUB159" s="153"/>
      <c r="WUC159" s="154"/>
      <c r="WUD159" s="154"/>
      <c r="WUE159" s="153"/>
      <c r="WUF159" s="153"/>
      <c r="WUG159" s="153"/>
      <c r="WUH159" s="153"/>
      <c r="WUI159" s="153"/>
      <c r="WUJ159" s="153"/>
      <c r="WUK159" s="153"/>
      <c r="WUL159" s="153"/>
      <c r="WUM159" s="155"/>
      <c r="WUN159" s="165"/>
      <c r="WUO159" s="153"/>
      <c r="WUP159" s="154"/>
      <c r="WUQ159" s="154"/>
      <c r="WUR159" s="153"/>
      <c r="WUS159" s="153"/>
      <c r="WUT159" s="153"/>
      <c r="WUU159" s="153"/>
      <c r="WUV159" s="153"/>
      <c r="WUW159" s="153"/>
      <c r="WUX159" s="153"/>
      <c r="WUY159" s="153"/>
      <c r="WUZ159" s="155"/>
      <c r="WVA159" s="165"/>
      <c r="WVB159" s="153"/>
      <c r="WVC159" s="154"/>
      <c r="WVD159" s="154"/>
      <c r="WVE159" s="153"/>
      <c r="WVF159" s="153"/>
      <c r="WVG159" s="153"/>
      <c r="WVH159" s="153"/>
      <c r="WVI159" s="153"/>
      <c r="WVJ159" s="153"/>
      <c r="WVK159" s="153"/>
      <c r="WVL159" s="153"/>
      <c r="WVM159" s="155"/>
      <c r="WVN159" s="165"/>
      <c r="WVO159" s="153"/>
      <c r="WVP159" s="154"/>
      <c r="WVQ159" s="154"/>
      <c r="WVR159" s="153"/>
      <c r="WVS159" s="153"/>
      <c r="WVT159" s="153"/>
      <c r="WVU159" s="153"/>
      <c r="WVV159" s="153"/>
      <c r="WVW159" s="153"/>
      <c r="WVX159" s="153"/>
      <c r="WVY159" s="153"/>
      <c r="WVZ159" s="155"/>
      <c r="WWA159" s="165"/>
      <c r="WWB159" s="153"/>
      <c r="WWC159" s="154"/>
      <c r="WWD159" s="154"/>
      <c r="WWE159" s="153"/>
      <c r="WWF159" s="153"/>
      <c r="WWG159" s="153"/>
      <c r="WWH159" s="153"/>
      <c r="WWI159" s="153"/>
      <c r="WWJ159" s="153"/>
      <c r="WWK159" s="153"/>
      <c r="WWL159" s="153"/>
      <c r="WWM159" s="155"/>
      <c r="WWN159" s="165"/>
      <c r="WWO159" s="153"/>
      <c r="WWP159" s="154"/>
      <c r="WWQ159" s="154"/>
      <c r="WWR159" s="153"/>
      <c r="WWS159" s="153"/>
      <c r="WWT159" s="153"/>
      <c r="WWU159" s="153"/>
      <c r="WWV159" s="153"/>
      <c r="WWW159" s="153"/>
      <c r="WWX159" s="153"/>
      <c r="WWY159" s="153"/>
      <c r="WWZ159" s="155"/>
      <c r="WXA159" s="165"/>
      <c r="WXB159" s="153"/>
      <c r="WXC159" s="154"/>
      <c r="WXD159" s="154"/>
      <c r="WXE159" s="153"/>
      <c r="WXF159" s="153"/>
      <c r="WXG159" s="153"/>
      <c r="WXH159" s="153"/>
      <c r="WXI159" s="153"/>
      <c r="WXJ159" s="153"/>
      <c r="WXK159" s="153"/>
      <c r="WXL159" s="153"/>
      <c r="WXM159" s="155"/>
      <c r="WXN159" s="165"/>
      <c r="WXO159" s="153"/>
      <c r="WXP159" s="154"/>
      <c r="WXQ159" s="154"/>
      <c r="WXR159" s="153"/>
      <c r="WXS159" s="153"/>
      <c r="WXT159" s="153"/>
      <c r="WXU159" s="153"/>
      <c r="WXV159" s="153"/>
      <c r="WXW159" s="153"/>
      <c r="WXX159" s="153"/>
      <c r="WXY159" s="153"/>
      <c r="WXZ159" s="155"/>
      <c r="WYA159" s="165"/>
      <c r="WYB159" s="153"/>
      <c r="WYC159" s="154"/>
      <c r="WYD159" s="154"/>
      <c r="WYE159" s="153"/>
      <c r="WYF159" s="153"/>
      <c r="WYG159" s="153"/>
      <c r="WYH159" s="153"/>
      <c r="WYI159" s="153"/>
      <c r="WYJ159" s="153"/>
      <c r="WYK159" s="153"/>
      <c r="WYL159" s="153"/>
      <c r="WYM159" s="155"/>
      <c r="WYN159" s="165"/>
      <c r="WYO159" s="153"/>
      <c r="WYP159" s="154"/>
      <c r="WYQ159" s="154"/>
      <c r="WYR159" s="153"/>
      <c r="WYS159" s="153"/>
      <c r="WYT159" s="153"/>
      <c r="WYU159" s="153"/>
      <c r="WYV159" s="153"/>
      <c r="WYW159" s="153"/>
      <c r="WYX159" s="153"/>
      <c r="WYY159" s="153"/>
      <c r="WYZ159" s="155"/>
      <c r="WZA159" s="165"/>
      <c r="WZB159" s="153"/>
      <c r="WZC159" s="154"/>
      <c r="WZD159" s="154"/>
      <c r="WZE159" s="153"/>
      <c r="WZF159" s="153"/>
      <c r="WZG159" s="153"/>
      <c r="WZH159" s="153"/>
      <c r="WZI159" s="153"/>
      <c r="WZJ159" s="153"/>
      <c r="WZK159" s="153"/>
      <c r="WZL159" s="153"/>
      <c r="WZM159" s="155"/>
      <c r="WZN159" s="165"/>
      <c r="WZO159" s="153"/>
      <c r="WZP159" s="154"/>
      <c r="WZQ159" s="154"/>
      <c r="WZR159" s="153"/>
      <c r="WZS159" s="153"/>
      <c r="WZT159" s="153"/>
      <c r="WZU159" s="153"/>
      <c r="WZV159" s="153"/>
      <c r="WZW159" s="153"/>
      <c r="WZX159" s="153"/>
      <c r="WZY159" s="153"/>
      <c r="WZZ159" s="155"/>
      <c r="XAA159" s="165"/>
      <c r="XAB159" s="153"/>
      <c r="XAC159" s="154"/>
      <c r="XAD159" s="154"/>
      <c r="XAE159" s="153"/>
      <c r="XAF159" s="153"/>
      <c r="XAG159" s="153"/>
      <c r="XAH159" s="153"/>
      <c r="XAI159" s="153"/>
      <c r="XAJ159" s="153"/>
      <c r="XAK159" s="153"/>
      <c r="XAL159" s="153"/>
      <c r="XAM159" s="155"/>
      <c r="XAN159" s="165"/>
      <c r="XAO159" s="153"/>
      <c r="XAP159" s="154"/>
      <c r="XAQ159" s="154"/>
      <c r="XAR159" s="153"/>
      <c r="XAS159" s="153"/>
      <c r="XAT159" s="153"/>
      <c r="XAU159" s="153"/>
      <c r="XAV159" s="153"/>
      <c r="XAW159" s="153"/>
      <c r="XAX159" s="153"/>
      <c r="XAY159" s="153"/>
      <c r="XAZ159" s="155"/>
      <c r="XBA159" s="165"/>
      <c r="XBB159" s="153"/>
      <c r="XBC159" s="154"/>
      <c r="XBD159" s="154"/>
      <c r="XBE159" s="153"/>
      <c r="XBF159" s="153"/>
      <c r="XBG159" s="153"/>
      <c r="XBH159" s="153"/>
      <c r="XBI159" s="153"/>
      <c r="XBJ159" s="153"/>
      <c r="XBK159" s="153"/>
      <c r="XBL159" s="153"/>
      <c r="XBM159" s="155"/>
      <c r="XBN159" s="165"/>
      <c r="XBO159" s="153"/>
      <c r="XBP159" s="154"/>
      <c r="XBQ159" s="154"/>
      <c r="XBR159" s="153"/>
      <c r="XBS159" s="153"/>
      <c r="XBT159" s="153"/>
      <c r="XBU159" s="153"/>
      <c r="XBV159" s="153"/>
      <c r="XBW159" s="153"/>
      <c r="XBX159" s="153"/>
      <c r="XBY159" s="153"/>
      <c r="XBZ159" s="155"/>
      <c r="XCA159" s="165"/>
      <c r="XCB159" s="153"/>
      <c r="XCC159" s="154"/>
      <c r="XCD159" s="154"/>
      <c r="XCE159" s="153"/>
      <c r="XCF159" s="153"/>
      <c r="XCG159" s="153"/>
      <c r="XCH159" s="153"/>
      <c r="XCI159" s="153"/>
      <c r="XCJ159" s="153"/>
      <c r="XCK159" s="153"/>
      <c r="XCL159" s="153"/>
      <c r="XCM159" s="155"/>
      <c r="XCN159" s="165"/>
      <c r="XCO159" s="153"/>
      <c r="XCP159" s="154"/>
      <c r="XCQ159" s="154"/>
      <c r="XCR159" s="153"/>
      <c r="XCS159" s="153"/>
      <c r="XCT159" s="153"/>
      <c r="XCU159" s="153"/>
      <c r="XCV159" s="153"/>
      <c r="XCW159" s="153"/>
      <c r="XCX159" s="153"/>
      <c r="XCY159" s="153"/>
      <c r="XCZ159" s="155"/>
      <c r="XDA159" s="165"/>
      <c r="XDB159" s="153"/>
      <c r="XDC159" s="154"/>
      <c r="XDD159" s="154"/>
      <c r="XDE159" s="153"/>
      <c r="XDF159" s="153"/>
      <c r="XDG159" s="153"/>
      <c r="XDH159" s="153"/>
      <c r="XDI159" s="153"/>
      <c r="XDJ159" s="153"/>
      <c r="XDK159" s="153"/>
      <c r="XDL159" s="153"/>
      <c r="XDM159" s="155"/>
      <c r="XDN159" s="165"/>
      <c r="XDO159" s="153"/>
      <c r="XDP159" s="154"/>
      <c r="XDQ159" s="154"/>
      <c r="XDR159" s="153"/>
      <c r="XDS159" s="153"/>
      <c r="XDT159" s="153"/>
      <c r="XDU159" s="153"/>
      <c r="XDV159" s="153"/>
      <c r="XDW159" s="153"/>
      <c r="XDX159" s="153"/>
      <c r="XDY159" s="153"/>
      <c r="XDZ159" s="155"/>
      <c r="XEA159" s="165"/>
      <c r="XEB159" s="153"/>
      <c r="XEC159" s="154"/>
      <c r="XED159" s="154"/>
      <c r="XEE159" s="153"/>
      <c r="XEF159" s="153"/>
      <c r="XEG159" s="153"/>
      <c r="XEH159" s="153"/>
      <c r="XEI159" s="153"/>
      <c r="XEJ159" s="153"/>
      <c r="XEK159" s="153"/>
      <c r="XEL159" s="153"/>
      <c r="XEM159" s="155"/>
      <c r="XEN159" s="165"/>
      <c r="XEO159" s="153"/>
      <c r="XEP159" s="154"/>
      <c r="XEQ159" s="154"/>
      <c r="XER159" s="153"/>
      <c r="XES159" s="153"/>
      <c r="XET159" s="153"/>
      <c r="XEU159" s="153"/>
      <c r="XEV159" s="153"/>
      <c r="XEW159" s="153"/>
      <c r="XEX159" s="153"/>
      <c r="XEY159" s="153"/>
      <c r="XEZ159" s="155"/>
      <c r="XFA159" s="165"/>
      <c r="XFB159" s="153"/>
      <c r="XFC159" s="154"/>
      <c r="XFD159" s="154"/>
    </row>
    <row r="160" spans="1:16384" x14ac:dyDescent="0.25">
      <c r="A160" s="225" t="s">
        <v>227</v>
      </c>
      <c r="B160" s="235">
        <v>1.5</v>
      </c>
      <c r="C160" s="182" t="s">
        <v>228</v>
      </c>
      <c r="D160" s="259" t="s">
        <v>118</v>
      </c>
      <c r="E160" s="251">
        <v>1.5</v>
      </c>
      <c r="F160" s="254">
        <v>1.5</v>
      </c>
      <c r="H160" s="189" t="s">
        <v>110</v>
      </c>
      <c r="I160" s="147"/>
      <c r="J160" s="148"/>
      <c r="K160" s="148">
        <f>$B$166</f>
        <v>242424</v>
      </c>
      <c r="L160" s="148">
        <f>$B$166</f>
        <v>242424</v>
      </c>
      <c r="M160" s="148">
        <f>$B$166</f>
        <v>242424</v>
      </c>
      <c r="N160" s="148">
        <f>$B$166</f>
        <v>242424</v>
      </c>
      <c r="O160" s="151">
        <f>SUM(I160:N160)</f>
        <v>969696</v>
      </c>
      <c r="P160" s="156">
        <f>SUM(I161:N161)</f>
        <v>327600</v>
      </c>
      <c r="Q160" s="160">
        <f>SUM(I162:N162)</f>
        <v>969696</v>
      </c>
    </row>
    <row r="161" spans="1:16384" x14ac:dyDescent="0.25">
      <c r="A161" s="225" t="s">
        <v>229</v>
      </c>
      <c r="B161" s="241">
        <f>B160*21</f>
        <v>31.5</v>
      </c>
      <c r="C161" s="182" t="s">
        <v>228</v>
      </c>
      <c r="D161" s="259" t="s">
        <v>118</v>
      </c>
      <c r="E161" s="251">
        <f>E160*21</f>
        <v>31.5</v>
      </c>
      <c r="F161" s="254">
        <f>F160*21</f>
        <v>31.5</v>
      </c>
      <c r="H161" s="189" t="s">
        <v>3</v>
      </c>
      <c r="I161" s="157"/>
      <c r="J161" s="157"/>
      <c r="K161" s="157">
        <f>$E$166</f>
        <v>81900</v>
      </c>
      <c r="L161" s="157">
        <f>$E$166</f>
        <v>81900</v>
      </c>
      <c r="M161" s="157">
        <f>$E$166</f>
        <v>81900</v>
      </c>
      <c r="N161" s="157">
        <f>$E$166</f>
        <v>81900</v>
      </c>
    </row>
    <row r="162" spans="1:16384" x14ac:dyDescent="0.25">
      <c r="A162" s="225" t="s">
        <v>230</v>
      </c>
      <c r="B162" s="235">
        <f>B161*52</f>
        <v>1638</v>
      </c>
      <c r="C162" s="182" t="s">
        <v>228</v>
      </c>
      <c r="D162" s="259" t="s">
        <v>118</v>
      </c>
      <c r="E162" s="251">
        <f>E161*52</f>
        <v>1638</v>
      </c>
      <c r="F162" s="254">
        <f>F161*52</f>
        <v>1638</v>
      </c>
      <c r="H162" s="189" t="s">
        <v>4</v>
      </c>
      <c r="I162" s="157"/>
      <c r="J162" s="157"/>
      <c r="K162" s="157">
        <f>$F$166</f>
        <v>242424</v>
      </c>
      <c r="L162" s="157">
        <f>$F$166</f>
        <v>242424</v>
      </c>
      <c r="M162" s="157">
        <f>$F$166</f>
        <v>242424</v>
      </c>
      <c r="N162" s="157">
        <f>$F$166</f>
        <v>242424</v>
      </c>
    </row>
    <row r="163" spans="1:16384" x14ac:dyDescent="0.25">
      <c r="A163" s="231" t="s">
        <v>231</v>
      </c>
      <c r="B163" s="235">
        <f>B162/2</f>
        <v>819</v>
      </c>
      <c r="C163" s="182" t="s">
        <v>131</v>
      </c>
      <c r="D163" s="259" t="s">
        <v>118</v>
      </c>
      <c r="E163" s="251">
        <f>E162/2</f>
        <v>819</v>
      </c>
      <c r="F163" s="254">
        <f>F162/2</f>
        <v>819</v>
      </c>
    </row>
    <row r="164" spans="1:16384" x14ac:dyDescent="0.25">
      <c r="A164" s="225" t="s">
        <v>232</v>
      </c>
      <c r="B164" s="244">
        <f>B163/2016</f>
        <v>0.40625</v>
      </c>
      <c r="C164" s="182" t="s">
        <v>131</v>
      </c>
      <c r="D164" s="259" t="s">
        <v>118</v>
      </c>
      <c r="E164" s="250">
        <f>E162/2016</f>
        <v>0.8125</v>
      </c>
      <c r="F164" s="253">
        <f>F162/2016</f>
        <v>0.8125</v>
      </c>
    </row>
    <row r="165" spans="1:16384" ht="57.75" x14ac:dyDescent="0.25">
      <c r="A165" s="195" t="s">
        <v>233</v>
      </c>
      <c r="B165" s="194">
        <v>296</v>
      </c>
      <c r="C165" s="183" t="s">
        <v>166</v>
      </c>
      <c r="D165" s="259" t="s">
        <v>118</v>
      </c>
      <c r="E165" s="249">
        <v>100</v>
      </c>
      <c r="F165" s="248">
        <v>296</v>
      </c>
      <c r="H165" s="181"/>
    </row>
    <row r="166" spans="1:16384" x14ac:dyDescent="0.25">
      <c r="A166" s="143" t="s">
        <v>167</v>
      </c>
      <c r="B166" s="146">
        <f>B165*B163</f>
        <v>242424</v>
      </c>
      <c r="E166" s="252">
        <f>E165*E163</f>
        <v>81900</v>
      </c>
      <c r="F166" s="255">
        <f>F165*F163</f>
        <v>242424</v>
      </c>
      <c r="H166" s="174"/>
      <c r="I166" s="174"/>
      <c r="J166" s="174"/>
      <c r="K166" s="174"/>
      <c r="L166" s="174"/>
      <c r="M166" s="174"/>
      <c r="N166" s="174"/>
    </row>
    <row r="168" spans="1:16384" x14ac:dyDescent="0.25">
      <c r="B168" s="196"/>
      <c r="H168" s="181"/>
    </row>
    <row r="169" spans="1:16384" x14ac:dyDescent="0.25">
      <c r="B169" s="196"/>
    </row>
    <row r="174" spans="1:16384" x14ac:dyDescent="0.25">
      <c r="A174" s="165" t="s">
        <v>234</v>
      </c>
      <c r="B174" s="153"/>
      <c r="C174" s="154" t="s">
        <v>106</v>
      </c>
      <c r="D174" s="153" t="s">
        <v>107</v>
      </c>
      <c r="E174" s="153" t="s">
        <v>3</v>
      </c>
      <c r="F174" s="153" t="s">
        <v>4</v>
      </c>
      <c r="H174" s="159"/>
      <c r="I174" s="257">
        <v>2021</v>
      </c>
      <c r="J174" s="257">
        <v>2022</v>
      </c>
      <c r="K174" s="257">
        <v>2023</v>
      </c>
      <c r="L174" s="257">
        <v>2024</v>
      </c>
      <c r="M174" s="257">
        <v>2025</v>
      </c>
      <c r="N174" s="257">
        <v>2026</v>
      </c>
      <c r="O174" s="159" t="s">
        <v>111</v>
      </c>
      <c r="P174" s="159" t="s">
        <v>108</v>
      </c>
      <c r="Q174" s="159" t="s">
        <v>109</v>
      </c>
      <c r="R174" s="162"/>
      <c r="S174" s="162"/>
      <c r="T174" s="162"/>
      <c r="U174" s="162"/>
      <c r="V174" s="162"/>
      <c r="W174" s="162"/>
      <c r="X174" s="162"/>
      <c r="Y174" s="162"/>
      <c r="Z174" s="162"/>
      <c r="AA174" s="162"/>
      <c r="AB174" s="162"/>
      <c r="AC174" s="161"/>
      <c r="AD174" s="161"/>
      <c r="AE174" s="162"/>
      <c r="AF174" s="162"/>
      <c r="AG174" s="162"/>
      <c r="AH174" s="162"/>
      <c r="AI174" s="162"/>
      <c r="AJ174" s="162"/>
      <c r="AK174" s="162"/>
      <c r="AL174" s="162"/>
      <c r="AM174" s="162"/>
      <c r="AN174" s="162"/>
      <c r="AO174" s="162"/>
      <c r="AP174" s="161"/>
      <c r="AQ174" s="161"/>
      <c r="AR174" s="162"/>
      <c r="AS174" s="162"/>
      <c r="AT174" s="152"/>
      <c r="AU174" s="153"/>
      <c r="AV174" s="153"/>
      <c r="AW174" s="153"/>
      <c r="AX174" s="153"/>
      <c r="AY174" s="153"/>
      <c r="AZ174" s="155"/>
      <c r="BA174" s="165"/>
      <c r="BB174" s="153"/>
      <c r="BC174" s="154"/>
      <c r="BD174" s="154"/>
      <c r="BE174" s="153"/>
      <c r="BF174" s="153"/>
      <c r="BG174" s="153"/>
      <c r="BH174" s="153"/>
      <c r="BI174" s="153"/>
      <c r="BJ174" s="153"/>
      <c r="BK174" s="153"/>
      <c r="BL174" s="153"/>
      <c r="BM174" s="155"/>
      <c r="BN174" s="165"/>
      <c r="BO174" s="153"/>
      <c r="BP174" s="154"/>
      <c r="BQ174" s="154"/>
      <c r="BR174" s="153"/>
      <c r="BS174" s="153"/>
      <c r="BT174" s="153"/>
      <c r="BU174" s="153"/>
      <c r="BV174" s="153"/>
      <c r="BW174" s="153"/>
      <c r="BX174" s="153"/>
      <c r="BY174" s="153"/>
      <c r="BZ174" s="155"/>
      <c r="CA174" s="165"/>
      <c r="CB174" s="153"/>
      <c r="CC174" s="154"/>
      <c r="CD174" s="154"/>
      <c r="CE174" s="153"/>
      <c r="CF174" s="153"/>
      <c r="CG174" s="153"/>
      <c r="CH174" s="153"/>
      <c r="CI174" s="153"/>
      <c r="CJ174" s="153"/>
      <c r="CK174" s="153"/>
      <c r="CL174" s="153"/>
      <c r="CM174" s="155"/>
      <c r="CN174" s="165"/>
      <c r="CO174" s="153"/>
      <c r="CP174" s="154"/>
      <c r="CQ174" s="154"/>
      <c r="CR174" s="153"/>
      <c r="CS174" s="153"/>
      <c r="CT174" s="153"/>
      <c r="CU174" s="153"/>
      <c r="CV174" s="153"/>
      <c r="CW174" s="153"/>
      <c r="CX174" s="153"/>
      <c r="CY174" s="153"/>
      <c r="CZ174" s="155"/>
      <c r="DA174" s="165"/>
      <c r="DB174" s="153"/>
      <c r="DC174" s="154"/>
      <c r="DD174" s="154"/>
      <c r="DE174" s="153"/>
      <c r="DF174" s="153"/>
      <c r="DG174" s="153"/>
      <c r="DH174" s="153"/>
      <c r="DI174" s="153"/>
      <c r="DJ174" s="153"/>
      <c r="DK174" s="153"/>
      <c r="DL174" s="153"/>
      <c r="DM174" s="155"/>
      <c r="DN174" s="165"/>
      <c r="DO174" s="153"/>
      <c r="DP174" s="154"/>
      <c r="DQ174" s="154"/>
      <c r="DR174" s="153"/>
      <c r="DS174" s="153"/>
      <c r="DT174" s="153"/>
      <c r="DU174" s="153"/>
      <c r="DV174" s="153"/>
      <c r="DW174" s="153"/>
      <c r="DX174" s="153"/>
      <c r="DY174" s="153"/>
      <c r="DZ174" s="155"/>
      <c r="EA174" s="165"/>
      <c r="EB174" s="153"/>
      <c r="EC174" s="154"/>
      <c r="ED174" s="154"/>
      <c r="EE174" s="153"/>
      <c r="EF174" s="153"/>
      <c r="EG174" s="153"/>
      <c r="EH174" s="153"/>
      <c r="EI174" s="153"/>
      <c r="EJ174" s="153"/>
      <c r="EK174" s="153"/>
      <c r="EL174" s="153"/>
      <c r="EM174" s="155"/>
      <c r="EN174" s="165"/>
      <c r="EO174" s="153"/>
      <c r="EP174" s="154"/>
      <c r="EQ174" s="154"/>
      <c r="ER174" s="153"/>
      <c r="ES174" s="153"/>
      <c r="ET174" s="153"/>
      <c r="EU174" s="153"/>
      <c r="EV174" s="153"/>
      <c r="EW174" s="153"/>
      <c r="EX174" s="153"/>
      <c r="EY174" s="153"/>
      <c r="EZ174" s="155"/>
      <c r="FA174" s="165"/>
      <c r="FB174" s="153"/>
      <c r="FC174" s="154"/>
      <c r="FD174" s="154"/>
      <c r="FE174" s="153"/>
      <c r="FF174" s="153"/>
      <c r="FG174" s="153"/>
      <c r="FH174" s="153"/>
      <c r="FI174" s="153"/>
      <c r="FJ174" s="153"/>
      <c r="FK174" s="153"/>
      <c r="FL174" s="153"/>
      <c r="FM174" s="155"/>
      <c r="FN174" s="165"/>
      <c r="FO174" s="153"/>
      <c r="FP174" s="154"/>
      <c r="FQ174" s="154"/>
      <c r="FR174" s="153"/>
      <c r="FS174" s="153"/>
      <c r="FT174" s="153"/>
      <c r="FU174" s="153"/>
      <c r="FV174" s="153"/>
      <c r="FW174" s="153"/>
      <c r="FX174" s="153"/>
      <c r="FY174" s="153"/>
      <c r="FZ174" s="155"/>
      <c r="GA174" s="165"/>
      <c r="GB174" s="153"/>
      <c r="GC174" s="154"/>
      <c r="GD174" s="154"/>
      <c r="GE174" s="153"/>
      <c r="GF174" s="153"/>
      <c r="GG174" s="153"/>
      <c r="GH174" s="153"/>
      <c r="GI174" s="153"/>
      <c r="GJ174" s="153"/>
      <c r="GK174" s="153"/>
      <c r="GL174" s="153"/>
      <c r="GM174" s="155"/>
      <c r="GN174" s="165"/>
      <c r="GO174" s="153"/>
      <c r="GP174" s="154"/>
      <c r="GQ174" s="154"/>
      <c r="GR174" s="153"/>
      <c r="GS174" s="153"/>
      <c r="GT174" s="153"/>
      <c r="GU174" s="153"/>
      <c r="GV174" s="153"/>
      <c r="GW174" s="153"/>
      <c r="GX174" s="153"/>
      <c r="GY174" s="153"/>
      <c r="GZ174" s="155"/>
      <c r="HA174" s="165"/>
      <c r="HB174" s="153"/>
      <c r="HC174" s="154"/>
      <c r="HD174" s="154"/>
      <c r="HE174" s="153"/>
      <c r="HF174" s="153"/>
      <c r="HG174" s="153"/>
      <c r="HH174" s="153"/>
      <c r="HI174" s="153"/>
      <c r="HJ174" s="153"/>
      <c r="HK174" s="153"/>
      <c r="HL174" s="153"/>
      <c r="HM174" s="155"/>
      <c r="HN174" s="165"/>
      <c r="HO174" s="153"/>
      <c r="HP174" s="154"/>
      <c r="HQ174" s="154"/>
      <c r="HR174" s="153"/>
      <c r="HS174" s="153"/>
      <c r="HT174" s="153"/>
      <c r="HU174" s="153"/>
      <c r="HV174" s="153"/>
      <c r="HW174" s="153"/>
      <c r="HX174" s="153"/>
      <c r="HY174" s="153"/>
      <c r="HZ174" s="155"/>
      <c r="IA174" s="165"/>
      <c r="IB174" s="153"/>
      <c r="IC174" s="154"/>
      <c r="ID174" s="154"/>
      <c r="IE174" s="153"/>
      <c r="IF174" s="153"/>
      <c r="IG174" s="153"/>
      <c r="IH174" s="153"/>
      <c r="II174" s="153"/>
      <c r="IJ174" s="153"/>
      <c r="IK174" s="153"/>
      <c r="IL174" s="153"/>
      <c r="IM174" s="155"/>
      <c r="IN174" s="165"/>
      <c r="IO174" s="153"/>
      <c r="IP174" s="154"/>
      <c r="IQ174" s="154"/>
      <c r="IR174" s="153"/>
      <c r="IS174" s="153"/>
      <c r="IT174" s="153"/>
      <c r="IU174" s="153"/>
      <c r="IV174" s="153"/>
      <c r="IW174" s="153"/>
      <c r="IX174" s="153"/>
      <c r="IY174" s="153"/>
      <c r="IZ174" s="155"/>
      <c r="JA174" s="165"/>
      <c r="JB174" s="153"/>
      <c r="JC174" s="154"/>
      <c r="JD174" s="154"/>
      <c r="JE174" s="153"/>
      <c r="JF174" s="153"/>
      <c r="JG174" s="153"/>
      <c r="JH174" s="153"/>
      <c r="JI174" s="153"/>
      <c r="JJ174" s="153"/>
      <c r="JK174" s="153"/>
      <c r="JL174" s="153"/>
      <c r="JM174" s="155"/>
      <c r="JN174" s="165"/>
      <c r="JO174" s="153"/>
      <c r="JP174" s="154"/>
      <c r="JQ174" s="154"/>
      <c r="JR174" s="153"/>
      <c r="JS174" s="153"/>
      <c r="JT174" s="153"/>
      <c r="JU174" s="153"/>
      <c r="JV174" s="153"/>
      <c r="JW174" s="153"/>
      <c r="JX174" s="153"/>
      <c r="JY174" s="153"/>
      <c r="JZ174" s="155"/>
      <c r="KA174" s="165"/>
      <c r="KB174" s="153"/>
      <c r="KC174" s="154"/>
      <c r="KD174" s="154"/>
      <c r="KE174" s="153"/>
      <c r="KF174" s="153"/>
      <c r="KG174" s="153"/>
      <c r="KH174" s="153"/>
      <c r="KI174" s="153"/>
      <c r="KJ174" s="153"/>
      <c r="KK174" s="153"/>
      <c r="KL174" s="153"/>
      <c r="KM174" s="155"/>
      <c r="KN174" s="165"/>
      <c r="KO174" s="153"/>
      <c r="KP174" s="154"/>
      <c r="KQ174" s="154"/>
      <c r="KR174" s="153"/>
      <c r="KS174" s="153"/>
      <c r="KT174" s="153"/>
      <c r="KU174" s="153"/>
      <c r="KV174" s="153"/>
      <c r="KW174" s="153"/>
      <c r="KX174" s="153"/>
      <c r="KY174" s="153"/>
      <c r="KZ174" s="155"/>
      <c r="LA174" s="165"/>
      <c r="LB174" s="153"/>
      <c r="LC174" s="154"/>
      <c r="LD174" s="154"/>
      <c r="LE174" s="153"/>
      <c r="LF174" s="153"/>
      <c r="LG174" s="153"/>
      <c r="LH174" s="153"/>
      <c r="LI174" s="153"/>
      <c r="LJ174" s="153"/>
      <c r="LK174" s="153"/>
      <c r="LL174" s="153"/>
      <c r="LM174" s="155"/>
      <c r="LN174" s="165"/>
      <c r="LO174" s="153"/>
      <c r="LP174" s="154"/>
      <c r="LQ174" s="154"/>
      <c r="LR174" s="153"/>
      <c r="LS174" s="153"/>
      <c r="LT174" s="153"/>
      <c r="LU174" s="153"/>
      <c r="LV174" s="153"/>
      <c r="LW174" s="153"/>
      <c r="LX174" s="153"/>
      <c r="LY174" s="153"/>
      <c r="LZ174" s="155"/>
      <c r="MA174" s="165"/>
      <c r="MB174" s="153"/>
      <c r="MC174" s="154"/>
      <c r="MD174" s="154"/>
      <c r="ME174" s="153"/>
      <c r="MF174" s="153"/>
      <c r="MG174" s="153"/>
      <c r="MH174" s="153"/>
      <c r="MI174" s="153"/>
      <c r="MJ174" s="153"/>
      <c r="MK174" s="153"/>
      <c r="ML174" s="153"/>
      <c r="MM174" s="155"/>
      <c r="MN174" s="165"/>
      <c r="MO174" s="153"/>
      <c r="MP174" s="154"/>
      <c r="MQ174" s="154"/>
      <c r="MR174" s="153"/>
      <c r="MS174" s="153"/>
      <c r="MT174" s="153"/>
      <c r="MU174" s="153"/>
      <c r="MV174" s="153"/>
      <c r="MW174" s="153"/>
      <c r="MX174" s="153"/>
      <c r="MY174" s="153"/>
      <c r="MZ174" s="155"/>
      <c r="NA174" s="165"/>
      <c r="NB174" s="153"/>
      <c r="NC174" s="154"/>
      <c r="ND174" s="154"/>
      <c r="NE174" s="153"/>
      <c r="NF174" s="153"/>
      <c r="NG174" s="153"/>
      <c r="NH174" s="153"/>
      <c r="NI174" s="153"/>
      <c r="NJ174" s="153"/>
      <c r="NK174" s="153"/>
      <c r="NL174" s="153"/>
      <c r="NM174" s="155"/>
      <c r="NN174" s="165"/>
      <c r="NO174" s="153"/>
      <c r="NP174" s="154"/>
      <c r="NQ174" s="154"/>
      <c r="NR174" s="153"/>
      <c r="NS174" s="153"/>
      <c r="NT174" s="153"/>
      <c r="NU174" s="153"/>
      <c r="NV174" s="153"/>
      <c r="NW174" s="153"/>
      <c r="NX174" s="153"/>
      <c r="NY174" s="153"/>
      <c r="NZ174" s="155"/>
      <c r="OA174" s="165"/>
      <c r="OB174" s="153"/>
      <c r="OC174" s="154"/>
      <c r="OD174" s="154"/>
      <c r="OE174" s="153"/>
      <c r="OF174" s="153"/>
      <c r="OG174" s="153"/>
      <c r="OH174" s="153"/>
      <c r="OI174" s="153"/>
      <c r="OJ174" s="153"/>
      <c r="OK174" s="153"/>
      <c r="OL174" s="153"/>
      <c r="OM174" s="155"/>
      <c r="ON174" s="165"/>
      <c r="OO174" s="153"/>
      <c r="OP174" s="154"/>
      <c r="OQ174" s="154"/>
      <c r="OR174" s="153"/>
      <c r="OS174" s="153"/>
      <c r="OT174" s="153"/>
      <c r="OU174" s="153"/>
      <c r="OV174" s="153"/>
      <c r="OW174" s="153"/>
      <c r="OX174" s="153"/>
      <c r="OY174" s="153"/>
      <c r="OZ174" s="155"/>
      <c r="PA174" s="165"/>
      <c r="PB174" s="153"/>
      <c r="PC174" s="154"/>
      <c r="PD174" s="154"/>
      <c r="PE174" s="153"/>
      <c r="PF174" s="153"/>
      <c r="PG174" s="153"/>
      <c r="PH174" s="153"/>
      <c r="PI174" s="153"/>
      <c r="PJ174" s="153"/>
      <c r="PK174" s="153"/>
      <c r="PL174" s="153"/>
      <c r="PM174" s="155"/>
      <c r="PN174" s="165"/>
      <c r="PO174" s="153"/>
      <c r="PP174" s="154"/>
      <c r="PQ174" s="154"/>
      <c r="PR174" s="153"/>
      <c r="PS174" s="153"/>
      <c r="PT174" s="153"/>
      <c r="PU174" s="153"/>
      <c r="PV174" s="153"/>
      <c r="PW174" s="153"/>
      <c r="PX174" s="153"/>
      <c r="PY174" s="153"/>
      <c r="PZ174" s="155"/>
      <c r="QA174" s="165"/>
      <c r="QB174" s="153"/>
      <c r="QC174" s="154"/>
      <c r="QD174" s="154"/>
      <c r="QE174" s="153"/>
      <c r="QF174" s="153"/>
      <c r="QG174" s="153"/>
      <c r="QH174" s="153"/>
      <c r="QI174" s="153"/>
      <c r="QJ174" s="153"/>
      <c r="QK174" s="153"/>
      <c r="QL174" s="153"/>
      <c r="QM174" s="155"/>
      <c r="QN174" s="165"/>
      <c r="QO174" s="153"/>
      <c r="QP174" s="154"/>
      <c r="QQ174" s="154"/>
      <c r="QR174" s="153"/>
      <c r="QS174" s="153"/>
      <c r="QT174" s="153"/>
      <c r="QU174" s="153"/>
      <c r="QV174" s="153"/>
      <c r="QW174" s="153"/>
      <c r="QX174" s="153"/>
      <c r="QY174" s="153"/>
      <c r="QZ174" s="155"/>
      <c r="RA174" s="165"/>
      <c r="RB174" s="153"/>
      <c r="RC174" s="154"/>
      <c r="RD174" s="154"/>
      <c r="RE174" s="153"/>
      <c r="RF174" s="153"/>
      <c r="RG174" s="153"/>
      <c r="RH174" s="153"/>
      <c r="RI174" s="153"/>
      <c r="RJ174" s="153"/>
      <c r="RK174" s="153"/>
      <c r="RL174" s="153"/>
      <c r="RM174" s="155"/>
      <c r="RN174" s="165"/>
      <c r="RO174" s="153"/>
      <c r="RP174" s="154"/>
      <c r="RQ174" s="154"/>
      <c r="RR174" s="153"/>
      <c r="RS174" s="153"/>
      <c r="RT174" s="153"/>
      <c r="RU174" s="153"/>
      <c r="RV174" s="153"/>
      <c r="RW174" s="153"/>
      <c r="RX174" s="153"/>
      <c r="RY174" s="153"/>
      <c r="RZ174" s="155"/>
      <c r="SA174" s="165"/>
      <c r="SB174" s="153"/>
      <c r="SC174" s="154"/>
      <c r="SD174" s="154"/>
      <c r="SE174" s="153"/>
      <c r="SF174" s="153"/>
      <c r="SG174" s="153"/>
      <c r="SH174" s="153"/>
      <c r="SI174" s="153"/>
      <c r="SJ174" s="153"/>
      <c r="SK174" s="153"/>
      <c r="SL174" s="153"/>
      <c r="SM174" s="155"/>
      <c r="SN174" s="165"/>
      <c r="SO174" s="153"/>
      <c r="SP174" s="154"/>
      <c r="SQ174" s="154"/>
      <c r="SR174" s="153"/>
      <c r="SS174" s="153"/>
      <c r="ST174" s="153"/>
      <c r="SU174" s="153"/>
      <c r="SV174" s="153"/>
      <c r="SW174" s="153"/>
      <c r="SX174" s="153"/>
      <c r="SY174" s="153"/>
      <c r="SZ174" s="155"/>
      <c r="TA174" s="165"/>
      <c r="TB174" s="153"/>
      <c r="TC174" s="154"/>
      <c r="TD174" s="154"/>
      <c r="TE174" s="153"/>
      <c r="TF174" s="153"/>
      <c r="TG174" s="153"/>
      <c r="TH174" s="153"/>
      <c r="TI174" s="153"/>
      <c r="TJ174" s="153"/>
      <c r="TK174" s="153"/>
      <c r="TL174" s="153"/>
      <c r="TM174" s="155"/>
      <c r="TN174" s="165"/>
      <c r="TO174" s="153"/>
      <c r="TP174" s="154"/>
      <c r="TQ174" s="154"/>
      <c r="TR174" s="153"/>
      <c r="TS174" s="153"/>
      <c r="TT174" s="153"/>
      <c r="TU174" s="153"/>
      <c r="TV174" s="153"/>
      <c r="TW174" s="153"/>
      <c r="TX174" s="153"/>
      <c r="TY174" s="153"/>
      <c r="TZ174" s="155"/>
      <c r="UA174" s="165"/>
      <c r="UB174" s="153"/>
      <c r="UC174" s="154"/>
      <c r="UD174" s="154"/>
      <c r="UE174" s="153"/>
      <c r="UF174" s="153"/>
      <c r="UG174" s="153"/>
      <c r="UH174" s="153"/>
      <c r="UI174" s="153"/>
      <c r="UJ174" s="153"/>
      <c r="UK174" s="153"/>
      <c r="UL174" s="153"/>
      <c r="UM174" s="155"/>
      <c r="UN174" s="165"/>
      <c r="UO174" s="153"/>
      <c r="UP174" s="154"/>
      <c r="UQ174" s="154"/>
      <c r="UR174" s="153"/>
      <c r="US174" s="153"/>
      <c r="UT174" s="153"/>
      <c r="UU174" s="153"/>
      <c r="UV174" s="153"/>
      <c r="UW174" s="153"/>
      <c r="UX174" s="153"/>
      <c r="UY174" s="153"/>
      <c r="UZ174" s="155"/>
      <c r="VA174" s="165"/>
      <c r="VB174" s="153"/>
      <c r="VC174" s="154"/>
      <c r="VD174" s="154"/>
      <c r="VE174" s="153"/>
      <c r="VF174" s="153"/>
      <c r="VG174" s="153"/>
      <c r="VH174" s="153"/>
      <c r="VI174" s="153"/>
      <c r="VJ174" s="153"/>
      <c r="VK174" s="153"/>
      <c r="VL174" s="153"/>
      <c r="VM174" s="155"/>
      <c r="VN174" s="165"/>
      <c r="VO174" s="153"/>
      <c r="VP174" s="154"/>
      <c r="VQ174" s="154"/>
      <c r="VR174" s="153"/>
      <c r="VS174" s="153"/>
      <c r="VT174" s="153"/>
      <c r="VU174" s="153"/>
      <c r="VV174" s="153"/>
      <c r="VW174" s="153"/>
      <c r="VX174" s="153"/>
      <c r="VY174" s="153"/>
      <c r="VZ174" s="155"/>
      <c r="WA174" s="165"/>
      <c r="WB174" s="153"/>
      <c r="WC174" s="154"/>
      <c r="WD174" s="154"/>
      <c r="WE174" s="153"/>
      <c r="WF174" s="153"/>
      <c r="WG174" s="153"/>
      <c r="WH174" s="153"/>
      <c r="WI174" s="153"/>
      <c r="WJ174" s="153"/>
      <c r="WK174" s="153"/>
      <c r="WL174" s="153"/>
      <c r="WM174" s="155"/>
      <c r="WN174" s="165"/>
      <c r="WO174" s="153"/>
      <c r="WP174" s="154"/>
      <c r="WQ174" s="154"/>
      <c r="WR174" s="153"/>
      <c r="WS174" s="153"/>
      <c r="WT174" s="153"/>
      <c r="WU174" s="153"/>
      <c r="WV174" s="153"/>
      <c r="WW174" s="153"/>
      <c r="WX174" s="153"/>
      <c r="WY174" s="153"/>
      <c r="WZ174" s="155"/>
      <c r="XA174" s="165"/>
      <c r="XB174" s="153"/>
      <c r="XC174" s="154"/>
      <c r="XD174" s="154"/>
      <c r="XE174" s="153"/>
      <c r="XF174" s="153"/>
      <c r="XG174" s="153"/>
      <c r="XH174" s="153"/>
      <c r="XI174" s="153"/>
      <c r="XJ174" s="153"/>
      <c r="XK174" s="153"/>
      <c r="XL174" s="153"/>
      <c r="XM174" s="155"/>
      <c r="XN174" s="165"/>
      <c r="XO174" s="153"/>
      <c r="XP174" s="154"/>
      <c r="XQ174" s="154"/>
      <c r="XR174" s="153"/>
      <c r="XS174" s="153"/>
      <c r="XT174" s="153"/>
      <c r="XU174" s="153"/>
      <c r="XV174" s="153"/>
      <c r="XW174" s="153"/>
      <c r="XX174" s="153"/>
      <c r="XY174" s="153"/>
      <c r="XZ174" s="155"/>
      <c r="YA174" s="165"/>
      <c r="YB174" s="153"/>
      <c r="YC174" s="154"/>
      <c r="YD174" s="154"/>
      <c r="YE174" s="153"/>
      <c r="YF174" s="153"/>
      <c r="YG174" s="153"/>
      <c r="YH174" s="153"/>
      <c r="YI174" s="153"/>
      <c r="YJ174" s="153"/>
      <c r="YK174" s="153"/>
      <c r="YL174" s="153"/>
      <c r="YM174" s="155"/>
      <c r="YN174" s="165"/>
      <c r="YO174" s="153"/>
      <c r="YP174" s="154"/>
      <c r="YQ174" s="154"/>
      <c r="YR174" s="153"/>
      <c r="YS174" s="153"/>
      <c r="YT174" s="153"/>
      <c r="YU174" s="153"/>
      <c r="YV174" s="153"/>
      <c r="YW174" s="153"/>
      <c r="YX174" s="153"/>
      <c r="YY174" s="153"/>
      <c r="YZ174" s="155"/>
      <c r="ZA174" s="165"/>
      <c r="ZB174" s="153"/>
      <c r="ZC174" s="154"/>
      <c r="ZD174" s="154"/>
      <c r="ZE174" s="153"/>
      <c r="ZF174" s="153"/>
      <c r="ZG174" s="153"/>
      <c r="ZH174" s="153"/>
      <c r="ZI174" s="153"/>
      <c r="ZJ174" s="153"/>
      <c r="ZK174" s="153"/>
      <c r="ZL174" s="153"/>
      <c r="ZM174" s="155"/>
      <c r="ZN174" s="165"/>
      <c r="ZO174" s="153"/>
      <c r="ZP174" s="154"/>
      <c r="ZQ174" s="154"/>
      <c r="ZR174" s="153"/>
      <c r="ZS174" s="153"/>
      <c r="ZT174" s="153"/>
      <c r="ZU174" s="153"/>
      <c r="ZV174" s="153"/>
      <c r="ZW174" s="153"/>
      <c r="ZX174" s="153"/>
      <c r="ZY174" s="153"/>
      <c r="ZZ174" s="155"/>
      <c r="AAA174" s="165"/>
      <c r="AAB174" s="153"/>
      <c r="AAC174" s="154"/>
      <c r="AAD174" s="154"/>
      <c r="AAE174" s="153"/>
      <c r="AAF174" s="153"/>
      <c r="AAG174" s="153"/>
      <c r="AAH174" s="153"/>
      <c r="AAI174" s="153"/>
      <c r="AAJ174" s="153"/>
      <c r="AAK174" s="153"/>
      <c r="AAL174" s="153"/>
      <c r="AAM174" s="155"/>
      <c r="AAN174" s="165"/>
      <c r="AAO174" s="153"/>
      <c r="AAP174" s="154"/>
      <c r="AAQ174" s="154"/>
      <c r="AAR174" s="153"/>
      <c r="AAS174" s="153"/>
      <c r="AAT174" s="153"/>
      <c r="AAU174" s="153"/>
      <c r="AAV174" s="153"/>
      <c r="AAW174" s="153"/>
      <c r="AAX174" s="153"/>
      <c r="AAY174" s="153"/>
      <c r="AAZ174" s="155"/>
      <c r="ABA174" s="165"/>
      <c r="ABB174" s="153"/>
      <c r="ABC174" s="154"/>
      <c r="ABD174" s="154"/>
      <c r="ABE174" s="153"/>
      <c r="ABF174" s="153"/>
      <c r="ABG174" s="153"/>
      <c r="ABH174" s="153"/>
      <c r="ABI174" s="153"/>
      <c r="ABJ174" s="153"/>
      <c r="ABK174" s="153"/>
      <c r="ABL174" s="153"/>
      <c r="ABM174" s="155"/>
      <c r="ABN174" s="165"/>
      <c r="ABO174" s="153"/>
      <c r="ABP174" s="154"/>
      <c r="ABQ174" s="154"/>
      <c r="ABR174" s="153"/>
      <c r="ABS174" s="153"/>
      <c r="ABT174" s="153"/>
      <c r="ABU174" s="153"/>
      <c r="ABV174" s="153"/>
      <c r="ABW174" s="153"/>
      <c r="ABX174" s="153"/>
      <c r="ABY174" s="153"/>
      <c r="ABZ174" s="155"/>
      <c r="ACA174" s="165"/>
      <c r="ACB174" s="153"/>
      <c r="ACC174" s="154"/>
      <c r="ACD174" s="154"/>
      <c r="ACE174" s="153"/>
      <c r="ACF174" s="153"/>
      <c r="ACG174" s="153"/>
      <c r="ACH174" s="153"/>
      <c r="ACI174" s="153"/>
      <c r="ACJ174" s="153"/>
      <c r="ACK174" s="153"/>
      <c r="ACL174" s="153"/>
      <c r="ACM174" s="155"/>
      <c r="ACN174" s="165"/>
      <c r="ACO174" s="153"/>
      <c r="ACP174" s="154"/>
      <c r="ACQ174" s="154"/>
      <c r="ACR174" s="153"/>
      <c r="ACS174" s="153"/>
      <c r="ACT174" s="153"/>
      <c r="ACU174" s="153"/>
      <c r="ACV174" s="153"/>
      <c r="ACW174" s="153"/>
      <c r="ACX174" s="153"/>
      <c r="ACY174" s="153"/>
      <c r="ACZ174" s="155"/>
      <c r="ADA174" s="165"/>
      <c r="ADB174" s="153"/>
      <c r="ADC174" s="154"/>
      <c r="ADD174" s="154"/>
      <c r="ADE174" s="153"/>
      <c r="ADF174" s="153"/>
      <c r="ADG174" s="153"/>
      <c r="ADH174" s="153"/>
      <c r="ADI174" s="153"/>
      <c r="ADJ174" s="153"/>
      <c r="ADK174" s="153"/>
      <c r="ADL174" s="153"/>
      <c r="ADM174" s="155"/>
      <c r="ADN174" s="165"/>
      <c r="ADO174" s="153"/>
      <c r="ADP174" s="154"/>
      <c r="ADQ174" s="154"/>
      <c r="ADR174" s="153"/>
      <c r="ADS174" s="153"/>
      <c r="ADT174" s="153"/>
      <c r="ADU174" s="153"/>
      <c r="ADV174" s="153"/>
      <c r="ADW174" s="153"/>
      <c r="ADX174" s="153"/>
      <c r="ADY174" s="153"/>
      <c r="ADZ174" s="155"/>
      <c r="AEA174" s="165"/>
      <c r="AEB174" s="153"/>
      <c r="AEC174" s="154"/>
      <c r="AED174" s="154"/>
      <c r="AEE174" s="153"/>
      <c r="AEF174" s="153"/>
      <c r="AEG174" s="153"/>
      <c r="AEH174" s="153"/>
      <c r="AEI174" s="153"/>
      <c r="AEJ174" s="153"/>
      <c r="AEK174" s="153"/>
      <c r="AEL174" s="153"/>
      <c r="AEM174" s="155"/>
      <c r="AEN174" s="165"/>
      <c r="AEO174" s="153"/>
      <c r="AEP174" s="154"/>
      <c r="AEQ174" s="154"/>
      <c r="AER174" s="153"/>
      <c r="AES174" s="153"/>
      <c r="AET174" s="153"/>
      <c r="AEU174" s="153"/>
      <c r="AEV174" s="153"/>
      <c r="AEW174" s="153"/>
      <c r="AEX174" s="153"/>
      <c r="AEY174" s="153"/>
      <c r="AEZ174" s="155"/>
      <c r="AFA174" s="165"/>
      <c r="AFB174" s="153"/>
      <c r="AFC174" s="154"/>
      <c r="AFD174" s="154"/>
      <c r="AFE174" s="153"/>
      <c r="AFF174" s="153"/>
      <c r="AFG174" s="153"/>
      <c r="AFH174" s="153"/>
      <c r="AFI174" s="153"/>
      <c r="AFJ174" s="153"/>
      <c r="AFK174" s="153"/>
      <c r="AFL174" s="153"/>
      <c r="AFM174" s="155"/>
      <c r="AFN174" s="165"/>
      <c r="AFO174" s="153"/>
      <c r="AFP174" s="154"/>
      <c r="AFQ174" s="154"/>
      <c r="AFR174" s="153"/>
      <c r="AFS174" s="153"/>
      <c r="AFT174" s="153"/>
      <c r="AFU174" s="153"/>
      <c r="AFV174" s="153"/>
      <c r="AFW174" s="153"/>
      <c r="AFX174" s="153"/>
      <c r="AFY174" s="153"/>
      <c r="AFZ174" s="155"/>
      <c r="AGA174" s="165"/>
      <c r="AGB174" s="153"/>
      <c r="AGC174" s="154"/>
      <c r="AGD174" s="154"/>
      <c r="AGE174" s="153"/>
      <c r="AGF174" s="153"/>
      <c r="AGG174" s="153"/>
      <c r="AGH174" s="153"/>
      <c r="AGI174" s="153"/>
      <c r="AGJ174" s="153"/>
      <c r="AGK174" s="153"/>
      <c r="AGL174" s="153"/>
      <c r="AGM174" s="155"/>
      <c r="AGN174" s="165"/>
      <c r="AGO174" s="153"/>
      <c r="AGP174" s="154"/>
      <c r="AGQ174" s="154"/>
      <c r="AGR174" s="153"/>
      <c r="AGS174" s="153"/>
      <c r="AGT174" s="153"/>
      <c r="AGU174" s="153"/>
      <c r="AGV174" s="153"/>
      <c r="AGW174" s="153"/>
      <c r="AGX174" s="153"/>
      <c r="AGY174" s="153"/>
      <c r="AGZ174" s="155"/>
      <c r="AHA174" s="165"/>
      <c r="AHB174" s="153"/>
      <c r="AHC174" s="154"/>
      <c r="AHD174" s="154"/>
      <c r="AHE174" s="153"/>
      <c r="AHF174" s="153"/>
      <c r="AHG174" s="153"/>
      <c r="AHH174" s="153"/>
      <c r="AHI174" s="153"/>
      <c r="AHJ174" s="153"/>
      <c r="AHK174" s="153"/>
      <c r="AHL174" s="153"/>
      <c r="AHM174" s="155"/>
      <c r="AHN174" s="165"/>
      <c r="AHO174" s="153"/>
      <c r="AHP174" s="154"/>
      <c r="AHQ174" s="154"/>
      <c r="AHR174" s="153"/>
      <c r="AHS174" s="153"/>
      <c r="AHT174" s="153"/>
      <c r="AHU174" s="153"/>
      <c r="AHV174" s="153"/>
      <c r="AHW174" s="153"/>
      <c r="AHX174" s="153"/>
      <c r="AHY174" s="153"/>
      <c r="AHZ174" s="155"/>
      <c r="AIA174" s="165"/>
      <c r="AIB174" s="153"/>
      <c r="AIC174" s="154"/>
      <c r="AID174" s="154"/>
      <c r="AIE174" s="153"/>
      <c r="AIF174" s="153"/>
      <c r="AIG174" s="153"/>
      <c r="AIH174" s="153"/>
      <c r="AII174" s="153"/>
      <c r="AIJ174" s="153"/>
      <c r="AIK174" s="153"/>
      <c r="AIL174" s="153"/>
      <c r="AIM174" s="155"/>
      <c r="AIN174" s="165"/>
      <c r="AIO174" s="153"/>
      <c r="AIP174" s="154"/>
      <c r="AIQ174" s="154"/>
      <c r="AIR174" s="153"/>
      <c r="AIS174" s="153"/>
      <c r="AIT174" s="153"/>
      <c r="AIU174" s="153"/>
      <c r="AIV174" s="153"/>
      <c r="AIW174" s="153"/>
      <c r="AIX174" s="153"/>
      <c r="AIY174" s="153"/>
      <c r="AIZ174" s="155"/>
      <c r="AJA174" s="165"/>
      <c r="AJB174" s="153"/>
      <c r="AJC174" s="154"/>
      <c r="AJD174" s="154"/>
      <c r="AJE174" s="153"/>
      <c r="AJF174" s="153"/>
      <c r="AJG174" s="153"/>
      <c r="AJH174" s="153"/>
      <c r="AJI174" s="153"/>
      <c r="AJJ174" s="153"/>
      <c r="AJK174" s="153"/>
      <c r="AJL174" s="153"/>
      <c r="AJM174" s="155"/>
      <c r="AJN174" s="165"/>
      <c r="AJO174" s="153"/>
      <c r="AJP174" s="154"/>
      <c r="AJQ174" s="154"/>
      <c r="AJR174" s="153"/>
      <c r="AJS174" s="153"/>
      <c r="AJT174" s="153"/>
      <c r="AJU174" s="153"/>
      <c r="AJV174" s="153"/>
      <c r="AJW174" s="153"/>
      <c r="AJX174" s="153"/>
      <c r="AJY174" s="153"/>
      <c r="AJZ174" s="155"/>
      <c r="AKA174" s="165"/>
      <c r="AKB174" s="153"/>
      <c r="AKC174" s="154"/>
      <c r="AKD174" s="154"/>
      <c r="AKE174" s="153"/>
      <c r="AKF174" s="153"/>
      <c r="AKG174" s="153"/>
      <c r="AKH174" s="153"/>
      <c r="AKI174" s="153"/>
      <c r="AKJ174" s="153"/>
      <c r="AKK174" s="153"/>
      <c r="AKL174" s="153"/>
      <c r="AKM174" s="155"/>
      <c r="AKN174" s="165"/>
      <c r="AKO174" s="153"/>
      <c r="AKP174" s="154"/>
      <c r="AKQ174" s="154"/>
      <c r="AKR174" s="153"/>
      <c r="AKS174" s="153"/>
      <c r="AKT174" s="153"/>
      <c r="AKU174" s="153"/>
      <c r="AKV174" s="153"/>
      <c r="AKW174" s="153"/>
      <c r="AKX174" s="153"/>
      <c r="AKY174" s="153"/>
      <c r="AKZ174" s="155"/>
      <c r="ALA174" s="165"/>
      <c r="ALB174" s="153"/>
      <c r="ALC174" s="154"/>
      <c r="ALD174" s="154"/>
      <c r="ALE174" s="153"/>
      <c r="ALF174" s="153"/>
      <c r="ALG174" s="153"/>
      <c r="ALH174" s="153"/>
      <c r="ALI174" s="153"/>
      <c r="ALJ174" s="153"/>
      <c r="ALK174" s="153"/>
      <c r="ALL174" s="153"/>
      <c r="ALM174" s="155"/>
      <c r="ALN174" s="165"/>
      <c r="ALO174" s="153"/>
      <c r="ALP174" s="154"/>
      <c r="ALQ174" s="154"/>
      <c r="ALR174" s="153"/>
      <c r="ALS174" s="153"/>
      <c r="ALT174" s="153"/>
      <c r="ALU174" s="153"/>
      <c r="ALV174" s="153"/>
      <c r="ALW174" s="153"/>
      <c r="ALX174" s="153"/>
      <c r="ALY174" s="153"/>
      <c r="ALZ174" s="155"/>
      <c r="AMA174" s="165"/>
      <c r="AMB174" s="153"/>
      <c r="AMC174" s="154"/>
      <c r="AMD174" s="154"/>
      <c r="AME174" s="153"/>
      <c r="AMF174" s="153"/>
      <c r="AMG174" s="153"/>
      <c r="AMH174" s="153"/>
      <c r="AMI174" s="153"/>
      <c r="AMJ174" s="153"/>
      <c r="AMK174" s="153"/>
      <c r="AML174" s="153"/>
      <c r="AMM174" s="155"/>
      <c r="AMN174" s="165"/>
      <c r="AMO174" s="153"/>
      <c r="AMP174" s="154"/>
      <c r="AMQ174" s="154"/>
      <c r="AMR174" s="153"/>
      <c r="AMS174" s="153"/>
      <c r="AMT174" s="153"/>
      <c r="AMU174" s="153"/>
      <c r="AMV174" s="153"/>
      <c r="AMW174" s="153"/>
      <c r="AMX174" s="153"/>
      <c r="AMY174" s="153"/>
      <c r="AMZ174" s="155"/>
      <c r="ANA174" s="165"/>
      <c r="ANB174" s="153"/>
      <c r="ANC174" s="154"/>
      <c r="AND174" s="154"/>
      <c r="ANE174" s="153"/>
      <c r="ANF174" s="153"/>
      <c r="ANG174" s="153"/>
      <c r="ANH174" s="153"/>
      <c r="ANI174" s="153"/>
      <c r="ANJ174" s="153"/>
      <c r="ANK174" s="153"/>
      <c r="ANL174" s="153"/>
      <c r="ANM174" s="155"/>
      <c r="ANN174" s="165"/>
      <c r="ANO174" s="153"/>
      <c r="ANP174" s="154"/>
      <c r="ANQ174" s="154"/>
      <c r="ANR174" s="153"/>
      <c r="ANS174" s="153"/>
      <c r="ANT174" s="153"/>
      <c r="ANU174" s="153"/>
      <c r="ANV174" s="153"/>
      <c r="ANW174" s="153"/>
      <c r="ANX174" s="153"/>
      <c r="ANY174" s="153"/>
      <c r="ANZ174" s="155"/>
      <c r="AOA174" s="165"/>
      <c r="AOB174" s="153"/>
      <c r="AOC174" s="154"/>
      <c r="AOD174" s="154"/>
      <c r="AOE174" s="153"/>
      <c r="AOF174" s="153"/>
      <c r="AOG174" s="153"/>
      <c r="AOH174" s="153"/>
      <c r="AOI174" s="153"/>
      <c r="AOJ174" s="153"/>
      <c r="AOK174" s="153"/>
      <c r="AOL174" s="153"/>
      <c r="AOM174" s="155"/>
      <c r="AON174" s="165"/>
      <c r="AOO174" s="153"/>
      <c r="AOP174" s="154"/>
      <c r="AOQ174" s="154"/>
      <c r="AOR174" s="153"/>
      <c r="AOS174" s="153"/>
      <c r="AOT174" s="153"/>
      <c r="AOU174" s="153"/>
      <c r="AOV174" s="153"/>
      <c r="AOW174" s="153"/>
      <c r="AOX174" s="153"/>
      <c r="AOY174" s="153"/>
      <c r="AOZ174" s="155"/>
      <c r="APA174" s="165"/>
      <c r="APB174" s="153"/>
      <c r="APC174" s="154"/>
      <c r="APD174" s="154"/>
      <c r="APE174" s="153"/>
      <c r="APF174" s="153"/>
      <c r="APG174" s="153"/>
      <c r="APH174" s="153"/>
      <c r="API174" s="153"/>
      <c r="APJ174" s="153"/>
      <c r="APK174" s="153"/>
      <c r="APL174" s="153"/>
      <c r="APM174" s="155"/>
      <c r="APN174" s="165"/>
      <c r="APO174" s="153"/>
      <c r="APP174" s="154"/>
      <c r="APQ174" s="154"/>
      <c r="APR174" s="153"/>
      <c r="APS174" s="153"/>
      <c r="APT174" s="153"/>
      <c r="APU174" s="153"/>
      <c r="APV174" s="153"/>
      <c r="APW174" s="153"/>
      <c r="APX174" s="153"/>
      <c r="APY174" s="153"/>
      <c r="APZ174" s="155"/>
      <c r="AQA174" s="165"/>
      <c r="AQB174" s="153"/>
      <c r="AQC174" s="154"/>
      <c r="AQD174" s="154"/>
      <c r="AQE174" s="153"/>
      <c r="AQF174" s="153"/>
      <c r="AQG174" s="153"/>
      <c r="AQH174" s="153"/>
      <c r="AQI174" s="153"/>
      <c r="AQJ174" s="153"/>
      <c r="AQK174" s="153"/>
      <c r="AQL174" s="153"/>
      <c r="AQM174" s="155"/>
      <c r="AQN174" s="165"/>
      <c r="AQO174" s="153"/>
      <c r="AQP174" s="154"/>
      <c r="AQQ174" s="154"/>
      <c r="AQR174" s="153"/>
      <c r="AQS174" s="153"/>
      <c r="AQT174" s="153"/>
      <c r="AQU174" s="153"/>
      <c r="AQV174" s="153"/>
      <c r="AQW174" s="153"/>
      <c r="AQX174" s="153"/>
      <c r="AQY174" s="153"/>
      <c r="AQZ174" s="155"/>
      <c r="ARA174" s="165"/>
      <c r="ARB174" s="153"/>
      <c r="ARC174" s="154"/>
      <c r="ARD174" s="154"/>
      <c r="ARE174" s="153"/>
      <c r="ARF174" s="153"/>
      <c r="ARG174" s="153"/>
      <c r="ARH174" s="153"/>
      <c r="ARI174" s="153"/>
      <c r="ARJ174" s="153"/>
      <c r="ARK174" s="153"/>
      <c r="ARL174" s="153"/>
      <c r="ARM174" s="155"/>
      <c r="ARN174" s="165"/>
      <c r="ARO174" s="153"/>
      <c r="ARP174" s="154"/>
      <c r="ARQ174" s="154"/>
      <c r="ARR174" s="153"/>
      <c r="ARS174" s="153"/>
      <c r="ART174" s="153"/>
      <c r="ARU174" s="153"/>
      <c r="ARV174" s="153"/>
      <c r="ARW174" s="153"/>
      <c r="ARX174" s="153"/>
      <c r="ARY174" s="153"/>
      <c r="ARZ174" s="155"/>
      <c r="ASA174" s="165"/>
      <c r="ASB174" s="153"/>
      <c r="ASC174" s="154"/>
      <c r="ASD174" s="154"/>
      <c r="ASE174" s="153"/>
      <c r="ASF174" s="153"/>
      <c r="ASG174" s="153"/>
      <c r="ASH174" s="153"/>
      <c r="ASI174" s="153"/>
      <c r="ASJ174" s="153"/>
      <c r="ASK174" s="153"/>
      <c r="ASL174" s="153"/>
      <c r="ASM174" s="155"/>
      <c r="ASN174" s="165"/>
      <c r="ASO174" s="153"/>
      <c r="ASP174" s="154"/>
      <c r="ASQ174" s="154"/>
      <c r="ASR174" s="153"/>
      <c r="ASS174" s="153"/>
      <c r="AST174" s="153"/>
      <c r="ASU174" s="153"/>
      <c r="ASV174" s="153"/>
      <c r="ASW174" s="153"/>
      <c r="ASX174" s="153"/>
      <c r="ASY174" s="153"/>
      <c r="ASZ174" s="155"/>
      <c r="ATA174" s="165"/>
      <c r="ATB174" s="153"/>
      <c r="ATC174" s="154"/>
      <c r="ATD174" s="154"/>
      <c r="ATE174" s="153"/>
      <c r="ATF174" s="153"/>
      <c r="ATG174" s="153"/>
      <c r="ATH174" s="153"/>
      <c r="ATI174" s="153"/>
      <c r="ATJ174" s="153"/>
      <c r="ATK174" s="153"/>
      <c r="ATL174" s="153"/>
      <c r="ATM174" s="155"/>
      <c r="ATN174" s="165"/>
      <c r="ATO174" s="153"/>
      <c r="ATP174" s="154"/>
      <c r="ATQ174" s="154"/>
      <c r="ATR174" s="153"/>
      <c r="ATS174" s="153"/>
      <c r="ATT174" s="153"/>
      <c r="ATU174" s="153"/>
      <c r="ATV174" s="153"/>
      <c r="ATW174" s="153"/>
      <c r="ATX174" s="153"/>
      <c r="ATY174" s="153"/>
      <c r="ATZ174" s="155"/>
      <c r="AUA174" s="165"/>
      <c r="AUB174" s="153"/>
      <c r="AUC174" s="154"/>
      <c r="AUD174" s="154"/>
      <c r="AUE174" s="153"/>
      <c r="AUF174" s="153"/>
      <c r="AUG174" s="153"/>
      <c r="AUH174" s="153"/>
      <c r="AUI174" s="153"/>
      <c r="AUJ174" s="153"/>
      <c r="AUK174" s="153"/>
      <c r="AUL174" s="153"/>
      <c r="AUM174" s="155"/>
      <c r="AUN174" s="165"/>
      <c r="AUO174" s="153"/>
      <c r="AUP174" s="154"/>
      <c r="AUQ174" s="154"/>
      <c r="AUR174" s="153"/>
      <c r="AUS174" s="153"/>
      <c r="AUT174" s="153"/>
      <c r="AUU174" s="153"/>
      <c r="AUV174" s="153"/>
      <c r="AUW174" s="153"/>
      <c r="AUX174" s="153"/>
      <c r="AUY174" s="153"/>
      <c r="AUZ174" s="155"/>
      <c r="AVA174" s="165"/>
      <c r="AVB174" s="153"/>
      <c r="AVC174" s="154"/>
      <c r="AVD174" s="154"/>
      <c r="AVE174" s="153"/>
      <c r="AVF174" s="153"/>
      <c r="AVG174" s="153"/>
      <c r="AVH174" s="153"/>
      <c r="AVI174" s="153"/>
      <c r="AVJ174" s="153"/>
      <c r="AVK174" s="153"/>
      <c r="AVL174" s="153"/>
      <c r="AVM174" s="155"/>
      <c r="AVN174" s="165"/>
      <c r="AVO174" s="153"/>
      <c r="AVP174" s="154"/>
      <c r="AVQ174" s="154"/>
      <c r="AVR174" s="153"/>
      <c r="AVS174" s="153"/>
      <c r="AVT174" s="153"/>
      <c r="AVU174" s="153"/>
      <c r="AVV174" s="153"/>
      <c r="AVW174" s="153"/>
      <c r="AVX174" s="153"/>
      <c r="AVY174" s="153"/>
      <c r="AVZ174" s="155"/>
      <c r="AWA174" s="165"/>
      <c r="AWB174" s="153"/>
      <c r="AWC174" s="154"/>
      <c r="AWD174" s="154"/>
      <c r="AWE174" s="153"/>
      <c r="AWF174" s="153"/>
      <c r="AWG174" s="153"/>
      <c r="AWH174" s="153"/>
      <c r="AWI174" s="153"/>
      <c r="AWJ174" s="153"/>
      <c r="AWK174" s="153"/>
      <c r="AWL174" s="153"/>
      <c r="AWM174" s="155"/>
      <c r="AWN174" s="165"/>
      <c r="AWO174" s="153"/>
      <c r="AWP174" s="154"/>
      <c r="AWQ174" s="154"/>
      <c r="AWR174" s="153"/>
      <c r="AWS174" s="153"/>
      <c r="AWT174" s="153"/>
      <c r="AWU174" s="153"/>
      <c r="AWV174" s="153"/>
      <c r="AWW174" s="153"/>
      <c r="AWX174" s="153"/>
      <c r="AWY174" s="153"/>
      <c r="AWZ174" s="155"/>
      <c r="AXA174" s="165"/>
      <c r="AXB174" s="153"/>
      <c r="AXC174" s="154"/>
      <c r="AXD174" s="154"/>
      <c r="AXE174" s="153"/>
      <c r="AXF174" s="153"/>
      <c r="AXG174" s="153"/>
      <c r="AXH174" s="153"/>
      <c r="AXI174" s="153"/>
      <c r="AXJ174" s="153"/>
      <c r="AXK174" s="153"/>
      <c r="AXL174" s="153"/>
      <c r="AXM174" s="155"/>
      <c r="AXN174" s="165"/>
      <c r="AXO174" s="153"/>
      <c r="AXP174" s="154"/>
      <c r="AXQ174" s="154"/>
      <c r="AXR174" s="153"/>
      <c r="AXS174" s="153"/>
      <c r="AXT174" s="153"/>
      <c r="AXU174" s="153"/>
      <c r="AXV174" s="153"/>
      <c r="AXW174" s="153"/>
      <c r="AXX174" s="153"/>
      <c r="AXY174" s="153"/>
      <c r="AXZ174" s="155"/>
      <c r="AYA174" s="165"/>
      <c r="AYB174" s="153"/>
      <c r="AYC174" s="154"/>
      <c r="AYD174" s="154"/>
      <c r="AYE174" s="153"/>
      <c r="AYF174" s="153"/>
      <c r="AYG174" s="153"/>
      <c r="AYH174" s="153"/>
      <c r="AYI174" s="153"/>
      <c r="AYJ174" s="153"/>
      <c r="AYK174" s="153"/>
      <c r="AYL174" s="153"/>
      <c r="AYM174" s="155"/>
      <c r="AYN174" s="165"/>
      <c r="AYO174" s="153"/>
      <c r="AYP174" s="154"/>
      <c r="AYQ174" s="154"/>
      <c r="AYR174" s="153"/>
      <c r="AYS174" s="153"/>
      <c r="AYT174" s="153"/>
      <c r="AYU174" s="153"/>
      <c r="AYV174" s="153"/>
      <c r="AYW174" s="153"/>
      <c r="AYX174" s="153"/>
      <c r="AYY174" s="153"/>
      <c r="AYZ174" s="155"/>
      <c r="AZA174" s="165"/>
      <c r="AZB174" s="153"/>
      <c r="AZC174" s="154"/>
      <c r="AZD174" s="154"/>
      <c r="AZE174" s="153"/>
      <c r="AZF174" s="153"/>
      <c r="AZG174" s="153"/>
      <c r="AZH174" s="153"/>
      <c r="AZI174" s="153"/>
      <c r="AZJ174" s="153"/>
      <c r="AZK174" s="153"/>
      <c r="AZL174" s="153"/>
      <c r="AZM174" s="155"/>
      <c r="AZN174" s="165"/>
      <c r="AZO174" s="153"/>
      <c r="AZP174" s="154"/>
      <c r="AZQ174" s="154"/>
      <c r="AZR174" s="153"/>
      <c r="AZS174" s="153"/>
      <c r="AZT174" s="153"/>
      <c r="AZU174" s="153"/>
      <c r="AZV174" s="153"/>
      <c r="AZW174" s="153"/>
      <c r="AZX174" s="153"/>
      <c r="AZY174" s="153"/>
      <c r="AZZ174" s="155"/>
      <c r="BAA174" s="165"/>
      <c r="BAB174" s="153"/>
      <c r="BAC174" s="154"/>
      <c r="BAD174" s="154"/>
      <c r="BAE174" s="153"/>
      <c r="BAF174" s="153"/>
      <c r="BAG174" s="153"/>
      <c r="BAH174" s="153"/>
      <c r="BAI174" s="153"/>
      <c r="BAJ174" s="153"/>
      <c r="BAK174" s="153"/>
      <c r="BAL174" s="153"/>
      <c r="BAM174" s="155"/>
      <c r="BAN174" s="165"/>
      <c r="BAO174" s="153"/>
      <c r="BAP174" s="154"/>
      <c r="BAQ174" s="154"/>
      <c r="BAR174" s="153"/>
      <c r="BAS174" s="153"/>
      <c r="BAT174" s="153"/>
      <c r="BAU174" s="153"/>
      <c r="BAV174" s="153"/>
      <c r="BAW174" s="153"/>
      <c r="BAX174" s="153"/>
      <c r="BAY174" s="153"/>
      <c r="BAZ174" s="155"/>
      <c r="BBA174" s="165"/>
      <c r="BBB174" s="153"/>
      <c r="BBC174" s="154"/>
      <c r="BBD174" s="154"/>
      <c r="BBE174" s="153"/>
      <c r="BBF174" s="153"/>
      <c r="BBG174" s="153"/>
      <c r="BBH174" s="153"/>
      <c r="BBI174" s="153"/>
      <c r="BBJ174" s="153"/>
      <c r="BBK174" s="153"/>
      <c r="BBL174" s="153"/>
      <c r="BBM174" s="155"/>
      <c r="BBN174" s="165"/>
      <c r="BBO174" s="153"/>
      <c r="BBP174" s="154"/>
      <c r="BBQ174" s="154"/>
      <c r="BBR174" s="153"/>
      <c r="BBS174" s="153"/>
      <c r="BBT174" s="153"/>
      <c r="BBU174" s="153"/>
      <c r="BBV174" s="153"/>
      <c r="BBW174" s="153"/>
      <c r="BBX174" s="153"/>
      <c r="BBY174" s="153"/>
      <c r="BBZ174" s="155"/>
      <c r="BCA174" s="165"/>
      <c r="BCB174" s="153"/>
      <c r="BCC174" s="154"/>
      <c r="BCD174" s="154"/>
      <c r="BCE174" s="153"/>
      <c r="BCF174" s="153"/>
      <c r="BCG174" s="153"/>
      <c r="BCH174" s="153"/>
      <c r="BCI174" s="153"/>
      <c r="BCJ174" s="153"/>
      <c r="BCK174" s="153"/>
      <c r="BCL174" s="153"/>
      <c r="BCM174" s="155"/>
      <c r="BCN174" s="165"/>
      <c r="BCO174" s="153"/>
      <c r="BCP174" s="154"/>
      <c r="BCQ174" s="154"/>
      <c r="BCR174" s="153"/>
      <c r="BCS174" s="153"/>
      <c r="BCT174" s="153"/>
      <c r="BCU174" s="153"/>
      <c r="BCV174" s="153"/>
      <c r="BCW174" s="153"/>
      <c r="BCX174" s="153"/>
      <c r="BCY174" s="153"/>
      <c r="BCZ174" s="155"/>
      <c r="BDA174" s="165"/>
      <c r="BDB174" s="153"/>
      <c r="BDC174" s="154"/>
      <c r="BDD174" s="154"/>
      <c r="BDE174" s="153"/>
      <c r="BDF174" s="153"/>
      <c r="BDG174" s="153"/>
      <c r="BDH174" s="153"/>
      <c r="BDI174" s="153"/>
      <c r="BDJ174" s="153"/>
      <c r="BDK174" s="153"/>
      <c r="BDL174" s="153"/>
      <c r="BDM174" s="155"/>
      <c r="BDN174" s="165"/>
      <c r="BDO174" s="153"/>
      <c r="BDP174" s="154"/>
      <c r="BDQ174" s="154"/>
      <c r="BDR174" s="153"/>
      <c r="BDS174" s="153"/>
      <c r="BDT174" s="153"/>
      <c r="BDU174" s="153"/>
      <c r="BDV174" s="153"/>
      <c r="BDW174" s="153"/>
      <c r="BDX174" s="153"/>
      <c r="BDY174" s="153"/>
      <c r="BDZ174" s="155"/>
      <c r="BEA174" s="165"/>
      <c r="BEB174" s="153"/>
      <c r="BEC174" s="154"/>
      <c r="BED174" s="154"/>
      <c r="BEE174" s="153"/>
      <c r="BEF174" s="153"/>
      <c r="BEG174" s="153"/>
      <c r="BEH174" s="153"/>
      <c r="BEI174" s="153"/>
      <c r="BEJ174" s="153"/>
      <c r="BEK174" s="153"/>
      <c r="BEL174" s="153"/>
      <c r="BEM174" s="155"/>
      <c r="BEN174" s="165"/>
      <c r="BEO174" s="153"/>
      <c r="BEP174" s="154"/>
      <c r="BEQ174" s="154"/>
      <c r="BER174" s="153"/>
      <c r="BES174" s="153"/>
      <c r="BET174" s="153"/>
      <c r="BEU174" s="153"/>
      <c r="BEV174" s="153"/>
      <c r="BEW174" s="153"/>
      <c r="BEX174" s="153"/>
      <c r="BEY174" s="153"/>
      <c r="BEZ174" s="155"/>
      <c r="BFA174" s="165"/>
      <c r="BFB174" s="153"/>
      <c r="BFC174" s="154"/>
      <c r="BFD174" s="154"/>
      <c r="BFE174" s="153"/>
      <c r="BFF174" s="153"/>
      <c r="BFG174" s="153"/>
      <c r="BFH174" s="153"/>
      <c r="BFI174" s="153"/>
      <c r="BFJ174" s="153"/>
      <c r="BFK174" s="153"/>
      <c r="BFL174" s="153"/>
      <c r="BFM174" s="155"/>
      <c r="BFN174" s="165"/>
      <c r="BFO174" s="153"/>
      <c r="BFP174" s="154"/>
      <c r="BFQ174" s="154"/>
      <c r="BFR174" s="153"/>
      <c r="BFS174" s="153"/>
      <c r="BFT174" s="153"/>
      <c r="BFU174" s="153"/>
      <c r="BFV174" s="153"/>
      <c r="BFW174" s="153"/>
      <c r="BFX174" s="153"/>
      <c r="BFY174" s="153"/>
      <c r="BFZ174" s="155"/>
      <c r="BGA174" s="165"/>
      <c r="BGB174" s="153"/>
      <c r="BGC174" s="154"/>
      <c r="BGD174" s="154"/>
      <c r="BGE174" s="153"/>
      <c r="BGF174" s="153"/>
      <c r="BGG174" s="153"/>
      <c r="BGH174" s="153"/>
      <c r="BGI174" s="153"/>
      <c r="BGJ174" s="153"/>
      <c r="BGK174" s="153"/>
      <c r="BGL174" s="153"/>
      <c r="BGM174" s="155"/>
      <c r="BGN174" s="165"/>
      <c r="BGO174" s="153"/>
      <c r="BGP174" s="154"/>
      <c r="BGQ174" s="154"/>
      <c r="BGR174" s="153"/>
      <c r="BGS174" s="153"/>
      <c r="BGT174" s="153"/>
      <c r="BGU174" s="153"/>
      <c r="BGV174" s="153"/>
      <c r="BGW174" s="153"/>
      <c r="BGX174" s="153"/>
      <c r="BGY174" s="153"/>
      <c r="BGZ174" s="155"/>
      <c r="BHA174" s="165"/>
      <c r="BHB174" s="153"/>
      <c r="BHC174" s="154"/>
      <c r="BHD174" s="154"/>
      <c r="BHE174" s="153"/>
      <c r="BHF174" s="153"/>
      <c r="BHG174" s="153"/>
      <c r="BHH174" s="153"/>
      <c r="BHI174" s="153"/>
      <c r="BHJ174" s="153"/>
      <c r="BHK174" s="153"/>
      <c r="BHL174" s="153"/>
      <c r="BHM174" s="155"/>
      <c r="BHN174" s="165"/>
      <c r="BHO174" s="153"/>
      <c r="BHP174" s="154"/>
      <c r="BHQ174" s="154"/>
      <c r="BHR174" s="153"/>
      <c r="BHS174" s="153"/>
      <c r="BHT174" s="153"/>
      <c r="BHU174" s="153"/>
      <c r="BHV174" s="153"/>
      <c r="BHW174" s="153"/>
      <c r="BHX174" s="153"/>
      <c r="BHY174" s="153"/>
      <c r="BHZ174" s="155"/>
      <c r="BIA174" s="165"/>
      <c r="BIB174" s="153"/>
      <c r="BIC174" s="154"/>
      <c r="BID174" s="154"/>
      <c r="BIE174" s="153"/>
      <c r="BIF174" s="153"/>
      <c r="BIG174" s="153"/>
      <c r="BIH174" s="153"/>
      <c r="BII174" s="153"/>
      <c r="BIJ174" s="153"/>
      <c r="BIK174" s="153"/>
      <c r="BIL174" s="153"/>
      <c r="BIM174" s="155"/>
      <c r="BIN174" s="165"/>
      <c r="BIO174" s="153"/>
      <c r="BIP174" s="154"/>
      <c r="BIQ174" s="154"/>
      <c r="BIR174" s="153"/>
      <c r="BIS174" s="153"/>
      <c r="BIT174" s="153"/>
      <c r="BIU174" s="153"/>
      <c r="BIV174" s="153"/>
      <c r="BIW174" s="153"/>
      <c r="BIX174" s="153"/>
      <c r="BIY174" s="153"/>
      <c r="BIZ174" s="155"/>
      <c r="BJA174" s="165"/>
      <c r="BJB174" s="153"/>
      <c r="BJC174" s="154"/>
      <c r="BJD174" s="154"/>
      <c r="BJE174" s="153"/>
      <c r="BJF174" s="153"/>
      <c r="BJG174" s="153"/>
      <c r="BJH174" s="153"/>
      <c r="BJI174" s="153"/>
      <c r="BJJ174" s="153"/>
      <c r="BJK174" s="153"/>
      <c r="BJL174" s="153"/>
      <c r="BJM174" s="155"/>
      <c r="BJN174" s="165"/>
      <c r="BJO174" s="153"/>
      <c r="BJP174" s="154"/>
      <c r="BJQ174" s="154"/>
      <c r="BJR174" s="153"/>
      <c r="BJS174" s="153"/>
      <c r="BJT174" s="153"/>
      <c r="BJU174" s="153"/>
      <c r="BJV174" s="153"/>
      <c r="BJW174" s="153"/>
      <c r="BJX174" s="153"/>
      <c r="BJY174" s="153"/>
      <c r="BJZ174" s="155"/>
      <c r="BKA174" s="165"/>
      <c r="BKB174" s="153"/>
      <c r="BKC174" s="154"/>
      <c r="BKD174" s="154"/>
      <c r="BKE174" s="153"/>
      <c r="BKF174" s="153"/>
      <c r="BKG174" s="153"/>
      <c r="BKH174" s="153"/>
      <c r="BKI174" s="153"/>
      <c r="BKJ174" s="153"/>
      <c r="BKK174" s="153"/>
      <c r="BKL174" s="153"/>
      <c r="BKM174" s="155"/>
      <c r="BKN174" s="165"/>
      <c r="BKO174" s="153"/>
      <c r="BKP174" s="154"/>
      <c r="BKQ174" s="154"/>
      <c r="BKR174" s="153"/>
      <c r="BKS174" s="153"/>
      <c r="BKT174" s="153"/>
      <c r="BKU174" s="153"/>
      <c r="BKV174" s="153"/>
      <c r="BKW174" s="153"/>
      <c r="BKX174" s="153"/>
      <c r="BKY174" s="153"/>
      <c r="BKZ174" s="155"/>
      <c r="BLA174" s="165"/>
      <c r="BLB174" s="153"/>
      <c r="BLC174" s="154"/>
      <c r="BLD174" s="154"/>
      <c r="BLE174" s="153"/>
      <c r="BLF174" s="153"/>
      <c r="BLG174" s="153"/>
      <c r="BLH174" s="153"/>
      <c r="BLI174" s="153"/>
      <c r="BLJ174" s="153"/>
      <c r="BLK174" s="153"/>
      <c r="BLL174" s="153"/>
      <c r="BLM174" s="155"/>
      <c r="BLN174" s="165"/>
      <c r="BLO174" s="153"/>
      <c r="BLP174" s="154"/>
      <c r="BLQ174" s="154"/>
      <c r="BLR174" s="153"/>
      <c r="BLS174" s="153"/>
      <c r="BLT174" s="153"/>
      <c r="BLU174" s="153"/>
      <c r="BLV174" s="153"/>
      <c r="BLW174" s="153"/>
      <c r="BLX174" s="153"/>
      <c r="BLY174" s="153"/>
      <c r="BLZ174" s="155"/>
      <c r="BMA174" s="165"/>
      <c r="BMB174" s="153"/>
      <c r="BMC174" s="154"/>
      <c r="BMD174" s="154"/>
      <c r="BME174" s="153"/>
      <c r="BMF174" s="153"/>
      <c r="BMG174" s="153"/>
      <c r="BMH174" s="153"/>
      <c r="BMI174" s="153"/>
      <c r="BMJ174" s="153"/>
      <c r="BMK174" s="153"/>
      <c r="BML174" s="153"/>
      <c r="BMM174" s="155"/>
      <c r="BMN174" s="165"/>
      <c r="BMO174" s="153"/>
      <c r="BMP174" s="154"/>
      <c r="BMQ174" s="154"/>
      <c r="BMR174" s="153"/>
      <c r="BMS174" s="153"/>
      <c r="BMT174" s="153"/>
      <c r="BMU174" s="153"/>
      <c r="BMV174" s="153"/>
      <c r="BMW174" s="153"/>
      <c r="BMX174" s="153"/>
      <c r="BMY174" s="153"/>
      <c r="BMZ174" s="155"/>
      <c r="BNA174" s="165"/>
      <c r="BNB174" s="153"/>
      <c r="BNC174" s="154"/>
      <c r="BND174" s="154"/>
      <c r="BNE174" s="153"/>
      <c r="BNF174" s="153"/>
      <c r="BNG174" s="153"/>
      <c r="BNH174" s="153"/>
      <c r="BNI174" s="153"/>
      <c r="BNJ174" s="153"/>
      <c r="BNK174" s="153"/>
      <c r="BNL174" s="153"/>
      <c r="BNM174" s="155"/>
      <c r="BNN174" s="165"/>
      <c r="BNO174" s="153"/>
      <c r="BNP174" s="154"/>
      <c r="BNQ174" s="154"/>
      <c r="BNR174" s="153"/>
      <c r="BNS174" s="153"/>
      <c r="BNT174" s="153"/>
      <c r="BNU174" s="153"/>
      <c r="BNV174" s="153"/>
      <c r="BNW174" s="153"/>
      <c r="BNX174" s="153"/>
      <c r="BNY174" s="153"/>
      <c r="BNZ174" s="155"/>
      <c r="BOA174" s="165"/>
      <c r="BOB174" s="153"/>
      <c r="BOC174" s="154"/>
      <c r="BOD174" s="154"/>
      <c r="BOE174" s="153"/>
      <c r="BOF174" s="153"/>
      <c r="BOG174" s="153"/>
      <c r="BOH174" s="153"/>
      <c r="BOI174" s="153"/>
      <c r="BOJ174" s="153"/>
      <c r="BOK174" s="153"/>
      <c r="BOL174" s="153"/>
      <c r="BOM174" s="155"/>
      <c r="BON174" s="165"/>
      <c r="BOO174" s="153"/>
      <c r="BOP174" s="154"/>
      <c r="BOQ174" s="154"/>
      <c r="BOR174" s="153"/>
      <c r="BOS174" s="153"/>
      <c r="BOT174" s="153"/>
      <c r="BOU174" s="153"/>
      <c r="BOV174" s="153"/>
      <c r="BOW174" s="153"/>
      <c r="BOX174" s="153"/>
      <c r="BOY174" s="153"/>
      <c r="BOZ174" s="155"/>
      <c r="BPA174" s="165"/>
      <c r="BPB174" s="153"/>
      <c r="BPC174" s="154"/>
      <c r="BPD174" s="154"/>
      <c r="BPE174" s="153"/>
      <c r="BPF174" s="153"/>
      <c r="BPG174" s="153"/>
      <c r="BPH174" s="153"/>
      <c r="BPI174" s="153"/>
      <c r="BPJ174" s="153"/>
      <c r="BPK174" s="153"/>
      <c r="BPL174" s="153"/>
      <c r="BPM174" s="155"/>
      <c r="BPN174" s="165"/>
      <c r="BPO174" s="153"/>
      <c r="BPP174" s="154"/>
      <c r="BPQ174" s="154"/>
      <c r="BPR174" s="153"/>
      <c r="BPS174" s="153"/>
      <c r="BPT174" s="153"/>
      <c r="BPU174" s="153"/>
      <c r="BPV174" s="153"/>
      <c r="BPW174" s="153"/>
      <c r="BPX174" s="153"/>
      <c r="BPY174" s="153"/>
      <c r="BPZ174" s="155"/>
      <c r="BQA174" s="165"/>
      <c r="BQB174" s="153"/>
      <c r="BQC174" s="154"/>
      <c r="BQD174" s="154"/>
      <c r="BQE174" s="153"/>
      <c r="BQF174" s="153"/>
      <c r="BQG174" s="153"/>
      <c r="BQH174" s="153"/>
      <c r="BQI174" s="153"/>
      <c r="BQJ174" s="153"/>
      <c r="BQK174" s="153"/>
      <c r="BQL174" s="153"/>
      <c r="BQM174" s="155"/>
      <c r="BQN174" s="165"/>
      <c r="BQO174" s="153"/>
      <c r="BQP174" s="154"/>
      <c r="BQQ174" s="154"/>
      <c r="BQR174" s="153"/>
      <c r="BQS174" s="153"/>
      <c r="BQT174" s="153"/>
      <c r="BQU174" s="153"/>
      <c r="BQV174" s="153"/>
      <c r="BQW174" s="153"/>
      <c r="BQX174" s="153"/>
      <c r="BQY174" s="153"/>
      <c r="BQZ174" s="155"/>
      <c r="BRA174" s="165"/>
      <c r="BRB174" s="153"/>
      <c r="BRC174" s="154"/>
      <c r="BRD174" s="154"/>
      <c r="BRE174" s="153"/>
      <c r="BRF174" s="153"/>
      <c r="BRG174" s="153"/>
      <c r="BRH174" s="153"/>
      <c r="BRI174" s="153"/>
      <c r="BRJ174" s="153"/>
      <c r="BRK174" s="153"/>
      <c r="BRL174" s="153"/>
      <c r="BRM174" s="155"/>
      <c r="BRN174" s="165"/>
      <c r="BRO174" s="153"/>
      <c r="BRP174" s="154"/>
      <c r="BRQ174" s="154"/>
      <c r="BRR174" s="153"/>
      <c r="BRS174" s="153"/>
      <c r="BRT174" s="153"/>
      <c r="BRU174" s="153"/>
      <c r="BRV174" s="153"/>
      <c r="BRW174" s="153"/>
      <c r="BRX174" s="153"/>
      <c r="BRY174" s="153"/>
      <c r="BRZ174" s="155"/>
      <c r="BSA174" s="165"/>
      <c r="BSB174" s="153"/>
      <c r="BSC174" s="154"/>
      <c r="BSD174" s="154"/>
      <c r="BSE174" s="153"/>
      <c r="BSF174" s="153"/>
      <c r="BSG174" s="153"/>
      <c r="BSH174" s="153"/>
      <c r="BSI174" s="153"/>
      <c r="BSJ174" s="153"/>
      <c r="BSK174" s="153"/>
      <c r="BSL174" s="153"/>
      <c r="BSM174" s="155"/>
      <c r="BSN174" s="165"/>
      <c r="BSO174" s="153"/>
      <c r="BSP174" s="154"/>
      <c r="BSQ174" s="154"/>
      <c r="BSR174" s="153"/>
      <c r="BSS174" s="153"/>
      <c r="BST174" s="153"/>
      <c r="BSU174" s="153"/>
      <c r="BSV174" s="153"/>
      <c r="BSW174" s="153"/>
      <c r="BSX174" s="153"/>
      <c r="BSY174" s="153"/>
      <c r="BSZ174" s="155"/>
      <c r="BTA174" s="165"/>
      <c r="BTB174" s="153"/>
      <c r="BTC174" s="154"/>
      <c r="BTD174" s="154"/>
      <c r="BTE174" s="153"/>
      <c r="BTF174" s="153"/>
      <c r="BTG174" s="153"/>
      <c r="BTH174" s="153"/>
      <c r="BTI174" s="153"/>
      <c r="BTJ174" s="153"/>
      <c r="BTK174" s="153"/>
      <c r="BTL174" s="153"/>
      <c r="BTM174" s="155"/>
      <c r="BTN174" s="165"/>
      <c r="BTO174" s="153"/>
      <c r="BTP174" s="154"/>
      <c r="BTQ174" s="154"/>
      <c r="BTR174" s="153"/>
      <c r="BTS174" s="153"/>
      <c r="BTT174" s="153"/>
      <c r="BTU174" s="153"/>
      <c r="BTV174" s="153"/>
      <c r="BTW174" s="153"/>
      <c r="BTX174" s="153"/>
      <c r="BTY174" s="153"/>
      <c r="BTZ174" s="155"/>
      <c r="BUA174" s="165"/>
      <c r="BUB174" s="153"/>
      <c r="BUC174" s="154"/>
      <c r="BUD174" s="154"/>
      <c r="BUE174" s="153"/>
      <c r="BUF174" s="153"/>
      <c r="BUG174" s="153"/>
      <c r="BUH174" s="153"/>
      <c r="BUI174" s="153"/>
      <c r="BUJ174" s="153"/>
      <c r="BUK174" s="153"/>
      <c r="BUL174" s="153"/>
      <c r="BUM174" s="155"/>
      <c r="BUN174" s="165"/>
      <c r="BUO174" s="153"/>
      <c r="BUP174" s="154"/>
      <c r="BUQ174" s="154"/>
      <c r="BUR174" s="153"/>
      <c r="BUS174" s="153"/>
      <c r="BUT174" s="153"/>
      <c r="BUU174" s="153"/>
      <c r="BUV174" s="153"/>
      <c r="BUW174" s="153"/>
      <c r="BUX174" s="153"/>
      <c r="BUY174" s="153"/>
      <c r="BUZ174" s="155"/>
      <c r="BVA174" s="165"/>
      <c r="BVB174" s="153"/>
      <c r="BVC174" s="154"/>
      <c r="BVD174" s="154"/>
      <c r="BVE174" s="153"/>
      <c r="BVF174" s="153"/>
      <c r="BVG174" s="153"/>
      <c r="BVH174" s="153"/>
      <c r="BVI174" s="153"/>
      <c r="BVJ174" s="153"/>
      <c r="BVK174" s="153"/>
      <c r="BVL174" s="153"/>
      <c r="BVM174" s="155"/>
      <c r="BVN174" s="165"/>
      <c r="BVO174" s="153"/>
      <c r="BVP174" s="154"/>
      <c r="BVQ174" s="154"/>
      <c r="BVR174" s="153"/>
      <c r="BVS174" s="153"/>
      <c r="BVT174" s="153"/>
      <c r="BVU174" s="153"/>
      <c r="BVV174" s="153"/>
      <c r="BVW174" s="153"/>
      <c r="BVX174" s="153"/>
      <c r="BVY174" s="153"/>
      <c r="BVZ174" s="155"/>
      <c r="BWA174" s="165"/>
      <c r="BWB174" s="153"/>
      <c r="BWC174" s="154"/>
      <c r="BWD174" s="154"/>
      <c r="BWE174" s="153"/>
      <c r="BWF174" s="153"/>
      <c r="BWG174" s="153"/>
      <c r="BWH174" s="153"/>
      <c r="BWI174" s="153"/>
      <c r="BWJ174" s="153"/>
      <c r="BWK174" s="153"/>
      <c r="BWL174" s="153"/>
      <c r="BWM174" s="155"/>
      <c r="BWN174" s="165"/>
      <c r="BWO174" s="153"/>
      <c r="BWP174" s="154"/>
      <c r="BWQ174" s="154"/>
      <c r="BWR174" s="153"/>
      <c r="BWS174" s="153"/>
      <c r="BWT174" s="153"/>
      <c r="BWU174" s="153"/>
      <c r="BWV174" s="153"/>
      <c r="BWW174" s="153"/>
      <c r="BWX174" s="153"/>
      <c r="BWY174" s="153"/>
      <c r="BWZ174" s="155"/>
      <c r="BXA174" s="165"/>
      <c r="BXB174" s="153"/>
      <c r="BXC174" s="154"/>
      <c r="BXD174" s="154"/>
      <c r="BXE174" s="153"/>
      <c r="BXF174" s="153"/>
      <c r="BXG174" s="153"/>
      <c r="BXH174" s="153"/>
      <c r="BXI174" s="153"/>
      <c r="BXJ174" s="153"/>
      <c r="BXK174" s="153"/>
      <c r="BXL174" s="153"/>
      <c r="BXM174" s="155"/>
      <c r="BXN174" s="165"/>
      <c r="BXO174" s="153"/>
      <c r="BXP174" s="154"/>
      <c r="BXQ174" s="154"/>
      <c r="BXR174" s="153"/>
      <c r="BXS174" s="153"/>
      <c r="BXT174" s="153"/>
      <c r="BXU174" s="153"/>
      <c r="BXV174" s="153"/>
      <c r="BXW174" s="153"/>
      <c r="BXX174" s="153"/>
      <c r="BXY174" s="153"/>
      <c r="BXZ174" s="155"/>
      <c r="BYA174" s="165"/>
      <c r="BYB174" s="153"/>
      <c r="BYC174" s="154"/>
      <c r="BYD174" s="154"/>
      <c r="BYE174" s="153"/>
      <c r="BYF174" s="153"/>
      <c r="BYG174" s="153"/>
      <c r="BYH174" s="153"/>
      <c r="BYI174" s="153"/>
      <c r="BYJ174" s="153"/>
      <c r="BYK174" s="153"/>
      <c r="BYL174" s="153"/>
      <c r="BYM174" s="155"/>
      <c r="BYN174" s="165"/>
      <c r="BYO174" s="153"/>
      <c r="BYP174" s="154"/>
      <c r="BYQ174" s="154"/>
      <c r="BYR174" s="153"/>
      <c r="BYS174" s="153"/>
      <c r="BYT174" s="153"/>
      <c r="BYU174" s="153"/>
      <c r="BYV174" s="153"/>
      <c r="BYW174" s="153"/>
      <c r="BYX174" s="153"/>
      <c r="BYY174" s="153"/>
      <c r="BYZ174" s="155"/>
      <c r="BZA174" s="165"/>
      <c r="BZB174" s="153"/>
      <c r="BZC174" s="154"/>
      <c r="BZD174" s="154"/>
      <c r="BZE174" s="153"/>
      <c r="BZF174" s="153"/>
      <c r="BZG174" s="153"/>
      <c r="BZH174" s="153"/>
      <c r="BZI174" s="153"/>
      <c r="BZJ174" s="153"/>
      <c r="BZK174" s="153"/>
      <c r="BZL174" s="153"/>
      <c r="BZM174" s="155"/>
      <c r="BZN174" s="165"/>
      <c r="BZO174" s="153"/>
      <c r="BZP174" s="154"/>
      <c r="BZQ174" s="154"/>
      <c r="BZR174" s="153"/>
      <c r="BZS174" s="153"/>
      <c r="BZT174" s="153"/>
      <c r="BZU174" s="153"/>
      <c r="BZV174" s="153"/>
      <c r="BZW174" s="153"/>
      <c r="BZX174" s="153"/>
      <c r="BZY174" s="153"/>
      <c r="BZZ174" s="155"/>
      <c r="CAA174" s="165"/>
      <c r="CAB174" s="153"/>
      <c r="CAC174" s="154"/>
      <c r="CAD174" s="154"/>
      <c r="CAE174" s="153"/>
      <c r="CAF174" s="153"/>
      <c r="CAG174" s="153"/>
      <c r="CAH174" s="153"/>
      <c r="CAI174" s="153"/>
      <c r="CAJ174" s="153"/>
      <c r="CAK174" s="153"/>
      <c r="CAL174" s="153"/>
      <c r="CAM174" s="155"/>
      <c r="CAN174" s="165"/>
      <c r="CAO174" s="153"/>
      <c r="CAP174" s="154"/>
      <c r="CAQ174" s="154"/>
      <c r="CAR174" s="153"/>
      <c r="CAS174" s="153"/>
      <c r="CAT174" s="153"/>
      <c r="CAU174" s="153"/>
      <c r="CAV174" s="153"/>
      <c r="CAW174" s="153"/>
      <c r="CAX174" s="153"/>
      <c r="CAY174" s="153"/>
      <c r="CAZ174" s="155"/>
      <c r="CBA174" s="165"/>
      <c r="CBB174" s="153"/>
      <c r="CBC174" s="154"/>
      <c r="CBD174" s="154"/>
      <c r="CBE174" s="153"/>
      <c r="CBF174" s="153"/>
      <c r="CBG174" s="153"/>
      <c r="CBH174" s="153"/>
      <c r="CBI174" s="153"/>
      <c r="CBJ174" s="153"/>
      <c r="CBK174" s="153"/>
      <c r="CBL174" s="153"/>
      <c r="CBM174" s="155"/>
      <c r="CBN174" s="165"/>
      <c r="CBO174" s="153"/>
      <c r="CBP174" s="154"/>
      <c r="CBQ174" s="154"/>
      <c r="CBR174" s="153"/>
      <c r="CBS174" s="153"/>
      <c r="CBT174" s="153"/>
      <c r="CBU174" s="153"/>
      <c r="CBV174" s="153"/>
      <c r="CBW174" s="153"/>
      <c r="CBX174" s="153"/>
      <c r="CBY174" s="153"/>
      <c r="CBZ174" s="155"/>
      <c r="CCA174" s="165"/>
      <c r="CCB174" s="153"/>
      <c r="CCC174" s="154"/>
      <c r="CCD174" s="154"/>
      <c r="CCE174" s="153"/>
      <c r="CCF174" s="153"/>
      <c r="CCG174" s="153"/>
      <c r="CCH174" s="153"/>
      <c r="CCI174" s="153"/>
      <c r="CCJ174" s="153"/>
      <c r="CCK174" s="153"/>
      <c r="CCL174" s="153"/>
      <c r="CCM174" s="155"/>
      <c r="CCN174" s="165"/>
      <c r="CCO174" s="153"/>
      <c r="CCP174" s="154"/>
      <c r="CCQ174" s="154"/>
      <c r="CCR174" s="153"/>
      <c r="CCS174" s="153"/>
      <c r="CCT174" s="153"/>
      <c r="CCU174" s="153"/>
      <c r="CCV174" s="153"/>
      <c r="CCW174" s="153"/>
      <c r="CCX174" s="153"/>
      <c r="CCY174" s="153"/>
      <c r="CCZ174" s="155"/>
      <c r="CDA174" s="165"/>
      <c r="CDB174" s="153"/>
      <c r="CDC174" s="154"/>
      <c r="CDD174" s="154"/>
      <c r="CDE174" s="153"/>
      <c r="CDF174" s="153"/>
      <c r="CDG174" s="153"/>
      <c r="CDH174" s="153"/>
      <c r="CDI174" s="153"/>
      <c r="CDJ174" s="153"/>
      <c r="CDK174" s="153"/>
      <c r="CDL174" s="153"/>
      <c r="CDM174" s="155"/>
      <c r="CDN174" s="165"/>
      <c r="CDO174" s="153"/>
      <c r="CDP174" s="154"/>
      <c r="CDQ174" s="154"/>
      <c r="CDR174" s="153"/>
      <c r="CDS174" s="153"/>
      <c r="CDT174" s="153"/>
      <c r="CDU174" s="153"/>
      <c r="CDV174" s="153"/>
      <c r="CDW174" s="153"/>
      <c r="CDX174" s="153"/>
      <c r="CDY174" s="153"/>
      <c r="CDZ174" s="155"/>
      <c r="CEA174" s="165"/>
      <c r="CEB174" s="153"/>
      <c r="CEC174" s="154"/>
      <c r="CED174" s="154"/>
      <c r="CEE174" s="153"/>
      <c r="CEF174" s="153"/>
      <c r="CEG174" s="153"/>
      <c r="CEH174" s="153"/>
      <c r="CEI174" s="153"/>
      <c r="CEJ174" s="153"/>
      <c r="CEK174" s="153"/>
      <c r="CEL174" s="153"/>
      <c r="CEM174" s="155"/>
      <c r="CEN174" s="165"/>
      <c r="CEO174" s="153"/>
      <c r="CEP174" s="154"/>
      <c r="CEQ174" s="154"/>
      <c r="CER174" s="153"/>
      <c r="CES174" s="153"/>
      <c r="CET174" s="153"/>
      <c r="CEU174" s="153"/>
      <c r="CEV174" s="153"/>
      <c r="CEW174" s="153"/>
      <c r="CEX174" s="153"/>
      <c r="CEY174" s="153"/>
      <c r="CEZ174" s="155"/>
      <c r="CFA174" s="165"/>
      <c r="CFB174" s="153"/>
      <c r="CFC174" s="154"/>
      <c r="CFD174" s="154"/>
      <c r="CFE174" s="153"/>
      <c r="CFF174" s="153"/>
      <c r="CFG174" s="153"/>
      <c r="CFH174" s="153"/>
      <c r="CFI174" s="153"/>
      <c r="CFJ174" s="153"/>
      <c r="CFK174" s="153"/>
      <c r="CFL174" s="153"/>
      <c r="CFM174" s="155"/>
      <c r="CFN174" s="165"/>
      <c r="CFO174" s="153"/>
      <c r="CFP174" s="154"/>
      <c r="CFQ174" s="154"/>
      <c r="CFR174" s="153"/>
      <c r="CFS174" s="153"/>
      <c r="CFT174" s="153"/>
      <c r="CFU174" s="153"/>
      <c r="CFV174" s="153"/>
      <c r="CFW174" s="153"/>
      <c r="CFX174" s="153"/>
      <c r="CFY174" s="153"/>
      <c r="CFZ174" s="155"/>
      <c r="CGA174" s="165"/>
      <c r="CGB174" s="153"/>
      <c r="CGC174" s="154"/>
      <c r="CGD174" s="154"/>
      <c r="CGE174" s="153"/>
      <c r="CGF174" s="153"/>
      <c r="CGG174" s="153"/>
      <c r="CGH174" s="153"/>
      <c r="CGI174" s="153"/>
      <c r="CGJ174" s="153"/>
      <c r="CGK174" s="153"/>
      <c r="CGL174" s="153"/>
      <c r="CGM174" s="155"/>
      <c r="CGN174" s="165"/>
      <c r="CGO174" s="153"/>
      <c r="CGP174" s="154"/>
      <c r="CGQ174" s="154"/>
      <c r="CGR174" s="153"/>
      <c r="CGS174" s="153"/>
      <c r="CGT174" s="153"/>
      <c r="CGU174" s="153"/>
      <c r="CGV174" s="153"/>
      <c r="CGW174" s="153"/>
      <c r="CGX174" s="153"/>
      <c r="CGY174" s="153"/>
      <c r="CGZ174" s="155"/>
      <c r="CHA174" s="165"/>
      <c r="CHB174" s="153"/>
      <c r="CHC174" s="154"/>
      <c r="CHD174" s="154"/>
      <c r="CHE174" s="153"/>
      <c r="CHF174" s="153"/>
      <c r="CHG174" s="153"/>
      <c r="CHH174" s="153"/>
      <c r="CHI174" s="153"/>
      <c r="CHJ174" s="153"/>
      <c r="CHK174" s="153"/>
      <c r="CHL174" s="153"/>
      <c r="CHM174" s="155"/>
      <c r="CHN174" s="165"/>
      <c r="CHO174" s="153"/>
      <c r="CHP174" s="154"/>
      <c r="CHQ174" s="154"/>
      <c r="CHR174" s="153"/>
      <c r="CHS174" s="153"/>
      <c r="CHT174" s="153"/>
      <c r="CHU174" s="153"/>
      <c r="CHV174" s="153"/>
      <c r="CHW174" s="153"/>
      <c r="CHX174" s="153"/>
      <c r="CHY174" s="153"/>
      <c r="CHZ174" s="155"/>
      <c r="CIA174" s="165"/>
      <c r="CIB174" s="153"/>
      <c r="CIC174" s="154"/>
      <c r="CID174" s="154"/>
      <c r="CIE174" s="153"/>
      <c r="CIF174" s="153"/>
      <c r="CIG174" s="153"/>
      <c r="CIH174" s="153"/>
      <c r="CII174" s="153"/>
      <c r="CIJ174" s="153"/>
      <c r="CIK174" s="153"/>
      <c r="CIL174" s="153"/>
      <c r="CIM174" s="155"/>
      <c r="CIN174" s="165"/>
      <c r="CIO174" s="153"/>
      <c r="CIP174" s="154"/>
      <c r="CIQ174" s="154"/>
      <c r="CIR174" s="153"/>
      <c r="CIS174" s="153"/>
      <c r="CIT174" s="153"/>
      <c r="CIU174" s="153"/>
      <c r="CIV174" s="153"/>
      <c r="CIW174" s="153"/>
      <c r="CIX174" s="153"/>
      <c r="CIY174" s="153"/>
      <c r="CIZ174" s="155"/>
      <c r="CJA174" s="165"/>
      <c r="CJB174" s="153"/>
      <c r="CJC174" s="154"/>
      <c r="CJD174" s="154"/>
      <c r="CJE174" s="153"/>
      <c r="CJF174" s="153"/>
      <c r="CJG174" s="153"/>
      <c r="CJH174" s="153"/>
      <c r="CJI174" s="153"/>
      <c r="CJJ174" s="153"/>
      <c r="CJK174" s="153"/>
      <c r="CJL174" s="153"/>
      <c r="CJM174" s="155"/>
      <c r="CJN174" s="165"/>
      <c r="CJO174" s="153"/>
      <c r="CJP174" s="154"/>
      <c r="CJQ174" s="154"/>
      <c r="CJR174" s="153"/>
      <c r="CJS174" s="153"/>
      <c r="CJT174" s="153"/>
      <c r="CJU174" s="153"/>
      <c r="CJV174" s="153"/>
      <c r="CJW174" s="153"/>
      <c r="CJX174" s="153"/>
      <c r="CJY174" s="153"/>
      <c r="CJZ174" s="155"/>
      <c r="CKA174" s="165"/>
      <c r="CKB174" s="153"/>
      <c r="CKC174" s="154"/>
      <c r="CKD174" s="154"/>
      <c r="CKE174" s="153"/>
      <c r="CKF174" s="153"/>
      <c r="CKG174" s="153"/>
      <c r="CKH174" s="153"/>
      <c r="CKI174" s="153"/>
      <c r="CKJ174" s="153"/>
      <c r="CKK174" s="153"/>
      <c r="CKL174" s="153"/>
      <c r="CKM174" s="155"/>
      <c r="CKN174" s="165"/>
      <c r="CKO174" s="153"/>
      <c r="CKP174" s="154"/>
      <c r="CKQ174" s="154"/>
      <c r="CKR174" s="153"/>
      <c r="CKS174" s="153"/>
      <c r="CKT174" s="153"/>
      <c r="CKU174" s="153"/>
      <c r="CKV174" s="153"/>
      <c r="CKW174" s="153"/>
      <c r="CKX174" s="153"/>
      <c r="CKY174" s="153"/>
      <c r="CKZ174" s="155"/>
      <c r="CLA174" s="165"/>
      <c r="CLB174" s="153"/>
      <c r="CLC174" s="154"/>
      <c r="CLD174" s="154"/>
      <c r="CLE174" s="153"/>
      <c r="CLF174" s="153"/>
      <c r="CLG174" s="153"/>
      <c r="CLH174" s="153"/>
      <c r="CLI174" s="153"/>
      <c r="CLJ174" s="153"/>
      <c r="CLK174" s="153"/>
      <c r="CLL174" s="153"/>
      <c r="CLM174" s="155"/>
      <c r="CLN174" s="165"/>
      <c r="CLO174" s="153"/>
      <c r="CLP174" s="154"/>
      <c r="CLQ174" s="154"/>
      <c r="CLR174" s="153"/>
      <c r="CLS174" s="153"/>
      <c r="CLT174" s="153"/>
      <c r="CLU174" s="153"/>
      <c r="CLV174" s="153"/>
      <c r="CLW174" s="153"/>
      <c r="CLX174" s="153"/>
      <c r="CLY174" s="153"/>
      <c r="CLZ174" s="155"/>
      <c r="CMA174" s="165"/>
      <c r="CMB174" s="153"/>
      <c r="CMC174" s="154"/>
      <c r="CMD174" s="154"/>
      <c r="CME174" s="153"/>
      <c r="CMF174" s="153"/>
      <c r="CMG174" s="153"/>
      <c r="CMH174" s="153"/>
      <c r="CMI174" s="153"/>
      <c r="CMJ174" s="153"/>
      <c r="CMK174" s="153"/>
      <c r="CML174" s="153"/>
      <c r="CMM174" s="155"/>
      <c r="CMN174" s="165"/>
      <c r="CMO174" s="153"/>
      <c r="CMP174" s="154"/>
      <c r="CMQ174" s="154"/>
      <c r="CMR174" s="153"/>
      <c r="CMS174" s="153"/>
      <c r="CMT174" s="153"/>
      <c r="CMU174" s="153"/>
      <c r="CMV174" s="153"/>
      <c r="CMW174" s="153"/>
      <c r="CMX174" s="153"/>
      <c r="CMY174" s="153"/>
      <c r="CMZ174" s="155"/>
      <c r="CNA174" s="165"/>
      <c r="CNB174" s="153"/>
      <c r="CNC174" s="154"/>
      <c r="CND174" s="154"/>
      <c r="CNE174" s="153"/>
      <c r="CNF174" s="153"/>
      <c r="CNG174" s="153"/>
      <c r="CNH174" s="153"/>
      <c r="CNI174" s="153"/>
      <c r="CNJ174" s="153"/>
      <c r="CNK174" s="153"/>
      <c r="CNL174" s="153"/>
      <c r="CNM174" s="155"/>
      <c r="CNN174" s="165"/>
      <c r="CNO174" s="153"/>
      <c r="CNP174" s="154"/>
      <c r="CNQ174" s="154"/>
      <c r="CNR174" s="153"/>
      <c r="CNS174" s="153"/>
      <c r="CNT174" s="153"/>
      <c r="CNU174" s="153"/>
      <c r="CNV174" s="153"/>
      <c r="CNW174" s="153"/>
      <c r="CNX174" s="153"/>
      <c r="CNY174" s="153"/>
      <c r="CNZ174" s="155"/>
      <c r="COA174" s="165"/>
      <c r="COB174" s="153"/>
      <c r="COC174" s="154"/>
      <c r="COD174" s="154"/>
      <c r="COE174" s="153"/>
      <c r="COF174" s="153"/>
      <c r="COG174" s="153"/>
      <c r="COH174" s="153"/>
      <c r="COI174" s="153"/>
      <c r="COJ174" s="153"/>
      <c r="COK174" s="153"/>
      <c r="COL174" s="153"/>
      <c r="COM174" s="155"/>
      <c r="CON174" s="165"/>
      <c r="COO174" s="153"/>
      <c r="COP174" s="154"/>
      <c r="COQ174" s="154"/>
      <c r="COR174" s="153"/>
      <c r="COS174" s="153"/>
      <c r="COT174" s="153"/>
      <c r="COU174" s="153"/>
      <c r="COV174" s="153"/>
      <c r="COW174" s="153"/>
      <c r="COX174" s="153"/>
      <c r="COY174" s="153"/>
      <c r="COZ174" s="155"/>
      <c r="CPA174" s="165"/>
      <c r="CPB174" s="153"/>
      <c r="CPC174" s="154"/>
      <c r="CPD174" s="154"/>
      <c r="CPE174" s="153"/>
      <c r="CPF174" s="153"/>
      <c r="CPG174" s="153"/>
      <c r="CPH174" s="153"/>
      <c r="CPI174" s="153"/>
      <c r="CPJ174" s="153"/>
      <c r="CPK174" s="153"/>
      <c r="CPL174" s="153"/>
      <c r="CPM174" s="155"/>
      <c r="CPN174" s="165"/>
      <c r="CPO174" s="153"/>
      <c r="CPP174" s="154"/>
      <c r="CPQ174" s="154"/>
      <c r="CPR174" s="153"/>
      <c r="CPS174" s="153"/>
      <c r="CPT174" s="153"/>
      <c r="CPU174" s="153"/>
      <c r="CPV174" s="153"/>
      <c r="CPW174" s="153"/>
      <c r="CPX174" s="153"/>
      <c r="CPY174" s="153"/>
      <c r="CPZ174" s="155"/>
      <c r="CQA174" s="165"/>
      <c r="CQB174" s="153"/>
      <c r="CQC174" s="154"/>
      <c r="CQD174" s="154"/>
      <c r="CQE174" s="153"/>
      <c r="CQF174" s="153"/>
      <c r="CQG174" s="153"/>
      <c r="CQH174" s="153"/>
      <c r="CQI174" s="153"/>
      <c r="CQJ174" s="153"/>
      <c r="CQK174" s="153"/>
      <c r="CQL174" s="153"/>
      <c r="CQM174" s="155"/>
      <c r="CQN174" s="165"/>
      <c r="CQO174" s="153"/>
      <c r="CQP174" s="154"/>
      <c r="CQQ174" s="154"/>
      <c r="CQR174" s="153"/>
      <c r="CQS174" s="153"/>
      <c r="CQT174" s="153"/>
      <c r="CQU174" s="153"/>
      <c r="CQV174" s="153"/>
      <c r="CQW174" s="153"/>
      <c r="CQX174" s="153"/>
      <c r="CQY174" s="153"/>
      <c r="CQZ174" s="155"/>
      <c r="CRA174" s="165"/>
      <c r="CRB174" s="153"/>
      <c r="CRC174" s="154"/>
      <c r="CRD174" s="154"/>
      <c r="CRE174" s="153"/>
      <c r="CRF174" s="153"/>
      <c r="CRG174" s="153"/>
      <c r="CRH174" s="153"/>
      <c r="CRI174" s="153"/>
      <c r="CRJ174" s="153"/>
      <c r="CRK174" s="153"/>
      <c r="CRL174" s="153"/>
      <c r="CRM174" s="155"/>
      <c r="CRN174" s="165"/>
      <c r="CRO174" s="153"/>
      <c r="CRP174" s="154"/>
      <c r="CRQ174" s="154"/>
      <c r="CRR174" s="153"/>
      <c r="CRS174" s="153"/>
      <c r="CRT174" s="153"/>
      <c r="CRU174" s="153"/>
      <c r="CRV174" s="153"/>
      <c r="CRW174" s="153"/>
      <c r="CRX174" s="153"/>
      <c r="CRY174" s="153"/>
      <c r="CRZ174" s="155"/>
      <c r="CSA174" s="165"/>
      <c r="CSB174" s="153"/>
      <c r="CSC174" s="154"/>
      <c r="CSD174" s="154"/>
      <c r="CSE174" s="153"/>
      <c r="CSF174" s="153"/>
      <c r="CSG174" s="153"/>
      <c r="CSH174" s="153"/>
      <c r="CSI174" s="153"/>
      <c r="CSJ174" s="153"/>
      <c r="CSK174" s="153"/>
      <c r="CSL174" s="153"/>
      <c r="CSM174" s="155"/>
      <c r="CSN174" s="165"/>
      <c r="CSO174" s="153"/>
      <c r="CSP174" s="154"/>
      <c r="CSQ174" s="154"/>
      <c r="CSR174" s="153"/>
      <c r="CSS174" s="153"/>
      <c r="CST174" s="153"/>
      <c r="CSU174" s="153"/>
      <c r="CSV174" s="153"/>
      <c r="CSW174" s="153"/>
      <c r="CSX174" s="153"/>
      <c r="CSY174" s="153"/>
      <c r="CSZ174" s="155"/>
      <c r="CTA174" s="165"/>
      <c r="CTB174" s="153"/>
      <c r="CTC174" s="154"/>
      <c r="CTD174" s="154"/>
      <c r="CTE174" s="153"/>
      <c r="CTF174" s="153"/>
      <c r="CTG174" s="153"/>
      <c r="CTH174" s="153"/>
      <c r="CTI174" s="153"/>
      <c r="CTJ174" s="153"/>
      <c r="CTK174" s="153"/>
      <c r="CTL174" s="153"/>
      <c r="CTM174" s="155"/>
      <c r="CTN174" s="165"/>
      <c r="CTO174" s="153"/>
      <c r="CTP174" s="154"/>
      <c r="CTQ174" s="154"/>
      <c r="CTR174" s="153"/>
      <c r="CTS174" s="153"/>
      <c r="CTT174" s="153"/>
      <c r="CTU174" s="153"/>
      <c r="CTV174" s="153"/>
      <c r="CTW174" s="153"/>
      <c r="CTX174" s="153"/>
      <c r="CTY174" s="153"/>
      <c r="CTZ174" s="155"/>
      <c r="CUA174" s="165"/>
      <c r="CUB174" s="153"/>
      <c r="CUC174" s="154"/>
      <c r="CUD174" s="154"/>
      <c r="CUE174" s="153"/>
      <c r="CUF174" s="153"/>
      <c r="CUG174" s="153"/>
      <c r="CUH174" s="153"/>
      <c r="CUI174" s="153"/>
      <c r="CUJ174" s="153"/>
      <c r="CUK174" s="153"/>
      <c r="CUL174" s="153"/>
      <c r="CUM174" s="155"/>
      <c r="CUN174" s="165"/>
      <c r="CUO174" s="153"/>
      <c r="CUP174" s="154"/>
      <c r="CUQ174" s="154"/>
      <c r="CUR174" s="153"/>
      <c r="CUS174" s="153"/>
      <c r="CUT174" s="153"/>
      <c r="CUU174" s="153"/>
      <c r="CUV174" s="153"/>
      <c r="CUW174" s="153"/>
      <c r="CUX174" s="153"/>
      <c r="CUY174" s="153"/>
      <c r="CUZ174" s="155"/>
      <c r="CVA174" s="165"/>
      <c r="CVB174" s="153"/>
      <c r="CVC174" s="154"/>
      <c r="CVD174" s="154"/>
      <c r="CVE174" s="153"/>
      <c r="CVF174" s="153"/>
      <c r="CVG174" s="153"/>
      <c r="CVH174" s="153"/>
      <c r="CVI174" s="153"/>
      <c r="CVJ174" s="153"/>
      <c r="CVK174" s="153"/>
      <c r="CVL174" s="153"/>
      <c r="CVM174" s="155"/>
      <c r="CVN174" s="165"/>
      <c r="CVO174" s="153"/>
      <c r="CVP174" s="154"/>
      <c r="CVQ174" s="154"/>
      <c r="CVR174" s="153"/>
      <c r="CVS174" s="153"/>
      <c r="CVT174" s="153"/>
      <c r="CVU174" s="153"/>
      <c r="CVV174" s="153"/>
      <c r="CVW174" s="153"/>
      <c r="CVX174" s="153"/>
      <c r="CVY174" s="153"/>
      <c r="CVZ174" s="155"/>
      <c r="CWA174" s="165"/>
      <c r="CWB174" s="153"/>
      <c r="CWC174" s="154"/>
      <c r="CWD174" s="154"/>
      <c r="CWE174" s="153"/>
      <c r="CWF174" s="153"/>
      <c r="CWG174" s="153"/>
      <c r="CWH174" s="153"/>
      <c r="CWI174" s="153"/>
      <c r="CWJ174" s="153"/>
      <c r="CWK174" s="153"/>
      <c r="CWL174" s="153"/>
      <c r="CWM174" s="155"/>
      <c r="CWN174" s="165"/>
      <c r="CWO174" s="153"/>
      <c r="CWP174" s="154"/>
      <c r="CWQ174" s="154"/>
      <c r="CWR174" s="153"/>
      <c r="CWS174" s="153"/>
      <c r="CWT174" s="153"/>
      <c r="CWU174" s="153"/>
      <c r="CWV174" s="153"/>
      <c r="CWW174" s="153"/>
      <c r="CWX174" s="153"/>
      <c r="CWY174" s="153"/>
      <c r="CWZ174" s="155"/>
      <c r="CXA174" s="165"/>
      <c r="CXB174" s="153"/>
      <c r="CXC174" s="154"/>
      <c r="CXD174" s="154"/>
      <c r="CXE174" s="153"/>
      <c r="CXF174" s="153"/>
      <c r="CXG174" s="153"/>
      <c r="CXH174" s="153"/>
      <c r="CXI174" s="153"/>
      <c r="CXJ174" s="153"/>
      <c r="CXK174" s="153"/>
      <c r="CXL174" s="153"/>
      <c r="CXM174" s="155"/>
      <c r="CXN174" s="165"/>
      <c r="CXO174" s="153"/>
      <c r="CXP174" s="154"/>
      <c r="CXQ174" s="154"/>
      <c r="CXR174" s="153"/>
      <c r="CXS174" s="153"/>
      <c r="CXT174" s="153"/>
      <c r="CXU174" s="153"/>
      <c r="CXV174" s="153"/>
      <c r="CXW174" s="153"/>
      <c r="CXX174" s="153"/>
      <c r="CXY174" s="153"/>
      <c r="CXZ174" s="155"/>
      <c r="CYA174" s="165"/>
      <c r="CYB174" s="153"/>
      <c r="CYC174" s="154"/>
      <c r="CYD174" s="154"/>
      <c r="CYE174" s="153"/>
      <c r="CYF174" s="153"/>
      <c r="CYG174" s="153"/>
      <c r="CYH174" s="153"/>
      <c r="CYI174" s="153"/>
      <c r="CYJ174" s="153"/>
      <c r="CYK174" s="153"/>
      <c r="CYL174" s="153"/>
      <c r="CYM174" s="155"/>
      <c r="CYN174" s="165"/>
      <c r="CYO174" s="153"/>
      <c r="CYP174" s="154"/>
      <c r="CYQ174" s="154"/>
      <c r="CYR174" s="153"/>
      <c r="CYS174" s="153"/>
      <c r="CYT174" s="153"/>
      <c r="CYU174" s="153"/>
      <c r="CYV174" s="153"/>
      <c r="CYW174" s="153"/>
      <c r="CYX174" s="153"/>
      <c r="CYY174" s="153"/>
      <c r="CYZ174" s="155"/>
      <c r="CZA174" s="165"/>
      <c r="CZB174" s="153"/>
      <c r="CZC174" s="154"/>
      <c r="CZD174" s="154"/>
      <c r="CZE174" s="153"/>
      <c r="CZF174" s="153"/>
      <c r="CZG174" s="153"/>
      <c r="CZH174" s="153"/>
      <c r="CZI174" s="153"/>
      <c r="CZJ174" s="153"/>
      <c r="CZK174" s="153"/>
      <c r="CZL174" s="153"/>
      <c r="CZM174" s="155"/>
      <c r="CZN174" s="165"/>
      <c r="CZO174" s="153"/>
      <c r="CZP174" s="154"/>
      <c r="CZQ174" s="154"/>
      <c r="CZR174" s="153"/>
      <c r="CZS174" s="153"/>
      <c r="CZT174" s="153"/>
      <c r="CZU174" s="153"/>
      <c r="CZV174" s="153"/>
      <c r="CZW174" s="153"/>
      <c r="CZX174" s="153"/>
      <c r="CZY174" s="153"/>
      <c r="CZZ174" s="155"/>
      <c r="DAA174" s="165"/>
      <c r="DAB174" s="153"/>
      <c r="DAC174" s="154"/>
      <c r="DAD174" s="154"/>
      <c r="DAE174" s="153"/>
      <c r="DAF174" s="153"/>
      <c r="DAG174" s="153"/>
      <c r="DAH174" s="153"/>
      <c r="DAI174" s="153"/>
      <c r="DAJ174" s="153"/>
      <c r="DAK174" s="153"/>
      <c r="DAL174" s="153"/>
      <c r="DAM174" s="155"/>
      <c r="DAN174" s="165"/>
      <c r="DAO174" s="153"/>
      <c r="DAP174" s="154"/>
      <c r="DAQ174" s="154"/>
      <c r="DAR174" s="153"/>
      <c r="DAS174" s="153"/>
      <c r="DAT174" s="153"/>
      <c r="DAU174" s="153"/>
      <c r="DAV174" s="153"/>
      <c r="DAW174" s="153"/>
      <c r="DAX174" s="153"/>
      <c r="DAY174" s="153"/>
      <c r="DAZ174" s="155"/>
      <c r="DBA174" s="165"/>
      <c r="DBB174" s="153"/>
      <c r="DBC174" s="154"/>
      <c r="DBD174" s="154"/>
      <c r="DBE174" s="153"/>
      <c r="DBF174" s="153"/>
      <c r="DBG174" s="153"/>
      <c r="DBH174" s="153"/>
      <c r="DBI174" s="153"/>
      <c r="DBJ174" s="153"/>
      <c r="DBK174" s="153"/>
      <c r="DBL174" s="153"/>
      <c r="DBM174" s="155"/>
      <c r="DBN174" s="165"/>
      <c r="DBO174" s="153"/>
      <c r="DBP174" s="154"/>
      <c r="DBQ174" s="154"/>
      <c r="DBR174" s="153"/>
      <c r="DBS174" s="153"/>
      <c r="DBT174" s="153"/>
      <c r="DBU174" s="153"/>
      <c r="DBV174" s="153"/>
      <c r="DBW174" s="153"/>
      <c r="DBX174" s="153"/>
      <c r="DBY174" s="153"/>
      <c r="DBZ174" s="155"/>
      <c r="DCA174" s="165"/>
      <c r="DCB174" s="153"/>
      <c r="DCC174" s="154"/>
      <c r="DCD174" s="154"/>
      <c r="DCE174" s="153"/>
      <c r="DCF174" s="153"/>
      <c r="DCG174" s="153"/>
      <c r="DCH174" s="153"/>
      <c r="DCI174" s="153"/>
      <c r="DCJ174" s="153"/>
      <c r="DCK174" s="153"/>
      <c r="DCL174" s="153"/>
      <c r="DCM174" s="155"/>
      <c r="DCN174" s="165"/>
      <c r="DCO174" s="153"/>
      <c r="DCP174" s="154"/>
      <c r="DCQ174" s="154"/>
      <c r="DCR174" s="153"/>
      <c r="DCS174" s="153"/>
      <c r="DCT174" s="153"/>
      <c r="DCU174" s="153"/>
      <c r="DCV174" s="153"/>
      <c r="DCW174" s="153"/>
      <c r="DCX174" s="153"/>
      <c r="DCY174" s="153"/>
      <c r="DCZ174" s="155"/>
      <c r="DDA174" s="165"/>
      <c r="DDB174" s="153"/>
      <c r="DDC174" s="154"/>
      <c r="DDD174" s="154"/>
      <c r="DDE174" s="153"/>
      <c r="DDF174" s="153"/>
      <c r="DDG174" s="153"/>
      <c r="DDH174" s="153"/>
      <c r="DDI174" s="153"/>
      <c r="DDJ174" s="153"/>
      <c r="DDK174" s="153"/>
      <c r="DDL174" s="153"/>
      <c r="DDM174" s="155"/>
      <c r="DDN174" s="165"/>
      <c r="DDO174" s="153"/>
      <c r="DDP174" s="154"/>
      <c r="DDQ174" s="154"/>
      <c r="DDR174" s="153"/>
      <c r="DDS174" s="153"/>
      <c r="DDT174" s="153"/>
      <c r="DDU174" s="153"/>
      <c r="DDV174" s="153"/>
      <c r="DDW174" s="153"/>
      <c r="DDX174" s="153"/>
      <c r="DDY174" s="153"/>
      <c r="DDZ174" s="155"/>
      <c r="DEA174" s="165"/>
      <c r="DEB174" s="153"/>
      <c r="DEC174" s="154"/>
      <c r="DED174" s="154"/>
      <c r="DEE174" s="153"/>
      <c r="DEF174" s="153"/>
      <c r="DEG174" s="153"/>
      <c r="DEH174" s="153"/>
      <c r="DEI174" s="153"/>
      <c r="DEJ174" s="153"/>
      <c r="DEK174" s="153"/>
      <c r="DEL174" s="153"/>
      <c r="DEM174" s="155"/>
      <c r="DEN174" s="165"/>
      <c r="DEO174" s="153"/>
      <c r="DEP174" s="154"/>
      <c r="DEQ174" s="154"/>
      <c r="DER174" s="153"/>
      <c r="DES174" s="153"/>
      <c r="DET174" s="153"/>
      <c r="DEU174" s="153"/>
      <c r="DEV174" s="153"/>
      <c r="DEW174" s="153"/>
      <c r="DEX174" s="153"/>
      <c r="DEY174" s="153"/>
      <c r="DEZ174" s="155"/>
      <c r="DFA174" s="165"/>
      <c r="DFB174" s="153"/>
      <c r="DFC174" s="154"/>
      <c r="DFD174" s="154"/>
      <c r="DFE174" s="153"/>
      <c r="DFF174" s="153"/>
      <c r="DFG174" s="153"/>
      <c r="DFH174" s="153"/>
      <c r="DFI174" s="153"/>
      <c r="DFJ174" s="153"/>
      <c r="DFK174" s="153"/>
      <c r="DFL174" s="153"/>
      <c r="DFM174" s="155"/>
      <c r="DFN174" s="165"/>
      <c r="DFO174" s="153"/>
      <c r="DFP174" s="154"/>
      <c r="DFQ174" s="154"/>
      <c r="DFR174" s="153"/>
      <c r="DFS174" s="153"/>
      <c r="DFT174" s="153"/>
      <c r="DFU174" s="153"/>
      <c r="DFV174" s="153"/>
      <c r="DFW174" s="153"/>
      <c r="DFX174" s="153"/>
      <c r="DFY174" s="153"/>
      <c r="DFZ174" s="155"/>
      <c r="DGA174" s="165"/>
      <c r="DGB174" s="153"/>
      <c r="DGC174" s="154"/>
      <c r="DGD174" s="154"/>
      <c r="DGE174" s="153"/>
      <c r="DGF174" s="153"/>
      <c r="DGG174" s="153"/>
      <c r="DGH174" s="153"/>
      <c r="DGI174" s="153"/>
      <c r="DGJ174" s="153"/>
      <c r="DGK174" s="153"/>
      <c r="DGL174" s="153"/>
      <c r="DGM174" s="155"/>
      <c r="DGN174" s="165"/>
      <c r="DGO174" s="153"/>
      <c r="DGP174" s="154"/>
      <c r="DGQ174" s="154"/>
      <c r="DGR174" s="153"/>
      <c r="DGS174" s="153"/>
      <c r="DGT174" s="153"/>
      <c r="DGU174" s="153"/>
      <c r="DGV174" s="153"/>
      <c r="DGW174" s="153"/>
      <c r="DGX174" s="153"/>
      <c r="DGY174" s="153"/>
      <c r="DGZ174" s="155"/>
      <c r="DHA174" s="165"/>
      <c r="DHB174" s="153"/>
      <c r="DHC174" s="154"/>
      <c r="DHD174" s="154"/>
      <c r="DHE174" s="153"/>
      <c r="DHF174" s="153"/>
      <c r="DHG174" s="153"/>
      <c r="DHH174" s="153"/>
      <c r="DHI174" s="153"/>
      <c r="DHJ174" s="153"/>
      <c r="DHK174" s="153"/>
      <c r="DHL174" s="153"/>
      <c r="DHM174" s="155"/>
      <c r="DHN174" s="165"/>
      <c r="DHO174" s="153"/>
      <c r="DHP174" s="154"/>
      <c r="DHQ174" s="154"/>
      <c r="DHR174" s="153"/>
      <c r="DHS174" s="153"/>
      <c r="DHT174" s="153"/>
      <c r="DHU174" s="153"/>
      <c r="DHV174" s="153"/>
      <c r="DHW174" s="153"/>
      <c r="DHX174" s="153"/>
      <c r="DHY174" s="153"/>
      <c r="DHZ174" s="155"/>
      <c r="DIA174" s="165"/>
      <c r="DIB174" s="153"/>
      <c r="DIC174" s="154"/>
      <c r="DID174" s="154"/>
      <c r="DIE174" s="153"/>
      <c r="DIF174" s="153"/>
      <c r="DIG174" s="153"/>
      <c r="DIH174" s="153"/>
      <c r="DII174" s="153"/>
      <c r="DIJ174" s="153"/>
      <c r="DIK174" s="153"/>
      <c r="DIL174" s="153"/>
      <c r="DIM174" s="155"/>
      <c r="DIN174" s="165"/>
      <c r="DIO174" s="153"/>
      <c r="DIP174" s="154"/>
      <c r="DIQ174" s="154"/>
      <c r="DIR174" s="153"/>
      <c r="DIS174" s="153"/>
      <c r="DIT174" s="153"/>
      <c r="DIU174" s="153"/>
      <c r="DIV174" s="153"/>
      <c r="DIW174" s="153"/>
      <c r="DIX174" s="153"/>
      <c r="DIY174" s="153"/>
      <c r="DIZ174" s="155"/>
      <c r="DJA174" s="165"/>
      <c r="DJB174" s="153"/>
      <c r="DJC174" s="154"/>
      <c r="DJD174" s="154"/>
      <c r="DJE174" s="153"/>
      <c r="DJF174" s="153"/>
      <c r="DJG174" s="153"/>
      <c r="DJH174" s="153"/>
      <c r="DJI174" s="153"/>
      <c r="DJJ174" s="153"/>
      <c r="DJK174" s="153"/>
      <c r="DJL174" s="153"/>
      <c r="DJM174" s="155"/>
      <c r="DJN174" s="165"/>
      <c r="DJO174" s="153"/>
      <c r="DJP174" s="154"/>
      <c r="DJQ174" s="154"/>
      <c r="DJR174" s="153"/>
      <c r="DJS174" s="153"/>
      <c r="DJT174" s="153"/>
      <c r="DJU174" s="153"/>
      <c r="DJV174" s="153"/>
      <c r="DJW174" s="153"/>
      <c r="DJX174" s="153"/>
      <c r="DJY174" s="153"/>
      <c r="DJZ174" s="155"/>
      <c r="DKA174" s="165"/>
      <c r="DKB174" s="153"/>
      <c r="DKC174" s="154"/>
      <c r="DKD174" s="154"/>
      <c r="DKE174" s="153"/>
      <c r="DKF174" s="153"/>
      <c r="DKG174" s="153"/>
      <c r="DKH174" s="153"/>
      <c r="DKI174" s="153"/>
      <c r="DKJ174" s="153"/>
      <c r="DKK174" s="153"/>
      <c r="DKL174" s="153"/>
      <c r="DKM174" s="155"/>
      <c r="DKN174" s="165"/>
      <c r="DKO174" s="153"/>
      <c r="DKP174" s="154"/>
      <c r="DKQ174" s="154"/>
      <c r="DKR174" s="153"/>
      <c r="DKS174" s="153"/>
      <c r="DKT174" s="153"/>
      <c r="DKU174" s="153"/>
      <c r="DKV174" s="153"/>
      <c r="DKW174" s="153"/>
      <c r="DKX174" s="153"/>
      <c r="DKY174" s="153"/>
      <c r="DKZ174" s="155"/>
      <c r="DLA174" s="165"/>
      <c r="DLB174" s="153"/>
      <c r="DLC174" s="154"/>
      <c r="DLD174" s="154"/>
      <c r="DLE174" s="153"/>
      <c r="DLF174" s="153"/>
      <c r="DLG174" s="153"/>
      <c r="DLH174" s="153"/>
      <c r="DLI174" s="153"/>
      <c r="DLJ174" s="153"/>
      <c r="DLK174" s="153"/>
      <c r="DLL174" s="153"/>
      <c r="DLM174" s="155"/>
      <c r="DLN174" s="165"/>
      <c r="DLO174" s="153"/>
      <c r="DLP174" s="154"/>
      <c r="DLQ174" s="154"/>
      <c r="DLR174" s="153"/>
      <c r="DLS174" s="153"/>
      <c r="DLT174" s="153"/>
      <c r="DLU174" s="153"/>
      <c r="DLV174" s="153"/>
      <c r="DLW174" s="153"/>
      <c r="DLX174" s="153"/>
      <c r="DLY174" s="153"/>
      <c r="DLZ174" s="155"/>
      <c r="DMA174" s="165"/>
      <c r="DMB174" s="153"/>
      <c r="DMC174" s="154"/>
      <c r="DMD174" s="154"/>
      <c r="DME174" s="153"/>
      <c r="DMF174" s="153"/>
      <c r="DMG174" s="153"/>
      <c r="DMH174" s="153"/>
      <c r="DMI174" s="153"/>
      <c r="DMJ174" s="153"/>
      <c r="DMK174" s="153"/>
      <c r="DML174" s="153"/>
      <c r="DMM174" s="155"/>
      <c r="DMN174" s="165"/>
      <c r="DMO174" s="153"/>
      <c r="DMP174" s="154"/>
      <c r="DMQ174" s="154"/>
      <c r="DMR174" s="153"/>
      <c r="DMS174" s="153"/>
      <c r="DMT174" s="153"/>
      <c r="DMU174" s="153"/>
      <c r="DMV174" s="153"/>
      <c r="DMW174" s="153"/>
      <c r="DMX174" s="153"/>
      <c r="DMY174" s="153"/>
      <c r="DMZ174" s="155"/>
      <c r="DNA174" s="165"/>
      <c r="DNB174" s="153"/>
      <c r="DNC174" s="154"/>
      <c r="DND174" s="154"/>
      <c r="DNE174" s="153"/>
      <c r="DNF174" s="153"/>
      <c r="DNG174" s="153"/>
      <c r="DNH174" s="153"/>
      <c r="DNI174" s="153"/>
      <c r="DNJ174" s="153"/>
      <c r="DNK174" s="153"/>
      <c r="DNL174" s="153"/>
      <c r="DNM174" s="155"/>
      <c r="DNN174" s="165"/>
      <c r="DNO174" s="153"/>
      <c r="DNP174" s="154"/>
      <c r="DNQ174" s="154"/>
      <c r="DNR174" s="153"/>
      <c r="DNS174" s="153"/>
      <c r="DNT174" s="153"/>
      <c r="DNU174" s="153"/>
      <c r="DNV174" s="153"/>
      <c r="DNW174" s="153"/>
      <c r="DNX174" s="153"/>
      <c r="DNY174" s="153"/>
      <c r="DNZ174" s="155"/>
      <c r="DOA174" s="165"/>
      <c r="DOB174" s="153"/>
      <c r="DOC174" s="154"/>
      <c r="DOD174" s="154"/>
      <c r="DOE174" s="153"/>
      <c r="DOF174" s="153"/>
      <c r="DOG174" s="153"/>
      <c r="DOH174" s="153"/>
      <c r="DOI174" s="153"/>
      <c r="DOJ174" s="153"/>
      <c r="DOK174" s="153"/>
      <c r="DOL174" s="153"/>
      <c r="DOM174" s="155"/>
      <c r="DON174" s="165"/>
      <c r="DOO174" s="153"/>
      <c r="DOP174" s="154"/>
      <c r="DOQ174" s="154"/>
      <c r="DOR174" s="153"/>
      <c r="DOS174" s="153"/>
      <c r="DOT174" s="153"/>
      <c r="DOU174" s="153"/>
      <c r="DOV174" s="153"/>
      <c r="DOW174" s="153"/>
      <c r="DOX174" s="153"/>
      <c r="DOY174" s="153"/>
      <c r="DOZ174" s="155"/>
      <c r="DPA174" s="165"/>
      <c r="DPB174" s="153"/>
      <c r="DPC174" s="154"/>
      <c r="DPD174" s="154"/>
      <c r="DPE174" s="153"/>
      <c r="DPF174" s="153"/>
      <c r="DPG174" s="153"/>
      <c r="DPH174" s="153"/>
      <c r="DPI174" s="153"/>
      <c r="DPJ174" s="153"/>
      <c r="DPK174" s="153"/>
      <c r="DPL174" s="153"/>
      <c r="DPM174" s="155"/>
      <c r="DPN174" s="165"/>
      <c r="DPO174" s="153"/>
      <c r="DPP174" s="154"/>
      <c r="DPQ174" s="154"/>
      <c r="DPR174" s="153"/>
      <c r="DPS174" s="153"/>
      <c r="DPT174" s="153"/>
      <c r="DPU174" s="153"/>
      <c r="DPV174" s="153"/>
      <c r="DPW174" s="153"/>
      <c r="DPX174" s="153"/>
      <c r="DPY174" s="153"/>
      <c r="DPZ174" s="155"/>
      <c r="DQA174" s="165"/>
      <c r="DQB174" s="153"/>
      <c r="DQC174" s="154"/>
      <c r="DQD174" s="154"/>
      <c r="DQE174" s="153"/>
      <c r="DQF174" s="153"/>
      <c r="DQG174" s="153"/>
      <c r="DQH174" s="153"/>
      <c r="DQI174" s="153"/>
      <c r="DQJ174" s="153"/>
      <c r="DQK174" s="153"/>
      <c r="DQL174" s="153"/>
      <c r="DQM174" s="155"/>
      <c r="DQN174" s="165"/>
      <c r="DQO174" s="153"/>
      <c r="DQP174" s="154"/>
      <c r="DQQ174" s="154"/>
      <c r="DQR174" s="153"/>
      <c r="DQS174" s="153"/>
      <c r="DQT174" s="153"/>
      <c r="DQU174" s="153"/>
      <c r="DQV174" s="153"/>
      <c r="DQW174" s="153"/>
      <c r="DQX174" s="153"/>
      <c r="DQY174" s="153"/>
      <c r="DQZ174" s="155"/>
      <c r="DRA174" s="165"/>
      <c r="DRB174" s="153"/>
      <c r="DRC174" s="154"/>
      <c r="DRD174" s="154"/>
      <c r="DRE174" s="153"/>
      <c r="DRF174" s="153"/>
      <c r="DRG174" s="153"/>
      <c r="DRH174" s="153"/>
      <c r="DRI174" s="153"/>
      <c r="DRJ174" s="153"/>
      <c r="DRK174" s="153"/>
      <c r="DRL174" s="153"/>
      <c r="DRM174" s="155"/>
      <c r="DRN174" s="165"/>
      <c r="DRO174" s="153"/>
      <c r="DRP174" s="154"/>
      <c r="DRQ174" s="154"/>
      <c r="DRR174" s="153"/>
      <c r="DRS174" s="153"/>
      <c r="DRT174" s="153"/>
      <c r="DRU174" s="153"/>
      <c r="DRV174" s="153"/>
      <c r="DRW174" s="153"/>
      <c r="DRX174" s="153"/>
      <c r="DRY174" s="153"/>
      <c r="DRZ174" s="155"/>
      <c r="DSA174" s="165"/>
      <c r="DSB174" s="153"/>
      <c r="DSC174" s="154"/>
      <c r="DSD174" s="154"/>
      <c r="DSE174" s="153"/>
      <c r="DSF174" s="153"/>
      <c r="DSG174" s="153"/>
      <c r="DSH174" s="153"/>
      <c r="DSI174" s="153"/>
      <c r="DSJ174" s="153"/>
      <c r="DSK174" s="153"/>
      <c r="DSL174" s="153"/>
      <c r="DSM174" s="155"/>
      <c r="DSN174" s="165"/>
      <c r="DSO174" s="153"/>
      <c r="DSP174" s="154"/>
      <c r="DSQ174" s="154"/>
      <c r="DSR174" s="153"/>
      <c r="DSS174" s="153"/>
      <c r="DST174" s="153"/>
      <c r="DSU174" s="153"/>
      <c r="DSV174" s="153"/>
      <c r="DSW174" s="153"/>
      <c r="DSX174" s="153"/>
      <c r="DSY174" s="153"/>
      <c r="DSZ174" s="155"/>
      <c r="DTA174" s="165"/>
      <c r="DTB174" s="153"/>
      <c r="DTC174" s="154"/>
      <c r="DTD174" s="154"/>
      <c r="DTE174" s="153"/>
      <c r="DTF174" s="153"/>
      <c r="DTG174" s="153"/>
      <c r="DTH174" s="153"/>
      <c r="DTI174" s="153"/>
      <c r="DTJ174" s="153"/>
      <c r="DTK174" s="153"/>
      <c r="DTL174" s="153"/>
      <c r="DTM174" s="155"/>
      <c r="DTN174" s="165"/>
      <c r="DTO174" s="153"/>
      <c r="DTP174" s="154"/>
      <c r="DTQ174" s="154"/>
      <c r="DTR174" s="153"/>
      <c r="DTS174" s="153"/>
      <c r="DTT174" s="153"/>
      <c r="DTU174" s="153"/>
      <c r="DTV174" s="153"/>
      <c r="DTW174" s="153"/>
      <c r="DTX174" s="153"/>
      <c r="DTY174" s="153"/>
      <c r="DTZ174" s="155"/>
      <c r="DUA174" s="165"/>
      <c r="DUB174" s="153"/>
      <c r="DUC174" s="154"/>
      <c r="DUD174" s="154"/>
      <c r="DUE174" s="153"/>
      <c r="DUF174" s="153"/>
      <c r="DUG174" s="153"/>
      <c r="DUH174" s="153"/>
      <c r="DUI174" s="153"/>
      <c r="DUJ174" s="153"/>
      <c r="DUK174" s="153"/>
      <c r="DUL174" s="153"/>
      <c r="DUM174" s="155"/>
      <c r="DUN174" s="165"/>
      <c r="DUO174" s="153"/>
      <c r="DUP174" s="154"/>
      <c r="DUQ174" s="154"/>
      <c r="DUR174" s="153"/>
      <c r="DUS174" s="153"/>
      <c r="DUT174" s="153"/>
      <c r="DUU174" s="153"/>
      <c r="DUV174" s="153"/>
      <c r="DUW174" s="153"/>
      <c r="DUX174" s="153"/>
      <c r="DUY174" s="153"/>
      <c r="DUZ174" s="155"/>
      <c r="DVA174" s="165"/>
      <c r="DVB174" s="153"/>
      <c r="DVC174" s="154"/>
      <c r="DVD174" s="154"/>
      <c r="DVE174" s="153"/>
      <c r="DVF174" s="153"/>
      <c r="DVG174" s="153"/>
      <c r="DVH174" s="153"/>
      <c r="DVI174" s="153"/>
      <c r="DVJ174" s="153"/>
      <c r="DVK174" s="153"/>
      <c r="DVL174" s="153"/>
      <c r="DVM174" s="155"/>
      <c r="DVN174" s="165"/>
      <c r="DVO174" s="153"/>
      <c r="DVP174" s="154"/>
      <c r="DVQ174" s="154"/>
      <c r="DVR174" s="153"/>
      <c r="DVS174" s="153"/>
      <c r="DVT174" s="153"/>
      <c r="DVU174" s="153"/>
      <c r="DVV174" s="153"/>
      <c r="DVW174" s="153"/>
      <c r="DVX174" s="153"/>
      <c r="DVY174" s="153"/>
      <c r="DVZ174" s="155"/>
      <c r="DWA174" s="165"/>
      <c r="DWB174" s="153"/>
      <c r="DWC174" s="154"/>
      <c r="DWD174" s="154"/>
      <c r="DWE174" s="153"/>
      <c r="DWF174" s="153"/>
      <c r="DWG174" s="153"/>
      <c r="DWH174" s="153"/>
      <c r="DWI174" s="153"/>
      <c r="DWJ174" s="153"/>
      <c r="DWK174" s="153"/>
      <c r="DWL174" s="153"/>
      <c r="DWM174" s="155"/>
      <c r="DWN174" s="165"/>
      <c r="DWO174" s="153"/>
      <c r="DWP174" s="154"/>
      <c r="DWQ174" s="154"/>
      <c r="DWR174" s="153"/>
      <c r="DWS174" s="153"/>
      <c r="DWT174" s="153"/>
      <c r="DWU174" s="153"/>
      <c r="DWV174" s="153"/>
      <c r="DWW174" s="153"/>
      <c r="DWX174" s="153"/>
      <c r="DWY174" s="153"/>
      <c r="DWZ174" s="155"/>
      <c r="DXA174" s="165"/>
      <c r="DXB174" s="153"/>
      <c r="DXC174" s="154"/>
      <c r="DXD174" s="154"/>
      <c r="DXE174" s="153"/>
      <c r="DXF174" s="153"/>
      <c r="DXG174" s="153"/>
      <c r="DXH174" s="153"/>
      <c r="DXI174" s="153"/>
      <c r="DXJ174" s="153"/>
      <c r="DXK174" s="153"/>
      <c r="DXL174" s="153"/>
      <c r="DXM174" s="155"/>
      <c r="DXN174" s="165"/>
      <c r="DXO174" s="153"/>
      <c r="DXP174" s="154"/>
      <c r="DXQ174" s="154"/>
      <c r="DXR174" s="153"/>
      <c r="DXS174" s="153"/>
      <c r="DXT174" s="153"/>
      <c r="DXU174" s="153"/>
      <c r="DXV174" s="153"/>
      <c r="DXW174" s="153"/>
      <c r="DXX174" s="153"/>
      <c r="DXY174" s="153"/>
      <c r="DXZ174" s="155"/>
      <c r="DYA174" s="165"/>
      <c r="DYB174" s="153"/>
      <c r="DYC174" s="154"/>
      <c r="DYD174" s="154"/>
      <c r="DYE174" s="153"/>
      <c r="DYF174" s="153"/>
      <c r="DYG174" s="153"/>
      <c r="DYH174" s="153"/>
      <c r="DYI174" s="153"/>
      <c r="DYJ174" s="153"/>
      <c r="DYK174" s="153"/>
      <c r="DYL174" s="153"/>
      <c r="DYM174" s="155"/>
      <c r="DYN174" s="165"/>
      <c r="DYO174" s="153"/>
      <c r="DYP174" s="154"/>
      <c r="DYQ174" s="154"/>
      <c r="DYR174" s="153"/>
      <c r="DYS174" s="153"/>
      <c r="DYT174" s="153"/>
      <c r="DYU174" s="153"/>
      <c r="DYV174" s="153"/>
      <c r="DYW174" s="153"/>
      <c r="DYX174" s="153"/>
      <c r="DYY174" s="153"/>
      <c r="DYZ174" s="155"/>
      <c r="DZA174" s="165"/>
      <c r="DZB174" s="153"/>
      <c r="DZC174" s="154"/>
      <c r="DZD174" s="154"/>
      <c r="DZE174" s="153"/>
      <c r="DZF174" s="153"/>
      <c r="DZG174" s="153"/>
      <c r="DZH174" s="153"/>
      <c r="DZI174" s="153"/>
      <c r="DZJ174" s="153"/>
      <c r="DZK174" s="153"/>
      <c r="DZL174" s="153"/>
      <c r="DZM174" s="155"/>
      <c r="DZN174" s="165"/>
      <c r="DZO174" s="153"/>
      <c r="DZP174" s="154"/>
      <c r="DZQ174" s="154"/>
      <c r="DZR174" s="153"/>
      <c r="DZS174" s="153"/>
      <c r="DZT174" s="153"/>
      <c r="DZU174" s="153"/>
      <c r="DZV174" s="153"/>
      <c r="DZW174" s="153"/>
      <c r="DZX174" s="153"/>
      <c r="DZY174" s="153"/>
      <c r="DZZ174" s="155"/>
      <c r="EAA174" s="165"/>
      <c r="EAB174" s="153"/>
      <c r="EAC174" s="154"/>
      <c r="EAD174" s="154"/>
      <c r="EAE174" s="153"/>
      <c r="EAF174" s="153"/>
      <c r="EAG174" s="153"/>
      <c r="EAH174" s="153"/>
      <c r="EAI174" s="153"/>
      <c r="EAJ174" s="153"/>
      <c r="EAK174" s="153"/>
      <c r="EAL174" s="153"/>
      <c r="EAM174" s="155"/>
      <c r="EAN174" s="165"/>
      <c r="EAO174" s="153"/>
      <c r="EAP174" s="154"/>
      <c r="EAQ174" s="154"/>
      <c r="EAR174" s="153"/>
      <c r="EAS174" s="153"/>
      <c r="EAT174" s="153"/>
      <c r="EAU174" s="153"/>
      <c r="EAV174" s="153"/>
      <c r="EAW174" s="153"/>
      <c r="EAX174" s="153"/>
      <c r="EAY174" s="153"/>
      <c r="EAZ174" s="155"/>
      <c r="EBA174" s="165"/>
      <c r="EBB174" s="153"/>
      <c r="EBC174" s="154"/>
      <c r="EBD174" s="154"/>
      <c r="EBE174" s="153"/>
      <c r="EBF174" s="153"/>
      <c r="EBG174" s="153"/>
      <c r="EBH174" s="153"/>
      <c r="EBI174" s="153"/>
      <c r="EBJ174" s="153"/>
      <c r="EBK174" s="153"/>
      <c r="EBL174" s="153"/>
      <c r="EBM174" s="155"/>
      <c r="EBN174" s="165"/>
      <c r="EBO174" s="153"/>
      <c r="EBP174" s="154"/>
      <c r="EBQ174" s="154"/>
      <c r="EBR174" s="153"/>
      <c r="EBS174" s="153"/>
      <c r="EBT174" s="153"/>
      <c r="EBU174" s="153"/>
      <c r="EBV174" s="153"/>
      <c r="EBW174" s="153"/>
      <c r="EBX174" s="153"/>
      <c r="EBY174" s="153"/>
      <c r="EBZ174" s="155"/>
      <c r="ECA174" s="165"/>
      <c r="ECB174" s="153"/>
      <c r="ECC174" s="154"/>
      <c r="ECD174" s="154"/>
      <c r="ECE174" s="153"/>
      <c r="ECF174" s="153"/>
      <c r="ECG174" s="153"/>
      <c r="ECH174" s="153"/>
      <c r="ECI174" s="153"/>
      <c r="ECJ174" s="153"/>
      <c r="ECK174" s="153"/>
      <c r="ECL174" s="153"/>
      <c r="ECM174" s="155"/>
      <c r="ECN174" s="165"/>
      <c r="ECO174" s="153"/>
      <c r="ECP174" s="154"/>
      <c r="ECQ174" s="154"/>
      <c r="ECR174" s="153"/>
      <c r="ECS174" s="153"/>
      <c r="ECT174" s="153"/>
      <c r="ECU174" s="153"/>
      <c r="ECV174" s="153"/>
      <c r="ECW174" s="153"/>
      <c r="ECX174" s="153"/>
      <c r="ECY174" s="153"/>
      <c r="ECZ174" s="155"/>
      <c r="EDA174" s="165"/>
      <c r="EDB174" s="153"/>
      <c r="EDC174" s="154"/>
      <c r="EDD174" s="154"/>
      <c r="EDE174" s="153"/>
      <c r="EDF174" s="153"/>
      <c r="EDG174" s="153"/>
      <c r="EDH174" s="153"/>
      <c r="EDI174" s="153"/>
      <c r="EDJ174" s="153"/>
      <c r="EDK174" s="153"/>
      <c r="EDL174" s="153"/>
      <c r="EDM174" s="155"/>
      <c r="EDN174" s="165"/>
      <c r="EDO174" s="153"/>
      <c r="EDP174" s="154"/>
      <c r="EDQ174" s="154"/>
      <c r="EDR174" s="153"/>
      <c r="EDS174" s="153"/>
      <c r="EDT174" s="153"/>
      <c r="EDU174" s="153"/>
      <c r="EDV174" s="153"/>
      <c r="EDW174" s="153"/>
      <c r="EDX174" s="153"/>
      <c r="EDY174" s="153"/>
      <c r="EDZ174" s="155"/>
      <c r="EEA174" s="165"/>
      <c r="EEB174" s="153"/>
      <c r="EEC174" s="154"/>
      <c r="EED174" s="154"/>
      <c r="EEE174" s="153"/>
      <c r="EEF174" s="153"/>
      <c r="EEG174" s="153"/>
      <c r="EEH174" s="153"/>
      <c r="EEI174" s="153"/>
      <c r="EEJ174" s="153"/>
      <c r="EEK174" s="153"/>
      <c r="EEL174" s="153"/>
      <c r="EEM174" s="155"/>
      <c r="EEN174" s="165"/>
      <c r="EEO174" s="153"/>
      <c r="EEP174" s="154"/>
      <c r="EEQ174" s="154"/>
      <c r="EER174" s="153"/>
      <c r="EES174" s="153"/>
      <c r="EET174" s="153"/>
      <c r="EEU174" s="153"/>
      <c r="EEV174" s="153"/>
      <c r="EEW174" s="153"/>
      <c r="EEX174" s="153"/>
      <c r="EEY174" s="153"/>
      <c r="EEZ174" s="155"/>
      <c r="EFA174" s="165"/>
      <c r="EFB174" s="153"/>
      <c r="EFC174" s="154"/>
      <c r="EFD174" s="154"/>
      <c r="EFE174" s="153"/>
      <c r="EFF174" s="153"/>
      <c r="EFG174" s="153"/>
      <c r="EFH174" s="153"/>
      <c r="EFI174" s="153"/>
      <c r="EFJ174" s="153"/>
      <c r="EFK174" s="153"/>
      <c r="EFL174" s="153"/>
      <c r="EFM174" s="155"/>
      <c r="EFN174" s="165"/>
      <c r="EFO174" s="153"/>
      <c r="EFP174" s="154"/>
      <c r="EFQ174" s="154"/>
      <c r="EFR174" s="153"/>
      <c r="EFS174" s="153"/>
      <c r="EFT174" s="153"/>
      <c r="EFU174" s="153"/>
      <c r="EFV174" s="153"/>
      <c r="EFW174" s="153"/>
      <c r="EFX174" s="153"/>
      <c r="EFY174" s="153"/>
      <c r="EFZ174" s="155"/>
      <c r="EGA174" s="165"/>
      <c r="EGB174" s="153"/>
      <c r="EGC174" s="154"/>
      <c r="EGD174" s="154"/>
      <c r="EGE174" s="153"/>
      <c r="EGF174" s="153"/>
      <c r="EGG174" s="153"/>
      <c r="EGH174" s="153"/>
      <c r="EGI174" s="153"/>
      <c r="EGJ174" s="153"/>
      <c r="EGK174" s="153"/>
      <c r="EGL174" s="153"/>
      <c r="EGM174" s="155"/>
      <c r="EGN174" s="165"/>
      <c r="EGO174" s="153"/>
      <c r="EGP174" s="154"/>
      <c r="EGQ174" s="154"/>
      <c r="EGR174" s="153"/>
      <c r="EGS174" s="153"/>
      <c r="EGT174" s="153"/>
      <c r="EGU174" s="153"/>
      <c r="EGV174" s="153"/>
      <c r="EGW174" s="153"/>
      <c r="EGX174" s="153"/>
      <c r="EGY174" s="153"/>
      <c r="EGZ174" s="155"/>
      <c r="EHA174" s="165"/>
      <c r="EHB174" s="153"/>
      <c r="EHC174" s="154"/>
      <c r="EHD174" s="154"/>
      <c r="EHE174" s="153"/>
      <c r="EHF174" s="153"/>
      <c r="EHG174" s="153"/>
      <c r="EHH174" s="153"/>
      <c r="EHI174" s="153"/>
      <c r="EHJ174" s="153"/>
      <c r="EHK174" s="153"/>
      <c r="EHL174" s="153"/>
      <c r="EHM174" s="155"/>
      <c r="EHN174" s="165"/>
      <c r="EHO174" s="153"/>
      <c r="EHP174" s="154"/>
      <c r="EHQ174" s="154"/>
      <c r="EHR174" s="153"/>
      <c r="EHS174" s="153"/>
      <c r="EHT174" s="153"/>
      <c r="EHU174" s="153"/>
      <c r="EHV174" s="153"/>
      <c r="EHW174" s="153"/>
      <c r="EHX174" s="153"/>
      <c r="EHY174" s="153"/>
      <c r="EHZ174" s="155"/>
      <c r="EIA174" s="165"/>
      <c r="EIB174" s="153"/>
      <c r="EIC174" s="154"/>
      <c r="EID174" s="154"/>
      <c r="EIE174" s="153"/>
      <c r="EIF174" s="153"/>
      <c r="EIG174" s="153"/>
      <c r="EIH174" s="153"/>
      <c r="EII174" s="153"/>
      <c r="EIJ174" s="153"/>
      <c r="EIK174" s="153"/>
      <c r="EIL174" s="153"/>
      <c r="EIM174" s="155"/>
      <c r="EIN174" s="165"/>
      <c r="EIO174" s="153"/>
      <c r="EIP174" s="154"/>
      <c r="EIQ174" s="154"/>
      <c r="EIR174" s="153"/>
      <c r="EIS174" s="153"/>
      <c r="EIT174" s="153"/>
      <c r="EIU174" s="153"/>
      <c r="EIV174" s="153"/>
      <c r="EIW174" s="153"/>
      <c r="EIX174" s="153"/>
      <c r="EIY174" s="153"/>
      <c r="EIZ174" s="155"/>
      <c r="EJA174" s="165"/>
      <c r="EJB174" s="153"/>
      <c r="EJC174" s="154"/>
      <c r="EJD174" s="154"/>
      <c r="EJE174" s="153"/>
      <c r="EJF174" s="153"/>
      <c r="EJG174" s="153"/>
      <c r="EJH174" s="153"/>
      <c r="EJI174" s="153"/>
      <c r="EJJ174" s="153"/>
      <c r="EJK174" s="153"/>
      <c r="EJL174" s="153"/>
      <c r="EJM174" s="155"/>
      <c r="EJN174" s="165"/>
      <c r="EJO174" s="153"/>
      <c r="EJP174" s="154"/>
      <c r="EJQ174" s="154"/>
      <c r="EJR174" s="153"/>
      <c r="EJS174" s="153"/>
      <c r="EJT174" s="153"/>
      <c r="EJU174" s="153"/>
      <c r="EJV174" s="153"/>
      <c r="EJW174" s="153"/>
      <c r="EJX174" s="153"/>
      <c r="EJY174" s="153"/>
      <c r="EJZ174" s="155"/>
      <c r="EKA174" s="165"/>
      <c r="EKB174" s="153"/>
      <c r="EKC174" s="154"/>
      <c r="EKD174" s="154"/>
      <c r="EKE174" s="153"/>
      <c r="EKF174" s="153"/>
      <c r="EKG174" s="153"/>
      <c r="EKH174" s="153"/>
      <c r="EKI174" s="153"/>
      <c r="EKJ174" s="153"/>
      <c r="EKK174" s="153"/>
      <c r="EKL174" s="153"/>
      <c r="EKM174" s="155"/>
      <c r="EKN174" s="165"/>
      <c r="EKO174" s="153"/>
      <c r="EKP174" s="154"/>
      <c r="EKQ174" s="154"/>
      <c r="EKR174" s="153"/>
      <c r="EKS174" s="153"/>
      <c r="EKT174" s="153"/>
      <c r="EKU174" s="153"/>
      <c r="EKV174" s="153"/>
      <c r="EKW174" s="153"/>
      <c r="EKX174" s="153"/>
      <c r="EKY174" s="153"/>
      <c r="EKZ174" s="155"/>
      <c r="ELA174" s="165"/>
      <c r="ELB174" s="153"/>
      <c r="ELC174" s="154"/>
      <c r="ELD174" s="154"/>
      <c r="ELE174" s="153"/>
      <c r="ELF174" s="153"/>
      <c r="ELG174" s="153"/>
      <c r="ELH174" s="153"/>
      <c r="ELI174" s="153"/>
      <c r="ELJ174" s="153"/>
      <c r="ELK174" s="153"/>
      <c r="ELL174" s="153"/>
      <c r="ELM174" s="155"/>
      <c r="ELN174" s="165"/>
      <c r="ELO174" s="153"/>
      <c r="ELP174" s="154"/>
      <c r="ELQ174" s="154"/>
      <c r="ELR174" s="153"/>
      <c r="ELS174" s="153"/>
      <c r="ELT174" s="153"/>
      <c r="ELU174" s="153"/>
      <c r="ELV174" s="153"/>
      <c r="ELW174" s="153"/>
      <c r="ELX174" s="153"/>
      <c r="ELY174" s="153"/>
      <c r="ELZ174" s="155"/>
      <c r="EMA174" s="165"/>
      <c r="EMB174" s="153"/>
      <c r="EMC174" s="154"/>
      <c r="EMD174" s="154"/>
      <c r="EME174" s="153"/>
      <c r="EMF174" s="153"/>
      <c r="EMG174" s="153"/>
      <c r="EMH174" s="153"/>
      <c r="EMI174" s="153"/>
      <c r="EMJ174" s="153"/>
      <c r="EMK174" s="153"/>
      <c r="EML174" s="153"/>
      <c r="EMM174" s="155"/>
      <c r="EMN174" s="165"/>
      <c r="EMO174" s="153"/>
      <c r="EMP174" s="154"/>
      <c r="EMQ174" s="154"/>
      <c r="EMR174" s="153"/>
      <c r="EMS174" s="153"/>
      <c r="EMT174" s="153"/>
      <c r="EMU174" s="153"/>
      <c r="EMV174" s="153"/>
      <c r="EMW174" s="153"/>
      <c r="EMX174" s="153"/>
      <c r="EMY174" s="153"/>
      <c r="EMZ174" s="155"/>
      <c r="ENA174" s="165"/>
      <c r="ENB174" s="153"/>
      <c r="ENC174" s="154"/>
      <c r="END174" s="154"/>
      <c r="ENE174" s="153"/>
      <c r="ENF174" s="153"/>
      <c r="ENG174" s="153"/>
      <c r="ENH174" s="153"/>
      <c r="ENI174" s="153"/>
      <c r="ENJ174" s="153"/>
      <c r="ENK174" s="153"/>
      <c r="ENL174" s="153"/>
      <c r="ENM174" s="155"/>
      <c r="ENN174" s="165"/>
      <c r="ENO174" s="153"/>
      <c r="ENP174" s="154"/>
      <c r="ENQ174" s="154"/>
      <c r="ENR174" s="153"/>
      <c r="ENS174" s="153"/>
      <c r="ENT174" s="153"/>
      <c r="ENU174" s="153"/>
      <c r="ENV174" s="153"/>
      <c r="ENW174" s="153"/>
      <c r="ENX174" s="153"/>
      <c r="ENY174" s="153"/>
      <c r="ENZ174" s="155"/>
      <c r="EOA174" s="165"/>
      <c r="EOB174" s="153"/>
      <c r="EOC174" s="154"/>
      <c r="EOD174" s="154"/>
      <c r="EOE174" s="153"/>
      <c r="EOF174" s="153"/>
      <c r="EOG174" s="153"/>
      <c r="EOH174" s="153"/>
      <c r="EOI174" s="153"/>
      <c r="EOJ174" s="153"/>
      <c r="EOK174" s="153"/>
      <c r="EOL174" s="153"/>
      <c r="EOM174" s="155"/>
      <c r="EON174" s="165"/>
      <c r="EOO174" s="153"/>
      <c r="EOP174" s="154"/>
      <c r="EOQ174" s="154"/>
      <c r="EOR174" s="153"/>
      <c r="EOS174" s="153"/>
      <c r="EOT174" s="153"/>
      <c r="EOU174" s="153"/>
      <c r="EOV174" s="153"/>
      <c r="EOW174" s="153"/>
      <c r="EOX174" s="153"/>
      <c r="EOY174" s="153"/>
      <c r="EOZ174" s="155"/>
      <c r="EPA174" s="165"/>
      <c r="EPB174" s="153"/>
      <c r="EPC174" s="154"/>
      <c r="EPD174" s="154"/>
      <c r="EPE174" s="153"/>
      <c r="EPF174" s="153"/>
      <c r="EPG174" s="153"/>
      <c r="EPH174" s="153"/>
      <c r="EPI174" s="153"/>
      <c r="EPJ174" s="153"/>
      <c r="EPK174" s="153"/>
      <c r="EPL174" s="153"/>
      <c r="EPM174" s="155"/>
      <c r="EPN174" s="165"/>
      <c r="EPO174" s="153"/>
      <c r="EPP174" s="154"/>
      <c r="EPQ174" s="154"/>
      <c r="EPR174" s="153"/>
      <c r="EPS174" s="153"/>
      <c r="EPT174" s="153"/>
      <c r="EPU174" s="153"/>
      <c r="EPV174" s="153"/>
      <c r="EPW174" s="153"/>
      <c r="EPX174" s="153"/>
      <c r="EPY174" s="153"/>
      <c r="EPZ174" s="155"/>
      <c r="EQA174" s="165"/>
      <c r="EQB174" s="153"/>
      <c r="EQC174" s="154"/>
      <c r="EQD174" s="154"/>
      <c r="EQE174" s="153"/>
      <c r="EQF174" s="153"/>
      <c r="EQG174" s="153"/>
      <c r="EQH174" s="153"/>
      <c r="EQI174" s="153"/>
      <c r="EQJ174" s="153"/>
      <c r="EQK174" s="153"/>
      <c r="EQL174" s="153"/>
      <c r="EQM174" s="155"/>
      <c r="EQN174" s="165"/>
      <c r="EQO174" s="153"/>
      <c r="EQP174" s="154"/>
      <c r="EQQ174" s="154"/>
      <c r="EQR174" s="153"/>
      <c r="EQS174" s="153"/>
      <c r="EQT174" s="153"/>
      <c r="EQU174" s="153"/>
      <c r="EQV174" s="153"/>
      <c r="EQW174" s="153"/>
      <c r="EQX174" s="153"/>
      <c r="EQY174" s="153"/>
      <c r="EQZ174" s="155"/>
      <c r="ERA174" s="165"/>
      <c r="ERB174" s="153"/>
      <c r="ERC174" s="154"/>
      <c r="ERD174" s="154"/>
      <c r="ERE174" s="153"/>
      <c r="ERF174" s="153"/>
      <c r="ERG174" s="153"/>
      <c r="ERH174" s="153"/>
      <c r="ERI174" s="153"/>
      <c r="ERJ174" s="153"/>
      <c r="ERK174" s="153"/>
      <c r="ERL174" s="153"/>
      <c r="ERM174" s="155"/>
      <c r="ERN174" s="165"/>
      <c r="ERO174" s="153"/>
      <c r="ERP174" s="154"/>
      <c r="ERQ174" s="154"/>
      <c r="ERR174" s="153"/>
      <c r="ERS174" s="153"/>
      <c r="ERT174" s="153"/>
      <c r="ERU174" s="153"/>
      <c r="ERV174" s="153"/>
      <c r="ERW174" s="153"/>
      <c r="ERX174" s="153"/>
      <c r="ERY174" s="153"/>
      <c r="ERZ174" s="155"/>
      <c r="ESA174" s="165"/>
      <c r="ESB174" s="153"/>
      <c r="ESC174" s="154"/>
      <c r="ESD174" s="154"/>
      <c r="ESE174" s="153"/>
      <c r="ESF174" s="153"/>
      <c r="ESG174" s="153"/>
      <c r="ESH174" s="153"/>
      <c r="ESI174" s="153"/>
      <c r="ESJ174" s="153"/>
      <c r="ESK174" s="153"/>
      <c r="ESL174" s="153"/>
      <c r="ESM174" s="155"/>
      <c r="ESN174" s="165"/>
      <c r="ESO174" s="153"/>
      <c r="ESP174" s="154"/>
      <c r="ESQ174" s="154"/>
      <c r="ESR174" s="153"/>
      <c r="ESS174" s="153"/>
      <c r="EST174" s="153"/>
      <c r="ESU174" s="153"/>
      <c r="ESV174" s="153"/>
      <c r="ESW174" s="153"/>
      <c r="ESX174" s="153"/>
      <c r="ESY174" s="153"/>
      <c r="ESZ174" s="155"/>
      <c r="ETA174" s="165"/>
      <c r="ETB174" s="153"/>
      <c r="ETC174" s="154"/>
      <c r="ETD174" s="154"/>
      <c r="ETE174" s="153"/>
      <c r="ETF174" s="153"/>
      <c r="ETG174" s="153"/>
      <c r="ETH174" s="153"/>
      <c r="ETI174" s="153"/>
      <c r="ETJ174" s="153"/>
      <c r="ETK174" s="153"/>
      <c r="ETL174" s="153"/>
      <c r="ETM174" s="155"/>
      <c r="ETN174" s="165"/>
      <c r="ETO174" s="153"/>
      <c r="ETP174" s="154"/>
      <c r="ETQ174" s="154"/>
      <c r="ETR174" s="153"/>
      <c r="ETS174" s="153"/>
      <c r="ETT174" s="153"/>
      <c r="ETU174" s="153"/>
      <c r="ETV174" s="153"/>
      <c r="ETW174" s="153"/>
      <c r="ETX174" s="153"/>
      <c r="ETY174" s="153"/>
      <c r="ETZ174" s="155"/>
      <c r="EUA174" s="165"/>
      <c r="EUB174" s="153"/>
      <c r="EUC174" s="154"/>
      <c r="EUD174" s="154"/>
      <c r="EUE174" s="153"/>
      <c r="EUF174" s="153"/>
      <c r="EUG174" s="153"/>
      <c r="EUH174" s="153"/>
      <c r="EUI174" s="153"/>
      <c r="EUJ174" s="153"/>
      <c r="EUK174" s="153"/>
      <c r="EUL174" s="153"/>
      <c r="EUM174" s="155"/>
      <c r="EUN174" s="165"/>
      <c r="EUO174" s="153"/>
      <c r="EUP174" s="154"/>
      <c r="EUQ174" s="154"/>
      <c r="EUR174" s="153"/>
      <c r="EUS174" s="153"/>
      <c r="EUT174" s="153"/>
      <c r="EUU174" s="153"/>
      <c r="EUV174" s="153"/>
      <c r="EUW174" s="153"/>
      <c r="EUX174" s="153"/>
      <c r="EUY174" s="153"/>
      <c r="EUZ174" s="155"/>
      <c r="EVA174" s="165"/>
      <c r="EVB174" s="153"/>
      <c r="EVC174" s="154"/>
      <c r="EVD174" s="154"/>
      <c r="EVE174" s="153"/>
      <c r="EVF174" s="153"/>
      <c r="EVG174" s="153"/>
      <c r="EVH174" s="153"/>
      <c r="EVI174" s="153"/>
      <c r="EVJ174" s="153"/>
      <c r="EVK174" s="153"/>
      <c r="EVL174" s="153"/>
      <c r="EVM174" s="155"/>
      <c r="EVN174" s="165"/>
      <c r="EVO174" s="153"/>
      <c r="EVP174" s="154"/>
      <c r="EVQ174" s="154"/>
      <c r="EVR174" s="153"/>
      <c r="EVS174" s="153"/>
      <c r="EVT174" s="153"/>
      <c r="EVU174" s="153"/>
      <c r="EVV174" s="153"/>
      <c r="EVW174" s="153"/>
      <c r="EVX174" s="153"/>
      <c r="EVY174" s="153"/>
      <c r="EVZ174" s="155"/>
      <c r="EWA174" s="165"/>
      <c r="EWB174" s="153"/>
      <c r="EWC174" s="154"/>
      <c r="EWD174" s="154"/>
      <c r="EWE174" s="153"/>
      <c r="EWF174" s="153"/>
      <c r="EWG174" s="153"/>
      <c r="EWH174" s="153"/>
      <c r="EWI174" s="153"/>
      <c r="EWJ174" s="153"/>
      <c r="EWK174" s="153"/>
      <c r="EWL174" s="153"/>
      <c r="EWM174" s="155"/>
      <c r="EWN174" s="165"/>
      <c r="EWO174" s="153"/>
      <c r="EWP174" s="154"/>
      <c r="EWQ174" s="154"/>
      <c r="EWR174" s="153"/>
      <c r="EWS174" s="153"/>
      <c r="EWT174" s="153"/>
      <c r="EWU174" s="153"/>
      <c r="EWV174" s="153"/>
      <c r="EWW174" s="153"/>
      <c r="EWX174" s="153"/>
      <c r="EWY174" s="153"/>
      <c r="EWZ174" s="155"/>
      <c r="EXA174" s="165"/>
      <c r="EXB174" s="153"/>
      <c r="EXC174" s="154"/>
      <c r="EXD174" s="154"/>
      <c r="EXE174" s="153"/>
      <c r="EXF174" s="153"/>
      <c r="EXG174" s="153"/>
      <c r="EXH174" s="153"/>
      <c r="EXI174" s="153"/>
      <c r="EXJ174" s="153"/>
      <c r="EXK174" s="153"/>
      <c r="EXL174" s="153"/>
      <c r="EXM174" s="155"/>
      <c r="EXN174" s="165"/>
      <c r="EXO174" s="153"/>
      <c r="EXP174" s="154"/>
      <c r="EXQ174" s="154"/>
      <c r="EXR174" s="153"/>
      <c r="EXS174" s="153"/>
      <c r="EXT174" s="153"/>
      <c r="EXU174" s="153"/>
      <c r="EXV174" s="153"/>
      <c r="EXW174" s="153"/>
      <c r="EXX174" s="153"/>
      <c r="EXY174" s="153"/>
      <c r="EXZ174" s="155"/>
      <c r="EYA174" s="165"/>
      <c r="EYB174" s="153"/>
      <c r="EYC174" s="154"/>
      <c r="EYD174" s="154"/>
      <c r="EYE174" s="153"/>
      <c r="EYF174" s="153"/>
      <c r="EYG174" s="153"/>
      <c r="EYH174" s="153"/>
      <c r="EYI174" s="153"/>
      <c r="EYJ174" s="153"/>
      <c r="EYK174" s="153"/>
      <c r="EYL174" s="153"/>
      <c r="EYM174" s="155"/>
      <c r="EYN174" s="165"/>
      <c r="EYO174" s="153"/>
      <c r="EYP174" s="154"/>
      <c r="EYQ174" s="154"/>
      <c r="EYR174" s="153"/>
      <c r="EYS174" s="153"/>
      <c r="EYT174" s="153"/>
      <c r="EYU174" s="153"/>
      <c r="EYV174" s="153"/>
      <c r="EYW174" s="153"/>
      <c r="EYX174" s="153"/>
      <c r="EYY174" s="153"/>
      <c r="EYZ174" s="155"/>
      <c r="EZA174" s="165"/>
      <c r="EZB174" s="153"/>
      <c r="EZC174" s="154"/>
      <c r="EZD174" s="154"/>
      <c r="EZE174" s="153"/>
      <c r="EZF174" s="153"/>
      <c r="EZG174" s="153"/>
      <c r="EZH174" s="153"/>
      <c r="EZI174" s="153"/>
      <c r="EZJ174" s="153"/>
      <c r="EZK174" s="153"/>
      <c r="EZL174" s="153"/>
      <c r="EZM174" s="155"/>
      <c r="EZN174" s="165"/>
      <c r="EZO174" s="153"/>
      <c r="EZP174" s="154"/>
      <c r="EZQ174" s="154"/>
      <c r="EZR174" s="153"/>
      <c r="EZS174" s="153"/>
      <c r="EZT174" s="153"/>
      <c r="EZU174" s="153"/>
      <c r="EZV174" s="153"/>
      <c r="EZW174" s="153"/>
      <c r="EZX174" s="153"/>
      <c r="EZY174" s="153"/>
      <c r="EZZ174" s="155"/>
      <c r="FAA174" s="165"/>
      <c r="FAB174" s="153"/>
      <c r="FAC174" s="154"/>
      <c r="FAD174" s="154"/>
      <c r="FAE174" s="153"/>
      <c r="FAF174" s="153"/>
      <c r="FAG174" s="153"/>
      <c r="FAH174" s="153"/>
      <c r="FAI174" s="153"/>
      <c r="FAJ174" s="153"/>
      <c r="FAK174" s="153"/>
      <c r="FAL174" s="153"/>
      <c r="FAM174" s="155"/>
      <c r="FAN174" s="165"/>
      <c r="FAO174" s="153"/>
      <c r="FAP174" s="154"/>
      <c r="FAQ174" s="154"/>
      <c r="FAR174" s="153"/>
      <c r="FAS174" s="153"/>
      <c r="FAT174" s="153"/>
      <c r="FAU174" s="153"/>
      <c r="FAV174" s="153"/>
      <c r="FAW174" s="153"/>
      <c r="FAX174" s="153"/>
      <c r="FAY174" s="153"/>
      <c r="FAZ174" s="155"/>
      <c r="FBA174" s="165"/>
      <c r="FBB174" s="153"/>
      <c r="FBC174" s="154"/>
      <c r="FBD174" s="154"/>
      <c r="FBE174" s="153"/>
      <c r="FBF174" s="153"/>
      <c r="FBG174" s="153"/>
      <c r="FBH174" s="153"/>
      <c r="FBI174" s="153"/>
      <c r="FBJ174" s="153"/>
      <c r="FBK174" s="153"/>
      <c r="FBL174" s="153"/>
      <c r="FBM174" s="155"/>
      <c r="FBN174" s="165"/>
      <c r="FBO174" s="153"/>
      <c r="FBP174" s="154"/>
      <c r="FBQ174" s="154"/>
      <c r="FBR174" s="153"/>
      <c r="FBS174" s="153"/>
      <c r="FBT174" s="153"/>
      <c r="FBU174" s="153"/>
      <c r="FBV174" s="153"/>
      <c r="FBW174" s="153"/>
      <c r="FBX174" s="153"/>
      <c r="FBY174" s="153"/>
      <c r="FBZ174" s="155"/>
      <c r="FCA174" s="165"/>
      <c r="FCB174" s="153"/>
      <c r="FCC174" s="154"/>
      <c r="FCD174" s="154"/>
      <c r="FCE174" s="153"/>
      <c r="FCF174" s="153"/>
      <c r="FCG174" s="153"/>
      <c r="FCH174" s="153"/>
      <c r="FCI174" s="153"/>
      <c r="FCJ174" s="153"/>
      <c r="FCK174" s="153"/>
      <c r="FCL174" s="153"/>
      <c r="FCM174" s="155"/>
      <c r="FCN174" s="165"/>
      <c r="FCO174" s="153"/>
      <c r="FCP174" s="154"/>
      <c r="FCQ174" s="154"/>
      <c r="FCR174" s="153"/>
      <c r="FCS174" s="153"/>
      <c r="FCT174" s="153"/>
      <c r="FCU174" s="153"/>
      <c r="FCV174" s="153"/>
      <c r="FCW174" s="153"/>
      <c r="FCX174" s="153"/>
      <c r="FCY174" s="153"/>
      <c r="FCZ174" s="155"/>
      <c r="FDA174" s="165"/>
      <c r="FDB174" s="153"/>
      <c r="FDC174" s="154"/>
      <c r="FDD174" s="154"/>
      <c r="FDE174" s="153"/>
      <c r="FDF174" s="153"/>
      <c r="FDG174" s="153"/>
      <c r="FDH174" s="153"/>
      <c r="FDI174" s="153"/>
      <c r="FDJ174" s="153"/>
      <c r="FDK174" s="153"/>
      <c r="FDL174" s="153"/>
      <c r="FDM174" s="155"/>
      <c r="FDN174" s="165"/>
      <c r="FDO174" s="153"/>
      <c r="FDP174" s="154"/>
      <c r="FDQ174" s="154"/>
      <c r="FDR174" s="153"/>
      <c r="FDS174" s="153"/>
      <c r="FDT174" s="153"/>
      <c r="FDU174" s="153"/>
      <c r="FDV174" s="153"/>
      <c r="FDW174" s="153"/>
      <c r="FDX174" s="153"/>
      <c r="FDY174" s="153"/>
      <c r="FDZ174" s="155"/>
      <c r="FEA174" s="165"/>
      <c r="FEB174" s="153"/>
      <c r="FEC174" s="154"/>
      <c r="FED174" s="154"/>
      <c r="FEE174" s="153"/>
      <c r="FEF174" s="153"/>
      <c r="FEG174" s="153"/>
      <c r="FEH174" s="153"/>
      <c r="FEI174" s="153"/>
      <c r="FEJ174" s="153"/>
      <c r="FEK174" s="153"/>
      <c r="FEL174" s="153"/>
      <c r="FEM174" s="155"/>
      <c r="FEN174" s="165"/>
      <c r="FEO174" s="153"/>
      <c r="FEP174" s="154"/>
      <c r="FEQ174" s="154"/>
      <c r="FER174" s="153"/>
      <c r="FES174" s="153"/>
      <c r="FET174" s="153"/>
      <c r="FEU174" s="153"/>
      <c r="FEV174" s="153"/>
      <c r="FEW174" s="153"/>
      <c r="FEX174" s="153"/>
      <c r="FEY174" s="153"/>
      <c r="FEZ174" s="155"/>
      <c r="FFA174" s="165"/>
      <c r="FFB174" s="153"/>
      <c r="FFC174" s="154"/>
      <c r="FFD174" s="154"/>
      <c r="FFE174" s="153"/>
      <c r="FFF174" s="153"/>
      <c r="FFG174" s="153"/>
      <c r="FFH174" s="153"/>
      <c r="FFI174" s="153"/>
      <c r="FFJ174" s="153"/>
      <c r="FFK174" s="153"/>
      <c r="FFL174" s="153"/>
      <c r="FFM174" s="155"/>
      <c r="FFN174" s="165"/>
      <c r="FFO174" s="153"/>
      <c r="FFP174" s="154"/>
      <c r="FFQ174" s="154"/>
      <c r="FFR174" s="153"/>
      <c r="FFS174" s="153"/>
      <c r="FFT174" s="153"/>
      <c r="FFU174" s="153"/>
      <c r="FFV174" s="153"/>
      <c r="FFW174" s="153"/>
      <c r="FFX174" s="153"/>
      <c r="FFY174" s="153"/>
      <c r="FFZ174" s="155"/>
      <c r="FGA174" s="165"/>
      <c r="FGB174" s="153"/>
      <c r="FGC174" s="154"/>
      <c r="FGD174" s="154"/>
      <c r="FGE174" s="153"/>
      <c r="FGF174" s="153"/>
      <c r="FGG174" s="153"/>
      <c r="FGH174" s="153"/>
      <c r="FGI174" s="153"/>
      <c r="FGJ174" s="153"/>
      <c r="FGK174" s="153"/>
      <c r="FGL174" s="153"/>
      <c r="FGM174" s="155"/>
      <c r="FGN174" s="165"/>
      <c r="FGO174" s="153"/>
      <c r="FGP174" s="154"/>
      <c r="FGQ174" s="154"/>
      <c r="FGR174" s="153"/>
      <c r="FGS174" s="153"/>
      <c r="FGT174" s="153"/>
      <c r="FGU174" s="153"/>
      <c r="FGV174" s="153"/>
      <c r="FGW174" s="153"/>
      <c r="FGX174" s="153"/>
      <c r="FGY174" s="153"/>
      <c r="FGZ174" s="155"/>
      <c r="FHA174" s="165"/>
      <c r="FHB174" s="153"/>
      <c r="FHC174" s="154"/>
      <c r="FHD174" s="154"/>
      <c r="FHE174" s="153"/>
      <c r="FHF174" s="153"/>
      <c r="FHG174" s="153"/>
      <c r="FHH174" s="153"/>
      <c r="FHI174" s="153"/>
      <c r="FHJ174" s="153"/>
      <c r="FHK174" s="153"/>
      <c r="FHL174" s="153"/>
      <c r="FHM174" s="155"/>
      <c r="FHN174" s="165"/>
      <c r="FHO174" s="153"/>
      <c r="FHP174" s="154"/>
      <c r="FHQ174" s="154"/>
      <c r="FHR174" s="153"/>
      <c r="FHS174" s="153"/>
      <c r="FHT174" s="153"/>
      <c r="FHU174" s="153"/>
      <c r="FHV174" s="153"/>
      <c r="FHW174" s="153"/>
      <c r="FHX174" s="153"/>
      <c r="FHY174" s="153"/>
      <c r="FHZ174" s="155"/>
      <c r="FIA174" s="165"/>
      <c r="FIB174" s="153"/>
      <c r="FIC174" s="154"/>
      <c r="FID174" s="154"/>
      <c r="FIE174" s="153"/>
      <c r="FIF174" s="153"/>
      <c r="FIG174" s="153"/>
      <c r="FIH174" s="153"/>
      <c r="FII174" s="153"/>
      <c r="FIJ174" s="153"/>
      <c r="FIK174" s="153"/>
      <c r="FIL174" s="153"/>
      <c r="FIM174" s="155"/>
      <c r="FIN174" s="165"/>
      <c r="FIO174" s="153"/>
      <c r="FIP174" s="154"/>
      <c r="FIQ174" s="154"/>
      <c r="FIR174" s="153"/>
      <c r="FIS174" s="153"/>
      <c r="FIT174" s="153"/>
      <c r="FIU174" s="153"/>
      <c r="FIV174" s="153"/>
      <c r="FIW174" s="153"/>
      <c r="FIX174" s="153"/>
      <c r="FIY174" s="153"/>
      <c r="FIZ174" s="155"/>
      <c r="FJA174" s="165"/>
      <c r="FJB174" s="153"/>
      <c r="FJC174" s="154"/>
      <c r="FJD174" s="154"/>
      <c r="FJE174" s="153"/>
      <c r="FJF174" s="153"/>
      <c r="FJG174" s="153"/>
      <c r="FJH174" s="153"/>
      <c r="FJI174" s="153"/>
      <c r="FJJ174" s="153"/>
      <c r="FJK174" s="153"/>
      <c r="FJL174" s="153"/>
      <c r="FJM174" s="155"/>
      <c r="FJN174" s="165"/>
      <c r="FJO174" s="153"/>
      <c r="FJP174" s="154"/>
      <c r="FJQ174" s="154"/>
      <c r="FJR174" s="153"/>
      <c r="FJS174" s="153"/>
      <c r="FJT174" s="153"/>
      <c r="FJU174" s="153"/>
      <c r="FJV174" s="153"/>
      <c r="FJW174" s="153"/>
      <c r="FJX174" s="153"/>
      <c r="FJY174" s="153"/>
      <c r="FJZ174" s="155"/>
      <c r="FKA174" s="165"/>
      <c r="FKB174" s="153"/>
      <c r="FKC174" s="154"/>
      <c r="FKD174" s="154"/>
      <c r="FKE174" s="153"/>
      <c r="FKF174" s="153"/>
      <c r="FKG174" s="153"/>
      <c r="FKH174" s="153"/>
      <c r="FKI174" s="153"/>
      <c r="FKJ174" s="153"/>
      <c r="FKK174" s="153"/>
      <c r="FKL174" s="153"/>
      <c r="FKM174" s="155"/>
      <c r="FKN174" s="165"/>
      <c r="FKO174" s="153"/>
      <c r="FKP174" s="154"/>
      <c r="FKQ174" s="154"/>
      <c r="FKR174" s="153"/>
      <c r="FKS174" s="153"/>
      <c r="FKT174" s="153"/>
      <c r="FKU174" s="153"/>
      <c r="FKV174" s="153"/>
      <c r="FKW174" s="153"/>
      <c r="FKX174" s="153"/>
      <c r="FKY174" s="153"/>
      <c r="FKZ174" s="155"/>
      <c r="FLA174" s="165"/>
      <c r="FLB174" s="153"/>
      <c r="FLC174" s="154"/>
      <c r="FLD174" s="154"/>
      <c r="FLE174" s="153"/>
      <c r="FLF174" s="153"/>
      <c r="FLG174" s="153"/>
      <c r="FLH174" s="153"/>
      <c r="FLI174" s="153"/>
      <c r="FLJ174" s="153"/>
      <c r="FLK174" s="153"/>
      <c r="FLL174" s="153"/>
      <c r="FLM174" s="155"/>
      <c r="FLN174" s="165"/>
      <c r="FLO174" s="153"/>
      <c r="FLP174" s="154"/>
      <c r="FLQ174" s="154"/>
      <c r="FLR174" s="153"/>
      <c r="FLS174" s="153"/>
      <c r="FLT174" s="153"/>
      <c r="FLU174" s="153"/>
      <c r="FLV174" s="153"/>
      <c r="FLW174" s="153"/>
      <c r="FLX174" s="153"/>
      <c r="FLY174" s="153"/>
      <c r="FLZ174" s="155"/>
      <c r="FMA174" s="165"/>
      <c r="FMB174" s="153"/>
      <c r="FMC174" s="154"/>
      <c r="FMD174" s="154"/>
      <c r="FME174" s="153"/>
      <c r="FMF174" s="153"/>
      <c r="FMG174" s="153"/>
      <c r="FMH174" s="153"/>
      <c r="FMI174" s="153"/>
      <c r="FMJ174" s="153"/>
      <c r="FMK174" s="153"/>
      <c r="FML174" s="153"/>
      <c r="FMM174" s="155"/>
      <c r="FMN174" s="165"/>
      <c r="FMO174" s="153"/>
      <c r="FMP174" s="154"/>
      <c r="FMQ174" s="154"/>
      <c r="FMR174" s="153"/>
      <c r="FMS174" s="153"/>
      <c r="FMT174" s="153"/>
      <c r="FMU174" s="153"/>
      <c r="FMV174" s="153"/>
      <c r="FMW174" s="153"/>
      <c r="FMX174" s="153"/>
      <c r="FMY174" s="153"/>
      <c r="FMZ174" s="155"/>
      <c r="FNA174" s="165"/>
      <c r="FNB174" s="153"/>
      <c r="FNC174" s="154"/>
      <c r="FND174" s="154"/>
      <c r="FNE174" s="153"/>
      <c r="FNF174" s="153"/>
      <c r="FNG174" s="153"/>
      <c r="FNH174" s="153"/>
      <c r="FNI174" s="153"/>
      <c r="FNJ174" s="153"/>
      <c r="FNK174" s="153"/>
      <c r="FNL174" s="153"/>
      <c r="FNM174" s="155"/>
      <c r="FNN174" s="165"/>
      <c r="FNO174" s="153"/>
      <c r="FNP174" s="154"/>
      <c r="FNQ174" s="154"/>
      <c r="FNR174" s="153"/>
      <c r="FNS174" s="153"/>
      <c r="FNT174" s="153"/>
      <c r="FNU174" s="153"/>
      <c r="FNV174" s="153"/>
      <c r="FNW174" s="153"/>
      <c r="FNX174" s="153"/>
      <c r="FNY174" s="153"/>
      <c r="FNZ174" s="155"/>
      <c r="FOA174" s="165"/>
      <c r="FOB174" s="153"/>
      <c r="FOC174" s="154"/>
      <c r="FOD174" s="154"/>
      <c r="FOE174" s="153"/>
      <c r="FOF174" s="153"/>
      <c r="FOG174" s="153"/>
      <c r="FOH174" s="153"/>
      <c r="FOI174" s="153"/>
      <c r="FOJ174" s="153"/>
      <c r="FOK174" s="153"/>
      <c r="FOL174" s="153"/>
      <c r="FOM174" s="155"/>
      <c r="FON174" s="165"/>
      <c r="FOO174" s="153"/>
      <c r="FOP174" s="154"/>
      <c r="FOQ174" s="154"/>
      <c r="FOR174" s="153"/>
      <c r="FOS174" s="153"/>
      <c r="FOT174" s="153"/>
      <c r="FOU174" s="153"/>
      <c r="FOV174" s="153"/>
      <c r="FOW174" s="153"/>
      <c r="FOX174" s="153"/>
      <c r="FOY174" s="153"/>
      <c r="FOZ174" s="155"/>
      <c r="FPA174" s="165"/>
      <c r="FPB174" s="153"/>
      <c r="FPC174" s="154"/>
      <c r="FPD174" s="154"/>
      <c r="FPE174" s="153"/>
      <c r="FPF174" s="153"/>
      <c r="FPG174" s="153"/>
      <c r="FPH174" s="153"/>
      <c r="FPI174" s="153"/>
      <c r="FPJ174" s="153"/>
      <c r="FPK174" s="153"/>
      <c r="FPL174" s="153"/>
      <c r="FPM174" s="155"/>
      <c r="FPN174" s="165"/>
      <c r="FPO174" s="153"/>
      <c r="FPP174" s="154"/>
      <c r="FPQ174" s="154"/>
      <c r="FPR174" s="153"/>
      <c r="FPS174" s="153"/>
      <c r="FPT174" s="153"/>
      <c r="FPU174" s="153"/>
      <c r="FPV174" s="153"/>
      <c r="FPW174" s="153"/>
      <c r="FPX174" s="153"/>
      <c r="FPY174" s="153"/>
      <c r="FPZ174" s="155"/>
      <c r="FQA174" s="165"/>
      <c r="FQB174" s="153"/>
      <c r="FQC174" s="154"/>
      <c r="FQD174" s="154"/>
      <c r="FQE174" s="153"/>
      <c r="FQF174" s="153"/>
      <c r="FQG174" s="153"/>
      <c r="FQH174" s="153"/>
      <c r="FQI174" s="153"/>
      <c r="FQJ174" s="153"/>
      <c r="FQK174" s="153"/>
      <c r="FQL174" s="153"/>
      <c r="FQM174" s="155"/>
      <c r="FQN174" s="165"/>
      <c r="FQO174" s="153"/>
      <c r="FQP174" s="154"/>
      <c r="FQQ174" s="154"/>
      <c r="FQR174" s="153"/>
      <c r="FQS174" s="153"/>
      <c r="FQT174" s="153"/>
      <c r="FQU174" s="153"/>
      <c r="FQV174" s="153"/>
      <c r="FQW174" s="153"/>
      <c r="FQX174" s="153"/>
      <c r="FQY174" s="153"/>
      <c r="FQZ174" s="155"/>
      <c r="FRA174" s="165"/>
      <c r="FRB174" s="153"/>
      <c r="FRC174" s="154"/>
      <c r="FRD174" s="154"/>
      <c r="FRE174" s="153"/>
      <c r="FRF174" s="153"/>
      <c r="FRG174" s="153"/>
      <c r="FRH174" s="153"/>
      <c r="FRI174" s="153"/>
      <c r="FRJ174" s="153"/>
      <c r="FRK174" s="153"/>
      <c r="FRL174" s="153"/>
      <c r="FRM174" s="155"/>
      <c r="FRN174" s="165"/>
      <c r="FRO174" s="153"/>
      <c r="FRP174" s="154"/>
      <c r="FRQ174" s="154"/>
      <c r="FRR174" s="153"/>
      <c r="FRS174" s="153"/>
      <c r="FRT174" s="153"/>
      <c r="FRU174" s="153"/>
      <c r="FRV174" s="153"/>
      <c r="FRW174" s="153"/>
      <c r="FRX174" s="153"/>
      <c r="FRY174" s="153"/>
      <c r="FRZ174" s="155"/>
      <c r="FSA174" s="165"/>
      <c r="FSB174" s="153"/>
      <c r="FSC174" s="154"/>
      <c r="FSD174" s="154"/>
      <c r="FSE174" s="153"/>
      <c r="FSF174" s="153"/>
      <c r="FSG174" s="153"/>
      <c r="FSH174" s="153"/>
      <c r="FSI174" s="153"/>
      <c r="FSJ174" s="153"/>
      <c r="FSK174" s="153"/>
      <c r="FSL174" s="153"/>
      <c r="FSM174" s="155"/>
      <c r="FSN174" s="165"/>
      <c r="FSO174" s="153"/>
      <c r="FSP174" s="154"/>
      <c r="FSQ174" s="154"/>
      <c r="FSR174" s="153"/>
      <c r="FSS174" s="153"/>
      <c r="FST174" s="153"/>
      <c r="FSU174" s="153"/>
      <c r="FSV174" s="153"/>
      <c r="FSW174" s="153"/>
      <c r="FSX174" s="153"/>
      <c r="FSY174" s="153"/>
      <c r="FSZ174" s="155"/>
      <c r="FTA174" s="165"/>
      <c r="FTB174" s="153"/>
      <c r="FTC174" s="154"/>
      <c r="FTD174" s="154"/>
      <c r="FTE174" s="153"/>
      <c r="FTF174" s="153"/>
      <c r="FTG174" s="153"/>
      <c r="FTH174" s="153"/>
      <c r="FTI174" s="153"/>
      <c r="FTJ174" s="153"/>
      <c r="FTK174" s="153"/>
      <c r="FTL174" s="153"/>
      <c r="FTM174" s="155"/>
      <c r="FTN174" s="165"/>
      <c r="FTO174" s="153"/>
      <c r="FTP174" s="154"/>
      <c r="FTQ174" s="154"/>
      <c r="FTR174" s="153"/>
      <c r="FTS174" s="153"/>
      <c r="FTT174" s="153"/>
      <c r="FTU174" s="153"/>
      <c r="FTV174" s="153"/>
      <c r="FTW174" s="153"/>
      <c r="FTX174" s="153"/>
      <c r="FTY174" s="153"/>
      <c r="FTZ174" s="155"/>
      <c r="FUA174" s="165"/>
      <c r="FUB174" s="153"/>
      <c r="FUC174" s="154"/>
      <c r="FUD174" s="154"/>
      <c r="FUE174" s="153"/>
      <c r="FUF174" s="153"/>
      <c r="FUG174" s="153"/>
      <c r="FUH174" s="153"/>
      <c r="FUI174" s="153"/>
      <c r="FUJ174" s="153"/>
      <c r="FUK174" s="153"/>
      <c r="FUL174" s="153"/>
      <c r="FUM174" s="155"/>
      <c r="FUN174" s="165"/>
      <c r="FUO174" s="153"/>
      <c r="FUP174" s="154"/>
      <c r="FUQ174" s="154"/>
      <c r="FUR174" s="153"/>
      <c r="FUS174" s="153"/>
      <c r="FUT174" s="153"/>
      <c r="FUU174" s="153"/>
      <c r="FUV174" s="153"/>
      <c r="FUW174" s="153"/>
      <c r="FUX174" s="153"/>
      <c r="FUY174" s="153"/>
      <c r="FUZ174" s="155"/>
      <c r="FVA174" s="165"/>
      <c r="FVB174" s="153"/>
      <c r="FVC174" s="154"/>
      <c r="FVD174" s="154"/>
      <c r="FVE174" s="153"/>
      <c r="FVF174" s="153"/>
      <c r="FVG174" s="153"/>
      <c r="FVH174" s="153"/>
      <c r="FVI174" s="153"/>
      <c r="FVJ174" s="153"/>
      <c r="FVK174" s="153"/>
      <c r="FVL174" s="153"/>
      <c r="FVM174" s="155"/>
      <c r="FVN174" s="165"/>
      <c r="FVO174" s="153"/>
      <c r="FVP174" s="154"/>
      <c r="FVQ174" s="154"/>
      <c r="FVR174" s="153"/>
      <c r="FVS174" s="153"/>
      <c r="FVT174" s="153"/>
      <c r="FVU174" s="153"/>
      <c r="FVV174" s="153"/>
      <c r="FVW174" s="153"/>
      <c r="FVX174" s="153"/>
      <c r="FVY174" s="153"/>
      <c r="FVZ174" s="155"/>
      <c r="FWA174" s="165"/>
      <c r="FWB174" s="153"/>
      <c r="FWC174" s="154"/>
      <c r="FWD174" s="154"/>
      <c r="FWE174" s="153"/>
      <c r="FWF174" s="153"/>
      <c r="FWG174" s="153"/>
      <c r="FWH174" s="153"/>
      <c r="FWI174" s="153"/>
      <c r="FWJ174" s="153"/>
      <c r="FWK174" s="153"/>
      <c r="FWL174" s="153"/>
      <c r="FWM174" s="155"/>
      <c r="FWN174" s="165"/>
      <c r="FWO174" s="153"/>
      <c r="FWP174" s="154"/>
      <c r="FWQ174" s="154"/>
      <c r="FWR174" s="153"/>
      <c r="FWS174" s="153"/>
      <c r="FWT174" s="153"/>
      <c r="FWU174" s="153"/>
      <c r="FWV174" s="153"/>
      <c r="FWW174" s="153"/>
      <c r="FWX174" s="153"/>
      <c r="FWY174" s="153"/>
      <c r="FWZ174" s="155"/>
      <c r="FXA174" s="165"/>
      <c r="FXB174" s="153"/>
      <c r="FXC174" s="154"/>
      <c r="FXD174" s="154"/>
      <c r="FXE174" s="153"/>
      <c r="FXF174" s="153"/>
      <c r="FXG174" s="153"/>
      <c r="FXH174" s="153"/>
      <c r="FXI174" s="153"/>
      <c r="FXJ174" s="153"/>
      <c r="FXK174" s="153"/>
      <c r="FXL174" s="153"/>
      <c r="FXM174" s="155"/>
      <c r="FXN174" s="165"/>
      <c r="FXO174" s="153"/>
      <c r="FXP174" s="154"/>
      <c r="FXQ174" s="154"/>
      <c r="FXR174" s="153"/>
      <c r="FXS174" s="153"/>
      <c r="FXT174" s="153"/>
      <c r="FXU174" s="153"/>
      <c r="FXV174" s="153"/>
      <c r="FXW174" s="153"/>
      <c r="FXX174" s="153"/>
      <c r="FXY174" s="153"/>
      <c r="FXZ174" s="155"/>
      <c r="FYA174" s="165"/>
      <c r="FYB174" s="153"/>
      <c r="FYC174" s="154"/>
      <c r="FYD174" s="154"/>
      <c r="FYE174" s="153"/>
      <c r="FYF174" s="153"/>
      <c r="FYG174" s="153"/>
      <c r="FYH174" s="153"/>
      <c r="FYI174" s="153"/>
      <c r="FYJ174" s="153"/>
      <c r="FYK174" s="153"/>
      <c r="FYL174" s="153"/>
      <c r="FYM174" s="155"/>
      <c r="FYN174" s="165"/>
      <c r="FYO174" s="153"/>
      <c r="FYP174" s="154"/>
      <c r="FYQ174" s="154"/>
      <c r="FYR174" s="153"/>
      <c r="FYS174" s="153"/>
      <c r="FYT174" s="153"/>
      <c r="FYU174" s="153"/>
      <c r="FYV174" s="153"/>
      <c r="FYW174" s="153"/>
      <c r="FYX174" s="153"/>
      <c r="FYY174" s="153"/>
      <c r="FYZ174" s="155"/>
      <c r="FZA174" s="165"/>
      <c r="FZB174" s="153"/>
      <c r="FZC174" s="154"/>
      <c r="FZD174" s="154"/>
      <c r="FZE174" s="153"/>
      <c r="FZF174" s="153"/>
      <c r="FZG174" s="153"/>
      <c r="FZH174" s="153"/>
      <c r="FZI174" s="153"/>
      <c r="FZJ174" s="153"/>
      <c r="FZK174" s="153"/>
      <c r="FZL174" s="153"/>
      <c r="FZM174" s="155"/>
      <c r="FZN174" s="165"/>
      <c r="FZO174" s="153"/>
      <c r="FZP174" s="154"/>
      <c r="FZQ174" s="154"/>
      <c r="FZR174" s="153"/>
      <c r="FZS174" s="153"/>
      <c r="FZT174" s="153"/>
      <c r="FZU174" s="153"/>
      <c r="FZV174" s="153"/>
      <c r="FZW174" s="153"/>
      <c r="FZX174" s="153"/>
      <c r="FZY174" s="153"/>
      <c r="FZZ174" s="155"/>
      <c r="GAA174" s="165"/>
      <c r="GAB174" s="153"/>
      <c r="GAC174" s="154"/>
      <c r="GAD174" s="154"/>
      <c r="GAE174" s="153"/>
      <c r="GAF174" s="153"/>
      <c r="GAG174" s="153"/>
      <c r="GAH174" s="153"/>
      <c r="GAI174" s="153"/>
      <c r="GAJ174" s="153"/>
      <c r="GAK174" s="153"/>
      <c r="GAL174" s="153"/>
      <c r="GAM174" s="155"/>
      <c r="GAN174" s="165"/>
      <c r="GAO174" s="153"/>
      <c r="GAP174" s="154"/>
      <c r="GAQ174" s="154"/>
      <c r="GAR174" s="153"/>
      <c r="GAS174" s="153"/>
      <c r="GAT174" s="153"/>
      <c r="GAU174" s="153"/>
      <c r="GAV174" s="153"/>
      <c r="GAW174" s="153"/>
      <c r="GAX174" s="153"/>
      <c r="GAY174" s="153"/>
      <c r="GAZ174" s="155"/>
      <c r="GBA174" s="165"/>
      <c r="GBB174" s="153"/>
      <c r="GBC174" s="154"/>
      <c r="GBD174" s="154"/>
      <c r="GBE174" s="153"/>
      <c r="GBF174" s="153"/>
      <c r="GBG174" s="153"/>
      <c r="GBH174" s="153"/>
      <c r="GBI174" s="153"/>
      <c r="GBJ174" s="153"/>
      <c r="GBK174" s="153"/>
      <c r="GBL174" s="153"/>
      <c r="GBM174" s="155"/>
      <c r="GBN174" s="165"/>
      <c r="GBO174" s="153"/>
      <c r="GBP174" s="154"/>
      <c r="GBQ174" s="154"/>
      <c r="GBR174" s="153"/>
      <c r="GBS174" s="153"/>
      <c r="GBT174" s="153"/>
      <c r="GBU174" s="153"/>
      <c r="GBV174" s="153"/>
      <c r="GBW174" s="153"/>
      <c r="GBX174" s="153"/>
      <c r="GBY174" s="153"/>
      <c r="GBZ174" s="155"/>
      <c r="GCA174" s="165"/>
      <c r="GCB174" s="153"/>
      <c r="GCC174" s="154"/>
      <c r="GCD174" s="154"/>
      <c r="GCE174" s="153"/>
      <c r="GCF174" s="153"/>
      <c r="GCG174" s="153"/>
      <c r="GCH174" s="153"/>
      <c r="GCI174" s="153"/>
      <c r="GCJ174" s="153"/>
      <c r="GCK174" s="153"/>
      <c r="GCL174" s="153"/>
      <c r="GCM174" s="155"/>
      <c r="GCN174" s="165"/>
      <c r="GCO174" s="153"/>
      <c r="GCP174" s="154"/>
      <c r="GCQ174" s="154"/>
      <c r="GCR174" s="153"/>
      <c r="GCS174" s="153"/>
      <c r="GCT174" s="153"/>
      <c r="GCU174" s="153"/>
      <c r="GCV174" s="153"/>
      <c r="GCW174" s="153"/>
      <c r="GCX174" s="153"/>
      <c r="GCY174" s="153"/>
      <c r="GCZ174" s="155"/>
      <c r="GDA174" s="165"/>
      <c r="GDB174" s="153"/>
      <c r="GDC174" s="154"/>
      <c r="GDD174" s="154"/>
      <c r="GDE174" s="153"/>
      <c r="GDF174" s="153"/>
      <c r="GDG174" s="153"/>
      <c r="GDH174" s="153"/>
      <c r="GDI174" s="153"/>
      <c r="GDJ174" s="153"/>
      <c r="GDK174" s="153"/>
      <c r="GDL174" s="153"/>
      <c r="GDM174" s="155"/>
      <c r="GDN174" s="165"/>
      <c r="GDO174" s="153"/>
      <c r="GDP174" s="154"/>
      <c r="GDQ174" s="154"/>
      <c r="GDR174" s="153"/>
      <c r="GDS174" s="153"/>
      <c r="GDT174" s="153"/>
      <c r="GDU174" s="153"/>
      <c r="GDV174" s="153"/>
      <c r="GDW174" s="153"/>
      <c r="GDX174" s="153"/>
      <c r="GDY174" s="153"/>
      <c r="GDZ174" s="155"/>
      <c r="GEA174" s="165"/>
      <c r="GEB174" s="153"/>
      <c r="GEC174" s="154"/>
      <c r="GED174" s="154"/>
      <c r="GEE174" s="153"/>
      <c r="GEF174" s="153"/>
      <c r="GEG174" s="153"/>
      <c r="GEH174" s="153"/>
      <c r="GEI174" s="153"/>
      <c r="GEJ174" s="153"/>
      <c r="GEK174" s="153"/>
      <c r="GEL174" s="153"/>
      <c r="GEM174" s="155"/>
      <c r="GEN174" s="165"/>
      <c r="GEO174" s="153"/>
      <c r="GEP174" s="154"/>
      <c r="GEQ174" s="154"/>
      <c r="GER174" s="153"/>
      <c r="GES174" s="153"/>
      <c r="GET174" s="153"/>
      <c r="GEU174" s="153"/>
      <c r="GEV174" s="153"/>
      <c r="GEW174" s="153"/>
      <c r="GEX174" s="153"/>
      <c r="GEY174" s="153"/>
      <c r="GEZ174" s="155"/>
      <c r="GFA174" s="165"/>
      <c r="GFB174" s="153"/>
      <c r="GFC174" s="154"/>
      <c r="GFD174" s="154"/>
      <c r="GFE174" s="153"/>
      <c r="GFF174" s="153"/>
      <c r="GFG174" s="153"/>
      <c r="GFH174" s="153"/>
      <c r="GFI174" s="153"/>
      <c r="GFJ174" s="153"/>
      <c r="GFK174" s="153"/>
      <c r="GFL174" s="153"/>
      <c r="GFM174" s="155"/>
      <c r="GFN174" s="165"/>
      <c r="GFO174" s="153"/>
      <c r="GFP174" s="154"/>
      <c r="GFQ174" s="154"/>
      <c r="GFR174" s="153"/>
      <c r="GFS174" s="153"/>
      <c r="GFT174" s="153"/>
      <c r="GFU174" s="153"/>
      <c r="GFV174" s="153"/>
      <c r="GFW174" s="153"/>
      <c r="GFX174" s="153"/>
      <c r="GFY174" s="153"/>
      <c r="GFZ174" s="155"/>
      <c r="GGA174" s="165"/>
      <c r="GGB174" s="153"/>
      <c r="GGC174" s="154"/>
      <c r="GGD174" s="154"/>
      <c r="GGE174" s="153"/>
      <c r="GGF174" s="153"/>
      <c r="GGG174" s="153"/>
      <c r="GGH174" s="153"/>
      <c r="GGI174" s="153"/>
      <c r="GGJ174" s="153"/>
      <c r="GGK174" s="153"/>
      <c r="GGL174" s="153"/>
      <c r="GGM174" s="155"/>
      <c r="GGN174" s="165"/>
      <c r="GGO174" s="153"/>
      <c r="GGP174" s="154"/>
      <c r="GGQ174" s="154"/>
      <c r="GGR174" s="153"/>
      <c r="GGS174" s="153"/>
      <c r="GGT174" s="153"/>
      <c r="GGU174" s="153"/>
      <c r="GGV174" s="153"/>
      <c r="GGW174" s="153"/>
      <c r="GGX174" s="153"/>
      <c r="GGY174" s="153"/>
      <c r="GGZ174" s="155"/>
      <c r="GHA174" s="165"/>
      <c r="GHB174" s="153"/>
      <c r="GHC174" s="154"/>
      <c r="GHD174" s="154"/>
      <c r="GHE174" s="153"/>
      <c r="GHF174" s="153"/>
      <c r="GHG174" s="153"/>
      <c r="GHH174" s="153"/>
      <c r="GHI174" s="153"/>
      <c r="GHJ174" s="153"/>
      <c r="GHK174" s="153"/>
      <c r="GHL174" s="153"/>
      <c r="GHM174" s="155"/>
      <c r="GHN174" s="165"/>
      <c r="GHO174" s="153"/>
      <c r="GHP174" s="154"/>
      <c r="GHQ174" s="154"/>
      <c r="GHR174" s="153"/>
      <c r="GHS174" s="153"/>
      <c r="GHT174" s="153"/>
      <c r="GHU174" s="153"/>
      <c r="GHV174" s="153"/>
      <c r="GHW174" s="153"/>
      <c r="GHX174" s="153"/>
      <c r="GHY174" s="153"/>
      <c r="GHZ174" s="155"/>
      <c r="GIA174" s="165"/>
      <c r="GIB174" s="153"/>
      <c r="GIC174" s="154"/>
      <c r="GID174" s="154"/>
      <c r="GIE174" s="153"/>
      <c r="GIF174" s="153"/>
      <c r="GIG174" s="153"/>
      <c r="GIH174" s="153"/>
      <c r="GII174" s="153"/>
      <c r="GIJ174" s="153"/>
      <c r="GIK174" s="153"/>
      <c r="GIL174" s="153"/>
      <c r="GIM174" s="155"/>
      <c r="GIN174" s="165"/>
      <c r="GIO174" s="153"/>
      <c r="GIP174" s="154"/>
      <c r="GIQ174" s="154"/>
      <c r="GIR174" s="153"/>
      <c r="GIS174" s="153"/>
      <c r="GIT174" s="153"/>
      <c r="GIU174" s="153"/>
      <c r="GIV174" s="153"/>
      <c r="GIW174" s="153"/>
      <c r="GIX174" s="153"/>
      <c r="GIY174" s="153"/>
      <c r="GIZ174" s="155"/>
      <c r="GJA174" s="165"/>
      <c r="GJB174" s="153"/>
      <c r="GJC174" s="154"/>
      <c r="GJD174" s="154"/>
      <c r="GJE174" s="153"/>
      <c r="GJF174" s="153"/>
      <c r="GJG174" s="153"/>
      <c r="GJH174" s="153"/>
      <c r="GJI174" s="153"/>
      <c r="GJJ174" s="153"/>
      <c r="GJK174" s="153"/>
      <c r="GJL174" s="153"/>
      <c r="GJM174" s="155"/>
      <c r="GJN174" s="165"/>
      <c r="GJO174" s="153"/>
      <c r="GJP174" s="154"/>
      <c r="GJQ174" s="154"/>
      <c r="GJR174" s="153"/>
      <c r="GJS174" s="153"/>
      <c r="GJT174" s="153"/>
      <c r="GJU174" s="153"/>
      <c r="GJV174" s="153"/>
      <c r="GJW174" s="153"/>
      <c r="GJX174" s="153"/>
      <c r="GJY174" s="153"/>
      <c r="GJZ174" s="155"/>
      <c r="GKA174" s="165"/>
      <c r="GKB174" s="153"/>
      <c r="GKC174" s="154"/>
      <c r="GKD174" s="154"/>
      <c r="GKE174" s="153"/>
      <c r="GKF174" s="153"/>
      <c r="GKG174" s="153"/>
      <c r="GKH174" s="153"/>
      <c r="GKI174" s="153"/>
      <c r="GKJ174" s="153"/>
      <c r="GKK174" s="153"/>
      <c r="GKL174" s="153"/>
      <c r="GKM174" s="155"/>
      <c r="GKN174" s="165"/>
      <c r="GKO174" s="153"/>
      <c r="GKP174" s="154"/>
      <c r="GKQ174" s="154"/>
      <c r="GKR174" s="153"/>
      <c r="GKS174" s="153"/>
      <c r="GKT174" s="153"/>
      <c r="GKU174" s="153"/>
      <c r="GKV174" s="153"/>
      <c r="GKW174" s="153"/>
      <c r="GKX174" s="153"/>
      <c r="GKY174" s="153"/>
      <c r="GKZ174" s="155"/>
      <c r="GLA174" s="165"/>
      <c r="GLB174" s="153"/>
      <c r="GLC174" s="154"/>
      <c r="GLD174" s="154"/>
      <c r="GLE174" s="153"/>
      <c r="GLF174" s="153"/>
      <c r="GLG174" s="153"/>
      <c r="GLH174" s="153"/>
      <c r="GLI174" s="153"/>
      <c r="GLJ174" s="153"/>
      <c r="GLK174" s="153"/>
      <c r="GLL174" s="153"/>
      <c r="GLM174" s="155"/>
      <c r="GLN174" s="165"/>
      <c r="GLO174" s="153"/>
      <c r="GLP174" s="154"/>
      <c r="GLQ174" s="154"/>
      <c r="GLR174" s="153"/>
      <c r="GLS174" s="153"/>
      <c r="GLT174" s="153"/>
      <c r="GLU174" s="153"/>
      <c r="GLV174" s="153"/>
      <c r="GLW174" s="153"/>
      <c r="GLX174" s="153"/>
      <c r="GLY174" s="153"/>
      <c r="GLZ174" s="155"/>
      <c r="GMA174" s="165"/>
      <c r="GMB174" s="153"/>
      <c r="GMC174" s="154"/>
      <c r="GMD174" s="154"/>
      <c r="GME174" s="153"/>
      <c r="GMF174" s="153"/>
      <c r="GMG174" s="153"/>
      <c r="GMH174" s="153"/>
      <c r="GMI174" s="153"/>
      <c r="GMJ174" s="153"/>
      <c r="GMK174" s="153"/>
      <c r="GML174" s="153"/>
      <c r="GMM174" s="155"/>
      <c r="GMN174" s="165"/>
      <c r="GMO174" s="153"/>
      <c r="GMP174" s="154"/>
      <c r="GMQ174" s="154"/>
      <c r="GMR174" s="153"/>
      <c r="GMS174" s="153"/>
      <c r="GMT174" s="153"/>
      <c r="GMU174" s="153"/>
      <c r="GMV174" s="153"/>
      <c r="GMW174" s="153"/>
      <c r="GMX174" s="153"/>
      <c r="GMY174" s="153"/>
      <c r="GMZ174" s="155"/>
      <c r="GNA174" s="165"/>
      <c r="GNB174" s="153"/>
      <c r="GNC174" s="154"/>
      <c r="GND174" s="154"/>
      <c r="GNE174" s="153"/>
      <c r="GNF174" s="153"/>
      <c r="GNG174" s="153"/>
      <c r="GNH174" s="153"/>
      <c r="GNI174" s="153"/>
      <c r="GNJ174" s="153"/>
      <c r="GNK174" s="153"/>
      <c r="GNL174" s="153"/>
      <c r="GNM174" s="155"/>
      <c r="GNN174" s="165"/>
      <c r="GNO174" s="153"/>
      <c r="GNP174" s="154"/>
      <c r="GNQ174" s="154"/>
      <c r="GNR174" s="153"/>
      <c r="GNS174" s="153"/>
      <c r="GNT174" s="153"/>
      <c r="GNU174" s="153"/>
      <c r="GNV174" s="153"/>
      <c r="GNW174" s="153"/>
      <c r="GNX174" s="153"/>
      <c r="GNY174" s="153"/>
      <c r="GNZ174" s="155"/>
      <c r="GOA174" s="165"/>
      <c r="GOB174" s="153"/>
      <c r="GOC174" s="154"/>
      <c r="GOD174" s="154"/>
      <c r="GOE174" s="153"/>
      <c r="GOF174" s="153"/>
      <c r="GOG174" s="153"/>
      <c r="GOH174" s="153"/>
      <c r="GOI174" s="153"/>
      <c r="GOJ174" s="153"/>
      <c r="GOK174" s="153"/>
      <c r="GOL174" s="153"/>
      <c r="GOM174" s="155"/>
      <c r="GON174" s="165"/>
      <c r="GOO174" s="153"/>
      <c r="GOP174" s="154"/>
      <c r="GOQ174" s="154"/>
      <c r="GOR174" s="153"/>
      <c r="GOS174" s="153"/>
      <c r="GOT174" s="153"/>
      <c r="GOU174" s="153"/>
      <c r="GOV174" s="153"/>
      <c r="GOW174" s="153"/>
      <c r="GOX174" s="153"/>
      <c r="GOY174" s="153"/>
      <c r="GOZ174" s="155"/>
      <c r="GPA174" s="165"/>
      <c r="GPB174" s="153"/>
      <c r="GPC174" s="154"/>
      <c r="GPD174" s="154"/>
      <c r="GPE174" s="153"/>
      <c r="GPF174" s="153"/>
      <c r="GPG174" s="153"/>
      <c r="GPH174" s="153"/>
      <c r="GPI174" s="153"/>
      <c r="GPJ174" s="153"/>
      <c r="GPK174" s="153"/>
      <c r="GPL174" s="153"/>
      <c r="GPM174" s="155"/>
      <c r="GPN174" s="165"/>
      <c r="GPO174" s="153"/>
      <c r="GPP174" s="154"/>
      <c r="GPQ174" s="154"/>
      <c r="GPR174" s="153"/>
      <c r="GPS174" s="153"/>
      <c r="GPT174" s="153"/>
      <c r="GPU174" s="153"/>
      <c r="GPV174" s="153"/>
      <c r="GPW174" s="153"/>
      <c r="GPX174" s="153"/>
      <c r="GPY174" s="153"/>
      <c r="GPZ174" s="155"/>
      <c r="GQA174" s="165"/>
      <c r="GQB174" s="153"/>
      <c r="GQC174" s="154"/>
      <c r="GQD174" s="154"/>
      <c r="GQE174" s="153"/>
      <c r="GQF174" s="153"/>
      <c r="GQG174" s="153"/>
      <c r="GQH174" s="153"/>
      <c r="GQI174" s="153"/>
      <c r="GQJ174" s="153"/>
      <c r="GQK174" s="153"/>
      <c r="GQL174" s="153"/>
      <c r="GQM174" s="155"/>
      <c r="GQN174" s="165"/>
      <c r="GQO174" s="153"/>
      <c r="GQP174" s="154"/>
      <c r="GQQ174" s="154"/>
      <c r="GQR174" s="153"/>
      <c r="GQS174" s="153"/>
      <c r="GQT174" s="153"/>
      <c r="GQU174" s="153"/>
      <c r="GQV174" s="153"/>
      <c r="GQW174" s="153"/>
      <c r="GQX174" s="153"/>
      <c r="GQY174" s="153"/>
      <c r="GQZ174" s="155"/>
      <c r="GRA174" s="165"/>
      <c r="GRB174" s="153"/>
      <c r="GRC174" s="154"/>
      <c r="GRD174" s="154"/>
      <c r="GRE174" s="153"/>
      <c r="GRF174" s="153"/>
      <c r="GRG174" s="153"/>
      <c r="GRH174" s="153"/>
      <c r="GRI174" s="153"/>
      <c r="GRJ174" s="153"/>
      <c r="GRK174" s="153"/>
      <c r="GRL174" s="153"/>
      <c r="GRM174" s="155"/>
      <c r="GRN174" s="165"/>
      <c r="GRO174" s="153"/>
      <c r="GRP174" s="154"/>
      <c r="GRQ174" s="154"/>
      <c r="GRR174" s="153"/>
      <c r="GRS174" s="153"/>
      <c r="GRT174" s="153"/>
      <c r="GRU174" s="153"/>
      <c r="GRV174" s="153"/>
      <c r="GRW174" s="153"/>
      <c r="GRX174" s="153"/>
      <c r="GRY174" s="153"/>
      <c r="GRZ174" s="155"/>
      <c r="GSA174" s="165"/>
      <c r="GSB174" s="153"/>
      <c r="GSC174" s="154"/>
      <c r="GSD174" s="154"/>
      <c r="GSE174" s="153"/>
      <c r="GSF174" s="153"/>
      <c r="GSG174" s="153"/>
      <c r="GSH174" s="153"/>
      <c r="GSI174" s="153"/>
      <c r="GSJ174" s="153"/>
      <c r="GSK174" s="153"/>
      <c r="GSL174" s="153"/>
      <c r="GSM174" s="155"/>
      <c r="GSN174" s="165"/>
      <c r="GSO174" s="153"/>
      <c r="GSP174" s="154"/>
      <c r="GSQ174" s="154"/>
      <c r="GSR174" s="153"/>
      <c r="GSS174" s="153"/>
      <c r="GST174" s="153"/>
      <c r="GSU174" s="153"/>
      <c r="GSV174" s="153"/>
      <c r="GSW174" s="153"/>
      <c r="GSX174" s="153"/>
      <c r="GSY174" s="153"/>
      <c r="GSZ174" s="155"/>
      <c r="GTA174" s="165"/>
      <c r="GTB174" s="153"/>
      <c r="GTC174" s="154"/>
      <c r="GTD174" s="154"/>
      <c r="GTE174" s="153"/>
      <c r="GTF174" s="153"/>
      <c r="GTG174" s="153"/>
      <c r="GTH174" s="153"/>
      <c r="GTI174" s="153"/>
      <c r="GTJ174" s="153"/>
      <c r="GTK174" s="153"/>
      <c r="GTL174" s="153"/>
      <c r="GTM174" s="155"/>
      <c r="GTN174" s="165"/>
      <c r="GTO174" s="153"/>
      <c r="GTP174" s="154"/>
      <c r="GTQ174" s="154"/>
      <c r="GTR174" s="153"/>
      <c r="GTS174" s="153"/>
      <c r="GTT174" s="153"/>
      <c r="GTU174" s="153"/>
      <c r="GTV174" s="153"/>
      <c r="GTW174" s="153"/>
      <c r="GTX174" s="153"/>
      <c r="GTY174" s="153"/>
      <c r="GTZ174" s="155"/>
      <c r="GUA174" s="165"/>
      <c r="GUB174" s="153"/>
      <c r="GUC174" s="154"/>
      <c r="GUD174" s="154"/>
      <c r="GUE174" s="153"/>
      <c r="GUF174" s="153"/>
      <c r="GUG174" s="153"/>
      <c r="GUH174" s="153"/>
      <c r="GUI174" s="153"/>
      <c r="GUJ174" s="153"/>
      <c r="GUK174" s="153"/>
      <c r="GUL174" s="153"/>
      <c r="GUM174" s="155"/>
      <c r="GUN174" s="165"/>
      <c r="GUO174" s="153"/>
      <c r="GUP174" s="154"/>
      <c r="GUQ174" s="154"/>
      <c r="GUR174" s="153"/>
      <c r="GUS174" s="153"/>
      <c r="GUT174" s="153"/>
      <c r="GUU174" s="153"/>
      <c r="GUV174" s="153"/>
      <c r="GUW174" s="153"/>
      <c r="GUX174" s="153"/>
      <c r="GUY174" s="153"/>
      <c r="GUZ174" s="155"/>
      <c r="GVA174" s="165"/>
      <c r="GVB174" s="153"/>
      <c r="GVC174" s="154"/>
      <c r="GVD174" s="154"/>
      <c r="GVE174" s="153"/>
      <c r="GVF174" s="153"/>
      <c r="GVG174" s="153"/>
      <c r="GVH174" s="153"/>
      <c r="GVI174" s="153"/>
      <c r="GVJ174" s="153"/>
      <c r="GVK174" s="153"/>
      <c r="GVL174" s="153"/>
      <c r="GVM174" s="155"/>
      <c r="GVN174" s="165"/>
      <c r="GVO174" s="153"/>
      <c r="GVP174" s="154"/>
      <c r="GVQ174" s="154"/>
      <c r="GVR174" s="153"/>
      <c r="GVS174" s="153"/>
      <c r="GVT174" s="153"/>
      <c r="GVU174" s="153"/>
      <c r="GVV174" s="153"/>
      <c r="GVW174" s="153"/>
      <c r="GVX174" s="153"/>
      <c r="GVY174" s="153"/>
      <c r="GVZ174" s="155"/>
      <c r="GWA174" s="165"/>
      <c r="GWB174" s="153"/>
      <c r="GWC174" s="154"/>
      <c r="GWD174" s="154"/>
      <c r="GWE174" s="153"/>
      <c r="GWF174" s="153"/>
      <c r="GWG174" s="153"/>
      <c r="GWH174" s="153"/>
      <c r="GWI174" s="153"/>
      <c r="GWJ174" s="153"/>
      <c r="GWK174" s="153"/>
      <c r="GWL174" s="153"/>
      <c r="GWM174" s="155"/>
      <c r="GWN174" s="165"/>
      <c r="GWO174" s="153"/>
      <c r="GWP174" s="154"/>
      <c r="GWQ174" s="154"/>
      <c r="GWR174" s="153"/>
      <c r="GWS174" s="153"/>
      <c r="GWT174" s="153"/>
      <c r="GWU174" s="153"/>
      <c r="GWV174" s="153"/>
      <c r="GWW174" s="153"/>
      <c r="GWX174" s="153"/>
      <c r="GWY174" s="153"/>
      <c r="GWZ174" s="155"/>
      <c r="GXA174" s="165"/>
      <c r="GXB174" s="153"/>
      <c r="GXC174" s="154"/>
      <c r="GXD174" s="154"/>
      <c r="GXE174" s="153"/>
      <c r="GXF174" s="153"/>
      <c r="GXG174" s="153"/>
      <c r="GXH174" s="153"/>
      <c r="GXI174" s="153"/>
      <c r="GXJ174" s="153"/>
      <c r="GXK174" s="153"/>
      <c r="GXL174" s="153"/>
      <c r="GXM174" s="155"/>
      <c r="GXN174" s="165"/>
      <c r="GXO174" s="153"/>
      <c r="GXP174" s="154"/>
      <c r="GXQ174" s="154"/>
      <c r="GXR174" s="153"/>
      <c r="GXS174" s="153"/>
      <c r="GXT174" s="153"/>
      <c r="GXU174" s="153"/>
      <c r="GXV174" s="153"/>
      <c r="GXW174" s="153"/>
      <c r="GXX174" s="153"/>
      <c r="GXY174" s="153"/>
      <c r="GXZ174" s="155"/>
      <c r="GYA174" s="165"/>
      <c r="GYB174" s="153"/>
      <c r="GYC174" s="154"/>
      <c r="GYD174" s="154"/>
      <c r="GYE174" s="153"/>
      <c r="GYF174" s="153"/>
      <c r="GYG174" s="153"/>
      <c r="GYH174" s="153"/>
      <c r="GYI174" s="153"/>
      <c r="GYJ174" s="153"/>
      <c r="GYK174" s="153"/>
      <c r="GYL174" s="153"/>
      <c r="GYM174" s="155"/>
      <c r="GYN174" s="165"/>
      <c r="GYO174" s="153"/>
      <c r="GYP174" s="154"/>
      <c r="GYQ174" s="154"/>
      <c r="GYR174" s="153"/>
      <c r="GYS174" s="153"/>
      <c r="GYT174" s="153"/>
      <c r="GYU174" s="153"/>
      <c r="GYV174" s="153"/>
      <c r="GYW174" s="153"/>
      <c r="GYX174" s="153"/>
      <c r="GYY174" s="153"/>
      <c r="GYZ174" s="155"/>
      <c r="GZA174" s="165"/>
      <c r="GZB174" s="153"/>
      <c r="GZC174" s="154"/>
      <c r="GZD174" s="154"/>
      <c r="GZE174" s="153"/>
      <c r="GZF174" s="153"/>
      <c r="GZG174" s="153"/>
      <c r="GZH174" s="153"/>
      <c r="GZI174" s="153"/>
      <c r="GZJ174" s="153"/>
      <c r="GZK174" s="153"/>
      <c r="GZL174" s="153"/>
      <c r="GZM174" s="155"/>
      <c r="GZN174" s="165"/>
      <c r="GZO174" s="153"/>
      <c r="GZP174" s="154"/>
      <c r="GZQ174" s="154"/>
      <c r="GZR174" s="153"/>
      <c r="GZS174" s="153"/>
      <c r="GZT174" s="153"/>
      <c r="GZU174" s="153"/>
      <c r="GZV174" s="153"/>
      <c r="GZW174" s="153"/>
      <c r="GZX174" s="153"/>
      <c r="GZY174" s="153"/>
      <c r="GZZ174" s="155"/>
      <c r="HAA174" s="165"/>
      <c r="HAB174" s="153"/>
      <c r="HAC174" s="154"/>
      <c r="HAD174" s="154"/>
      <c r="HAE174" s="153"/>
      <c r="HAF174" s="153"/>
      <c r="HAG174" s="153"/>
      <c r="HAH174" s="153"/>
      <c r="HAI174" s="153"/>
      <c r="HAJ174" s="153"/>
      <c r="HAK174" s="153"/>
      <c r="HAL174" s="153"/>
      <c r="HAM174" s="155"/>
      <c r="HAN174" s="165"/>
      <c r="HAO174" s="153"/>
      <c r="HAP174" s="154"/>
      <c r="HAQ174" s="154"/>
      <c r="HAR174" s="153"/>
      <c r="HAS174" s="153"/>
      <c r="HAT174" s="153"/>
      <c r="HAU174" s="153"/>
      <c r="HAV174" s="153"/>
      <c r="HAW174" s="153"/>
      <c r="HAX174" s="153"/>
      <c r="HAY174" s="153"/>
      <c r="HAZ174" s="155"/>
      <c r="HBA174" s="165"/>
      <c r="HBB174" s="153"/>
      <c r="HBC174" s="154"/>
      <c r="HBD174" s="154"/>
      <c r="HBE174" s="153"/>
      <c r="HBF174" s="153"/>
      <c r="HBG174" s="153"/>
      <c r="HBH174" s="153"/>
      <c r="HBI174" s="153"/>
      <c r="HBJ174" s="153"/>
      <c r="HBK174" s="153"/>
      <c r="HBL174" s="153"/>
      <c r="HBM174" s="155"/>
      <c r="HBN174" s="165"/>
      <c r="HBO174" s="153"/>
      <c r="HBP174" s="154"/>
      <c r="HBQ174" s="154"/>
      <c r="HBR174" s="153"/>
      <c r="HBS174" s="153"/>
      <c r="HBT174" s="153"/>
      <c r="HBU174" s="153"/>
      <c r="HBV174" s="153"/>
      <c r="HBW174" s="153"/>
      <c r="HBX174" s="153"/>
      <c r="HBY174" s="153"/>
      <c r="HBZ174" s="155"/>
      <c r="HCA174" s="165"/>
      <c r="HCB174" s="153"/>
      <c r="HCC174" s="154"/>
      <c r="HCD174" s="154"/>
      <c r="HCE174" s="153"/>
      <c r="HCF174" s="153"/>
      <c r="HCG174" s="153"/>
      <c r="HCH174" s="153"/>
      <c r="HCI174" s="153"/>
      <c r="HCJ174" s="153"/>
      <c r="HCK174" s="153"/>
      <c r="HCL174" s="153"/>
      <c r="HCM174" s="155"/>
      <c r="HCN174" s="165"/>
      <c r="HCO174" s="153"/>
      <c r="HCP174" s="154"/>
      <c r="HCQ174" s="154"/>
      <c r="HCR174" s="153"/>
      <c r="HCS174" s="153"/>
      <c r="HCT174" s="153"/>
      <c r="HCU174" s="153"/>
      <c r="HCV174" s="153"/>
      <c r="HCW174" s="153"/>
      <c r="HCX174" s="153"/>
      <c r="HCY174" s="153"/>
      <c r="HCZ174" s="155"/>
      <c r="HDA174" s="165"/>
      <c r="HDB174" s="153"/>
      <c r="HDC174" s="154"/>
      <c r="HDD174" s="154"/>
      <c r="HDE174" s="153"/>
      <c r="HDF174" s="153"/>
      <c r="HDG174" s="153"/>
      <c r="HDH174" s="153"/>
      <c r="HDI174" s="153"/>
      <c r="HDJ174" s="153"/>
      <c r="HDK174" s="153"/>
      <c r="HDL174" s="153"/>
      <c r="HDM174" s="155"/>
      <c r="HDN174" s="165"/>
      <c r="HDO174" s="153"/>
      <c r="HDP174" s="154"/>
      <c r="HDQ174" s="154"/>
      <c r="HDR174" s="153"/>
      <c r="HDS174" s="153"/>
      <c r="HDT174" s="153"/>
      <c r="HDU174" s="153"/>
      <c r="HDV174" s="153"/>
      <c r="HDW174" s="153"/>
      <c r="HDX174" s="153"/>
      <c r="HDY174" s="153"/>
      <c r="HDZ174" s="155"/>
      <c r="HEA174" s="165"/>
      <c r="HEB174" s="153"/>
      <c r="HEC174" s="154"/>
      <c r="HED174" s="154"/>
      <c r="HEE174" s="153"/>
      <c r="HEF174" s="153"/>
      <c r="HEG174" s="153"/>
      <c r="HEH174" s="153"/>
      <c r="HEI174" s="153"/>
      <c r="HEJ174" s="153"/>
      <c r="HEK174" s="153"/>
      <c r="HEL174" s="153"/>
      <c r="HEM174" s="155"/>
      <c r="HEN174" s="165"/>
      <c r="HEO174" s="153"/>
      <c r="HEP174" s="154"/>
      <c r="HEQ174" s="154"/>
      <c r="HER174" s="153"/>
      <c r="HES174" s="153"/>
      <c r="HET174" s="153"/>
      <c r="HEU174" s="153"/>
      <c r="HEV174" s="153"/>
      <c r="HEW174" s="153"/>
      <c r="HEX174" s="153"/>
      <c r="HEY174" s="153"/>
      <c r="HEZ174" s="155"/>
      <c r="HFA174" s="165"/>
      <c r="HFB174" s="153"/>
      <c r="HFC174" s="154"/>
      <c r="HFD174" s="154"/>
      <c r="HFE174" s="153"/>
      <c r="HFF174" s="153"/>
      <c r="HFG174" s="153"/>
      <c r="HFH174" s="153"/>
      <c r="HFI174" s="153"/>
      <c r="HFJ174" s="153"/>
      <c r="HFK174" s="153"/>
      <c r="HFL174" s="153"/>
      <c r="HFM174" s="155"/>
      <c r="HFN174" s="165"/>
      <c r="HFO174" s="153"/>
      <c r="HFP174" s="154"/>
      <c r="HFQ174" s="154"/>
      <c r="HFR174" s="153"/>
      <c r="HFS174" s="153"/>
      <c r="HFT174" s="153"/>
      <c r="HFU174" s="153"/>
      <c r="HFV174" s="153"/>
      <c r="HFW174" s="153"/>
      <c r="HFX174" s="153"/>
      <c r="HFY174" s="153"/>
      <c r="HFZ174" s="155"/>
      <c r="HGA174" s="165"/>
      <c r="HGB174" s="153"/>
      <c r="HGC174" s="154"/>
      <c r="HGD174" s="154"/>
      <c r="HGE174" s="153"/>
      <c r="HGF174" s="153"/>
      <c r="HGG174" s="153"/>
      <c r="HGH174" s="153"/>
      <c r="HGI174" s="153"/>
      <c r="HGJ174" s="153"/>
      <c r="HGK174" s="153"/>
      <c r="HGL174" s="153"/>
      <c r="HGM174" s="155"/>
      <c r="HGN174" s="165"/>
      <c r="HGO174" s="153"/>
      <c r="HGP174" s="154"/>
      <c r="HGQ174" s="154"/>
      <c r="HGR174" s="153"/>
      <c r="HGS174" s="153"/>
      <c r="HGT174" s="153"/>
      <c r="HGU174" s="153"/>
      <c r="HGV174" s="153"/>
      <c r="HGW174" s="153"/>
      <c r="HGX174" s="153"/>
      <c r="HGY174" s="153"/>
      <c r="HGZ174" s="155"/>
      <c r="HHA174" s="165"/>
      <c r="HHB174" s="153"/>
      <c r="HHC174" s="154"/>
      <c r="HHD174" s="154"/>
      <c r="HHE174" s="153"/>
      <c r="HHF174" s="153"/>
      <c r="HHG174" s="153"/>
      <c r="HHH174" s="153"/>
      <c r="HHI174" s="153"/>
      <c r="HHJ174" s="153"/>
      <c r="HHK174" s="153"/>
      <c r="HHL174" s="153"/>
      <c r="HHM174" s="155"/>
      <c r="HHN174" s="165"/>
      <c r="HHO174" s="153"/>
      <c r="HHP174" s="154"/>
      <c r="HHQ174" s="154"/>
      <c r="HHR174" s="153"/>
      <c r="HHS174" s="153"/>
      <c r="HHT174" s="153"/>
      <c r="HHU174" s="153"/>
      <c r="HHV174" s="153"/>
      <c r="HHW174" s="153"/>
      <c r="HHX174" s="153"/>
      <c r="HHY174" s="153"/>
      <c r="HHZ174" s="155"/>
      <c r="HIA174" s="165"/>
      <c r="HIB174" s="153"/>
      <c r="HIC174" s="154"/>
      <c r="HID174" s="154"/>
      <c r="HIE174" s="153"/>
      <c r="HIF174" s="153"/>
      <c r="HIG174" s="153"/>
      <c r="HIH174" s="153"/>
      <c r="HII174" s="153"/>
      <c r="HIJ174" s="153"/>
      <c r="HIK174" s="153"/>
      <c r="HIL174" s="153"/>
      <c r="HIM174" s="155"/>
      <c r="HIN174" s="165"/>
      <c r="HIO174" s="153"/>
      <c r="HIP174" s="154"/>
      <c r="HIQ174" s="154"/>
      <c r="HIR174" s="153"/>
      <c r="HIS174" s="153"/>
      <c r="HIT174" s="153"/>
      <c r="HIU174" s="153"/>
      <c r="HIV174" s="153"/>
      <c r="HIW174" s="153"/>
      <c r="HIX174" s="153"/>
      <c r="HIY174" s="153"/>
      <c r="HIZ174" s="155"/>
      <c r="HJA174" s="165"/>
      <c r="HJB174" s="153"/>
      <c r="HJC174" s="154"/>
      <c r="HJD174" s="154"/>
      <c r="HJE174" s="153"/>
      <c r="HJF174" s="153"/>
      <c r="HJG174" s="153"/>
      <c r="HJH174" s="153"/>
      <c r="HJI174" s="153"/>
      <c r="HJJ174" s="153"/>
      <c r="HJK174" s="153"/>
      <c r="HJL174" s="153"/>
      <c r="HJM174" s="155"/>
      <c r="HJN174" s="165"/>
      <c r="HJO174" s="153"/>
      <c r="HJP174" s="154"/>
      <c r="HJQ174" s="154"/>
      <c r="HJR174" s="153"/>
      <c r="HJS174" s="153"/>
      <c r="HJT174" s="153"/>
      <c r="HJU174" s="153"/>
      <c r="HJV174" s="153"/>
      <c r="HJW174" s="153"/>
      <c r="HJX174" s="153"/>
      <c r="HJY174" s="153"/>
      <c r="HJZ174" s="155"/>
      <c r="HKA174" s="165"/>
      <c r="HKB174" s="153"/>
      <c r="HKC174" s="154"/>
      <c r="HKD174" s="154"/>
      <c r="HKE174" s="153"/>
      <c r="HKF174" s="153"/>
      <c r="HKG174" s="153"/>
      <c r="HKH174" s="153"/>
      <c r="HKI174" s="153"/>
      <c r="HKJ174" s="153"/>
      <c r="HKK174" s="153"/>
      <c r="HKL174" s="153"/>
      <c r="HKM174" s="155"/>
      <c r="HKN174" s="165"/>
      <c r="HKO174" s="153"/>
      <c r="HKP174" s="154"/>
      <c r="HKQ174" s="154"/>
      <c r="HKR174" s="153"/>
      <c r="HKS174" s="153"/>
      <c r="HKT174" s="153"/>
      <c r="HKU174" s="153"/>
      <c r="HKV174" s="153"/>
      <c r="HKW174" s="153"/>
      <c r="HKX174" s="153"/>
      <c r="HKY174" s="153"/>
      <c r="HKZ174" s="155"/>
      <c r="HLA174" s="165"/>
      <c r="HLB174" s="153"/>
      <c r="HLC174" s="154"/>
      <c r="HLD174" s="154"/>
      <c r="HLE174" s="153"/>
      <c r="HLF174" s="153"/>
      <c r="HLG174" s="153"/>
      <c r="HLH174" s="153"/>
      <c r="HLI174" s="153"/>
      <c r="HLJ174" s="153"/>
      <c r="HLK174" s="153"/>
      <c r="HLL174" s="153"/>
      <c r="HLM174" s="155"/>
      <c r="HLN174" s="165"/>
      <c r="HLO174" s="153"/>
      <c r="HLP174" s="154"/>
      <c r="HLQ174" s="154"/>
      <c r="HLR174" s="153"/>
      <c r="HLS174" s="153"/>
      <c r="HLT174" s="153"/>
      <c r="HLU174" s="153"/>
      <c r="HLV174" s="153"/>
      <c r="HLW174" s="153"/>
      <c r="HLX174" s="153"/>
      <c r="HLY174" s="153"/>
      <c r="HLZ174" s="155"/>
      <c r="HMA174" s="165"/>
      <c r="HMB174" s="153"/>
      <c r="HMC174" s="154"/>
      <c r="HMD174" s="154"/>
      <c r="HME174" s="153"/>
      <c r="HMF174" s="153"/>
      <c r="HMG174" s="153"/>
      <c r="HMH174" s="153"/>
      <c r="HMI174" s="153"/>
      <c r="HMJ174" s="153"/>
      <c r="HMK174" s="153"/>
      <c r="HML174" s="153"/>
      <c r="HMM174" s="155"/>
      <c r="HMN174" s="165"/>
      <c r="HMO174" s="153"/>
      <c r="HMP174" s="154"/>
      <c r="HMQ174" s="154"/>
      <c r="HMR174" s="153"/>
      <c r="HMS174" s="153"/>
      <c r="HMT174" s="153"/>
      <c r="HMU174" s="153"/>
      <c r="HMV174" s="153"/>
      <c r="HMW174" s="153"/>
      <c r="HMX174" s="153"/>
      <c r="HMY174" s="153"/>
      <c r="HMZ174" s="155"/>
      <c r="HNA174" s="165"/>
      <c r="HNB174" s="153"/>
      <c r="HNC174" s="154"/>
      <c r="HND174" s="154"/>
      <c r="HNE174" s="153"/>
      <c r="HNF174" s="153"/>
      <c r="HNG174" s="153"/>
      <c r="HNH174" s="153"/>
      <c r="HNI174" s="153"/>
      <c r="HNJ174" s="153"/>
      <c r="HNK174" s="153"/>
      <c r="HNL174" s="153"/>
      <c r="HNM174" s="155"/>
      <c r="HNN174" s="165"/>
      <c r="HNO174" s="153"/>
      <c r="HNP174" s="154"/>
      <c r="HNQ174" s="154"/>
      <c r="HNR174" s="153"/>
      <c r="HNS174" s="153"/>
      <c r="HNT174" s="153"/>
      <c r="HNU174" s="153"/>
      <c r="HNV174" s="153"/>
      <c r="HNW174" s="153"/>
      <c r="HNX174" s="153"/>
      <c r="HNY174" s="153"/>
      <c r="HNZ174" s="155"/>
      <c r="HOA174" s="165"/>
      <c r="HOB174" s="153"/>
      <c r="HOC174" s="154"/>
      <c r="HOD174" s="154"/>
      <c r="HOE174" s="153"/>
      <c r="HOF174" s="153"/>
      <c r="HOG174" s="153"/>
      <c r="HOH174" s="153"/>
      <c r="HOI174" s="153"/>
      <c r="HOJ174" s="153"/>
      <c r="HOK174" s="153"/>
      <c r="HOL174" s="153"/>
      <c r="HOM174" s="155"/>
      <c r="HON174" s="165"/>
      <c r="HOO174" s="153"/>
      <c r="HOP174" s="154"/>
      <c r="HOQ174" s="154"/>
      <c r="HOR174" s="153"/>
      <c r="HOS174" s="153"/>
      <c r="HOT174" s="153"/>
      <c r="HOU174" s="153"/>
      <c r="HOV174" s="153"/>
      <c r="HOW174" s="153"/>
      <c r="HOX174" s="153"/>
      <c r="HOY174" s="153"/>
      <c r="HOZ174" s="155"/>
      <c r="HPA174" s="165"/>
      <c r="HPB174" s="153"/>
      <c r="HPC174" s="154"/>
      <c r="HPD174" s="154"/>
      <c r="HPE174" s="153"/>
      <c r="HPF174" s="153"/>
      <c r="HPG174" s="153"/>
      <c r="HPH174" s="153"/>
      <c r="HPI174" s="153"/>
      <c r="HPJ174" s="153"/>
      <c r="HPK174" s="153"/>
      <c r="HPL174" s="153"/>
      <c r="HPM174" s="155"/>
      <c r="HPN174" s="165"/>
      <c r="HPO174" s="153"/>
      <c r="HPP174" s="154"/>
      <c r="HPQ174" s="154"/>
      <c r="HPR174" s="153"/>
      <c r="HPS174" s="153"/>
      <c r="HPT174" s="153"/>
      <c r="HPU174" s="153"/>
      <c r="HPV174" s="153"/>
      <c r="HPW174" s="153"/>
      <c r="HPX174" s="153"/>
      <c r="HPY174" s="153"/>
      <c r="HPZ174" s="155"/>
      <c r="HQA174" s="165"/>
      <c r="HQB174" s="153"/>
      <c r="HQC174" s="154"/>
      <c r="HQD174" s="154"/>
      <c r="HQE174" s="153"/>
      <c r="HQF174" s="153"/>
      <c r="HQG174" s="153"/>
      <c r="HQH174" s="153"/>
      <c r="HQI174" s="153"/>
      <c r="HQJ174" s="153"/>
      <c r="HQK174" s="153"/>
      <c r="HQL174" s="153"/>
      <c r="HQM174" s="155"/>
      <c r="HQN174" s="165"/>
      <c r="HQO174" s="153"/>
      <c r="HQP174" s="154"/>
      <c r="HQQ174" s="154"/>
      <c r="HQR174" s="153"/>
      <c r="HQS174" s="153"/>
      <c r="HQT174" s="153"/>
      <c r="HQU174" s="153"/>
      <c r="HQV174" s="153"/>
      <c r="HQW174" s="153"/>
      <c r="HQX174" s="153"/>
      <c r="HQY174" s="153"/>
      <c r="HQZ174" s="155"/>
      <c r="HRA174" s="165"/>
      <c r="HRB174" s="153"/>
      <c r="HRC174" s="154"/>
      <c r="HRD174" s="154"/>
      <c r="HRE174" s="153"/>
      <c r="HRF174" s="153"/>
      <c r="HRG174" s="153"/>
      <c r="HRH174" s="153"/>
      <c r="HRI174" s="153"/>
      <c r="HRJ174" s="153"/>
      <c r="HRK174" s="153"/>
      <c r="HRL174" s="153"/>
      <c r="HRM174" s="155"/>
      <c r="HRN174" s="165"/>
      <c r="HRO174" s="153"/>
      <c r="HRP174" s="154"/>
      <c r="HRQ174" s="154"/>
      <c r="HRR174" s="153"/>
      <c r="HRS174" s="153"/>
      <c r="HRT174" s="153"/>
      <c r="HRU174" s="153"/>
      <c r="HRV174" s="153"/>
      <c r="HRW174" s="153"/>
      <c r="HRX174" s="153"/>
      <c r="HRY174" s="153"/>
      <c r="HRZ174" s="155"/>
      <c r="HSA174" s="165"/>
      <c r="HSB174" s="153"/>
      <c r="HSC174" s="154"/>
      <c r="HSD174" s="154"/>
      <c r="HSE174" s="153"/>
      <c r="HSF174" s="153"/>
      <c r="HSG174" s="153"/>
      <c r="HSH174" s="153"/>
      <c r="HSI174" s="153"/>
      <c r="HSJ174" s="153"/>
      <c r="HSK174" s="153"/>
      <c r="HSL174" s="153"/>
      <c r="HSM174" s="155"/>
      <c r="HSN174" s="165"/>
      <c r="HSO174" s="153"/>
      <c r="HSP174" s="154"/>
      <c r="HSQ174" s="154"/>
      <c r="HSR174" s="153"/>
      <c r="HSS174" s="153"/>
      <c r="HST174" s="153"/>
      <c r="HSU174" s="153"/>
      <c r="HSV174" s="153"/>
      <c r="HSW174" s="153"/>
      <c r="HSX174" s="153"/>
      <c r="HSY174" s="153"/>
      <c r="HSZ174" s="155"/>
      <c r="HTA174" s="165"/>
      <c r="HTB174" s="153"/>
      <c r="HTC174" s="154"/>
      <c r="HTD174" s="154"/>
      <c r="HTE174" s="153"/>
      <c r="HTF174" s="153"/>
      <c r="HTG174" s="153"/>
      <c r="HTH174" s="153"/>
      <c r="HTI174" s="153"/>
      <c r="HTJ174" s="153"/>
      <c r="HTK174" s="153"/>
      <c r="HTL174" s="153"/>
      <c r="HTM174" s="155"/>
      <c r="HTN174" s="165"/>
      <c r="HTO174" s="153"/>
      <c r="HTP174" s="154"/>
      <c r="HTQ174" s="154"/>
      <c r="HTR174" s="153"/>
      <c r="HTS174" s="153"/>
      <c r="HTT174" s="153"/>
      <c r="HTU174" s="153"/>
      <c r="HTV174" s="153"/>
      <c r="HTW174" s="153"/>
      <c r="HTX174" s="153"/>
      <c r="HTY174" s="153"/>
      <c r="HTZ174" s="155"/>
      <c r="HUA174" s="165"/>
      <c r="HUB174" s="153"/>
      <c r="HUC174" s="154"/>
      <c r="HUD174" s="154"/>
      <c r="HUE174" s="153"/>
      <c r="HUF174" s="153"/>
      <c r="HUG174" s="153"/>
      <c r="HUH174" s="153"/>
      <c r="HUI174" s="153"/>
      <c r="HUJ174" s="153"/>
      <c r="HUK174" s="153"/>
      <c r="HUL174" s="153"/>
      <c r="HUM174" s="155"/>
      <c r="HUN174" s="165"/>
      <c r="HUO174" s="153"/>
      <c r="HUP174" s="154"/>
      <c r="HUQ174" s="154"/>
      <c r="HUR174" s="153"/>
      <c r="HUS174" s="153"/>
      <c r="HUT174" s="153"/>
      <c r="HUU174" s="153"/>
      <c r="HUV174" s="153"/>
      <c r="HUW174" s="153"/>
      <c r="HUX174" s="153"/>
      <c r="HUY174" s="153"/>
      <c r="HUZ174" s="155"/>
      <c r="HVA174" s="165"/>
      <c r="HVB174" s="153"/>
      <c r="HVC174" s="154"/>
      <c r="HVD174" s="154"/>
      <c r="HVE174" s="153"/>
      <c r="HVF174" s="153"/>
      <c r="HVG174" s="153"/>
      <c r="HVH174" s="153"/>
      <c r="HVI174" s="153"/>
      <c r="HVJ174" s="153"/>
      <c r="HVK174" s="153"/>
      <c r="HVL174" s="153"/>
      <c r="HVM174" s="155"/>
      <c r="HVN174" s="165"/>
      <c r="HVO174" s="153"/>
      <c r="HVP174" s="154"/>
      <c r="HVQ174" s="154"/>
      <c r="HVR174" s="153"/>
      <c r="HVS174" s="153"/>
      <c r="HVT174" s="153"/>
      <c r="HVU174" s="153"/>
      <c r="HVV174" s="153"/>
      <c r="HVW174" s="153"/>
      <c r="HVX174" s="153"/>
      <c r="HVY174" s="153"/>
      <c r="HVZ174" s="155"/>
      <c r="HWA174" s="165"/>
      <c r="HWB174" s="153"/>
      <c r="HWC174" s="154"/>
      <c r="HWD174" s="154"/>
      <c r="HWE174" s="153"/>
      <c r="HWF174" s="153"/>
      <c r="HWG174" s="153"/>
      <c r="HWH174" s="153"/>
      <c r="HWI174" s="153"/>
      <c r="HWJ174" s="153"/>
      <c r="HWK174" s="153"/>
      <c r="HWL174" s="153"/>
      <c r="HWM174" s="155"/>
      <c r="HWN174" s="165"/>
      <c r="HWO174" s="153"/>
      <c r="HWP174" s="154"/>
      <c r="HWQ174" s="154"/>
      <c r="HWR174" s="153"/>
      <c r="HWS174" s="153"/>
      <c r="HWT174" s="153"/>
      <c r="HWU174" s="153"/>
      <c r="HWV174" s="153"/>
      <c r="HWW174" s="153"/>
      <c r="HWX174" s="153"/>
      <c r="HWY174" s="153"/>
      <c r="HWZ174" s="155"/>
      <c r="HXA174" s="165"/>
      <c r="HXB174" s="153"/>
      <c r="HXC174" s="154"/>
      <c r="HXD174" s="154"/>
      <c r="HXE174" s="153"/>
      <c r="HXF174" s="153"/>
      <c r="HXG174" s="153"/>
      <c r="HXH174" s="153"/>
      <c r="HXI174" s="153"/>
      <c r="HXJ174" s="153"/>
      <c r="HXK174" s="153"/>
      <c r="HXL174" s="153"/>
      <c r="HXM174" s="155"/>
      <c r="HXN174" s="165"/>
      <c r="HXO174" s="153"/>
      <c r="HXP174" s="154"/>
      <c r="HXQ174" s="154"/>
      <c r="HXR174" s="153"/>
      <c r="HXS174" s="153"/>
      <c r="HXT174" s="153"/>
      <c r="HXU174" s="153"/>
      <c r="HXV174" s="153"/>
      <c r="HXW174" s="153"/>
      <c r="HXX174" s="153"/>
      <c r="HXY174" s="153"/>
      <c r="HXZ174" s="155"/>
      <c r="HYA174" s="165"/>
      <c r="HYB174" s="153"/>
      <c r="HYC174" s="154"/>
      <c r="HYD174" s="154"/>
      <c r="HYE174" s="153"/>
      <c r="HYF174" s="153"/>
      <c r="HYG174" s="153"/>
      <c r="HYH174" s="153"/>
      <c r="HYI174" s="153"/>
      <c r="HYJ174" s="153"/>
      <c r="HYK174" s="153"/>
      <c r="HYL174" s="153"/>
      <c r="HYM174" s="155"/>
      <c r="HYN174" s="165"/>
      <c r="HYO174" s="153"/>
      <c r="HYP174" s="154"/>
      <c r="HYQ174" s="154"/>
      <c r="HYR174" s="153"/>
      <c r="HYS174" s="153"/>
      <c r="HYT174" s="153"/>
      <c r="HYU174" s="153"/>
      <c r="HYV174" s="153"/>
      <c r="HYW174" s="153"/>
      <c r="HYX174" s="153"/>
      <c r="HYY174" s="153"/>
      <c r="HYZ174" s="155"/>
      <c r="HZA174" s="165"/>
      <c r="HZB174" s="153"/>
      <c r="HZC174" s="154"/>
      <c r="HZD174" s="154"/>
      <c r="HZE174" s="153"/>
      <c r="HZF174" s="153"/>
      <c r="HZG174" s="153"/>
      <c r="HZH174" s="153"/>
      <c r="HZI174" s="153"/>
      <c r="HZJ174" s="153"/>
      <c r="HZK174" s="153"/>
      <c r="HZL174" s="153"/>
      <c r="HZM174" s="155"/>
      <c r="HZN174" s="165"/>
      <c r="HZO174" s="153"/>
      <c r="HZP174" s="154"/>
      <c r="HZQ174" s="154"/>
      <c r="HZR174" s="153"/>
      <c r="HZS174" s="153"/>
      <c r="HZT174" s="153"/>
      <c r="HZU174" s="153"/>
      <c r="HZV174" s="153"/>
      <c r="HZW174" s="153"/>
      <c r="HZX174" s="153"/>
      <c r="HZY174" s="153"/>
      <c r="HZZ174" s="155"/>
      <c r="IAA174" s="165"/>
      <c r="IAB174" s="153"/>
      <c r="IAC174" s="154"/>
      <c r="IAD174" s="154"/>
      <c r="IAE174" s="153"/>
      <c r="IAF174" s="153"/>
      <c r="IAG174" s="153"/>
      <c r="IAH174" s="153"/>
      <c r="IAI174" s="153"/>
      <c r="IAJ174" s="153"/>
      <c r="IAK174" s="153"/>
      <c r="IAL174" s="153"/>
      <c r="IAM174" s="155"/>
      <c r="IAN174" s="165"/>
      <c r="IAO174" s="153"/>
      <c r="IAP174" s="154"/>
      <c r="IAQ174" s="154"/>
      <c r="IAR174" s="153"/>
      <c r="IAS174" s="153"/>
      <c r="IAT174" s="153"/>
      <c r="IAU174" s="153"/>
      <c r="IAV174" s="153"/>
      <c r="IAW174" s="153"/>
      <c r="IAX174" s="153"/>
      <c r="IAY174" s="153"/>
      <c r="IAZ174" s="155"/>
      <c r="IBA174" s="165"/>
      <c r="IBB174" s="153"/>
      <c r="IBC174" s="154"/>
      <c r="IBD174" s="154"/>
      <c r="IBE174" s="153"/>
      <c r="IBF174" s="153"/>
      <c r="IBG174" s="153"/>
      <c r="IBH174" s="153"/>
      <c r="IBI174" s="153"/>
      <c r="IBJ174" s="153"/>
      <c r="IBK174" s="153"/>
      <c r="IBL174" s="153"/>
      <c r="IBM174" s="155"/>
      <c r="IBN174" s="165"/>
      <c r="IBO174" s="153"/>
      <c r="IBP174" s="154"/>
      <c r="IBQ174" s="154"/>
      <c r="IBR174" s="153"/>
      <c r="IBS174" s="153"/>
      <c r="IBT174" s="153"/>
      <c r="IBU174" s="153"/>
      <c r="IBV174" s="153"/>
      <c r="IBW174" s="153"/>
      <c r="IBX174" s="153"/>
      <c r="IBY174" s="153"/>
      <c r="IBZ174" s="155"/>
      <c r="ICA174" s="165"/>
      <c r="ICB174" s="153"/>
      <c r="ICC174" s="154"/>
      <c r="ICD174" s="154"/>
      <c r="ICE174" s="153"/>
      <c r="ICF174" s="153"/>
      <c r="ICG174" s="153"/>
      <c r="ICH174" s="153"/>
      <c r="ICI174" s="153"/>
      <c r="ICJ174" s="153"/>
      <c r="ICK174" s="153"/>
      <c r="ICL174" s="153"/>
      <c r="ICM174" s="155"/>
      <c r="ICN174" s="165"/>
      <c r="ICO174" s="153"/>
      <c r="ICP174" s="154"/>
      <c r="ICQ174" s="154"/>
      <c r="ICR174" s="153"/>
      <c r="ICS174" s="153"/>
      <c r="ICT174" s="153"/>
      <c r="ICU174" s="153"/>
      <c r="ICV174" s="153"/>
      <c r="ICW174" s="153"/>
      <c r="ICX174" s="153"/>
      <c r="ICY174" s="153"/>
      <c r="ICZ174" s="155"/>
      <c r="IDA174" s="165"/>
      <c r="IDB174" s="153"/>
      <c r="IDC174" s="154"/>
      <c r="IDD174" s="154"/>
      <c r="IDE174" s="153"/>
      <c r="IDF174" s="153"/>
      <c r="IDG174" s="153"/>
      <c r="IDH174" s="153"/>
      <c r="IDI174" s="153"/>
      <c r="IDJ174" s="153"/>
      <c r="IDK174" s="153"/>
      <c r="IDL174" s="153"/>
      <c r="IDM174" s="155"/>
      <c r="IDN174" s="165"/>
      <c r="IDO174" s="153"/>
      <c r="IDP174" s="154"/>
      <c r="IDQ174" s="154"/>
      <c r="IDR174" s="153"/>
      <c r="IDS174" s="153"/>
      <c r="IDT174" s="153"/>
      <c r="IDU174" s="153"/>
      <c r="IDV174" s="153"/>
      <c r="IDW174" s="153"/>
      <c r="IDX174" s="153"/>
      <c r="IDY174" s="153"/>
      <c r="IDZ174" s="155"/>
      <c r="IEA174" s="165"/>
      <c r="IEB174" s="153"/>
      <c r="IEC174" s="154"/>
      <c r="IED174" s="154"/>
      <c r="IEE174" s="153"/>
      <c r="IEF174" s="153"/>
      <c r="IEG174" s="153"/>
      <c r="IEH174" s="153"/>
      <c r="IEI174" s="153"/>
      <c r="IEJ174" s="153"/>
      <c r="IEK174" s="153"/>
      <c r="IEL174" s="153"/>
      <c r="IEM174" s="155"/>
      <c r="IEN174" s="165"/>
      <c r="IEO174" s="153"/>
      <c r="IEP174" s="154"/>
      <c r="IEQ174" s="154"/>
      <c r="IER174" s="153"/>
      <c r="IES174" s="153"/>
      <c r="IET174" s="153"/>
      <c r="IEU174" s="153"/>
      <c r="IEV174" s="153"/>
      <c r="IEW174" s="153"/>
      <c r="IEX174" s="153"/>
      <c r="IEY174" s="153"/>
      <c r="IEZ174" s="155"/>
      <c r="IFA174" s="165"/>
      <c r="IFB174" s="153"/>
      <c r="IFC174" s="154"/>
      <c r="IFD174" s="154"/>
      <c r="IFE174" s="153"/>
      <c r="IFF174" s="153"/>
      <c r="IFG174" s="153"/>
      <c r="IFH174" s="153"/>
      <c r="IFI174" s="153"/>
      <c r="IFJ174" s="153"/>
      <c r="IFK174" s="153"/>
      <c r="IFL174" s="153"/>
      <c r="IFM174" s="155"/>
      <c r="IFN174" s="165"/>
      <c r="IFO174" s="153"/>
      <c r="IFP174" s="154"/>
      <c r="IFQ174" s="154"/>
      <c r="IFR174" s="153"/>
      <c r="IFS174" s="153"/>
      <c r="IFT174" s="153"/>
      <c r="IFU174" s="153"/>
      <c r="IFV174" s="153"/>
      <c r="IFW174" s="153"/>
      <c r="IFX174" s="153"/>
      <c r="IFY174" s="153"/>
      <c r="IFZ174" s="155"/>
      <c r="IGA174" s="165"/>
      <c r="IGB174" s="153"/>
      <c r="IGC174" s="154"/>
      <c r="IGD174" s="154"/>
      <c r="IGE174" s="153"/>
      <c r="IGF174" s="153"/>
      <c r="IGG174" s="153"/>
      <c r="IGH174" s="153"/>
      <c r="IGI174" s="153"/>
      <c r="IGJ174" s="153"/>
      <c r="IGK174" s="153"/>
      <c r="IGL174" s="153"/>
      <c r="IGM174" s="155"/>
      <c r="IGN174" s="165"/>
      <c r="IGO174" s="153"/>
      <c r="IGP174" s="154"/>
      <c r="IGQ174" s="154"/>
      <c r="IGR174" s="153"/>
      <c r="IGS174" s="153"/>
      <c r="IGT174" s="153"/>
      <c r="IGU174" s="153"/>
      <c r="IGV174" s="153"/>
      <c r="IGW174" s="153"/>
      <c r="IGX174" s="153"/>
      <c r="IGY174" s="153"/>
      <c r="IGZ174" s="155"/>
      <c r="IHA174" s="165"/>
      <c r="IHB174" s="153"/>
      <c r="IHC174" s="154"/>
      <c r="IHD174" s="154"/>
      <c r="IHE174" s="153"/>
      <c r="IHF174" s="153"/>
      <c r="IHG174" s="153"/>
      <c r="IHH174" s="153"/>
      <c r="IHI174" s="153"/>
      <c r="IHJ174" s="153"/>
      <c r="IHK174" s="153"/>
      <c r="IHL174" s="153"/>
      <c r="IHM174" s="155"/>
      <c r="IHN174" s="165"/>
      <c r="IHO174" s="153"/>
      <c r="IHP174" s="154"/>
      <c r="IHQ174" s="154"/>
      <c r="IHR174" s="153"/>
      <c r="IHS174" s="153"/>
      <c r="IHT174" s="153"/>
      <c r="IHU174" s="153"/>
      <c r="IHV174" s="153"/>
      <c r="IHW174" s="153"/>
      <c r="IHX174" s="153"/>
      <c r="IHY174" s="153"/>
      <c r="IHZ174" s="155"/>
      <c r="IIA174" s="165"/>
      <c r="IIB174" s="153"/>
      <c r="IIC174" s="154"/>
      <c r="IID174" s="154"/>
      <c r="IIE174" s="153"/>
      <c r="IIF174" s="153"/>
      <c r="IIG174" s="153"/>
      <c r="IIH174" s="153"/>
      <c r="III174" s="153"/>
      <c r="IIJ174" s="153"/>
      <c r="IIK174" s="153"/>
      <c r="IIL174" s="153"/>
      <c r="IIM174" s="155"/>
      <c r="IIN174" s="165"/>
      <c r="IIO174" s="153"/>
      <c r="IIP174" s="154"/>
      <c r="IIQ174" s="154"/>
      <c r="IIR174" s="153"/>
      <c r="IIS174" s="153"/>
      <c r="IIT174" s="153"/>
      <c r="IIU174" s="153"/>
      <c r="IIV174" s="153"/>
      <c r="IIW174" s="153"/>
      <c r="IIX174" s="153"/>
      <c r="IIY174" s="153"/>
      <c r="IIZ174" s="155"/>
      <c r="IJA174" s="165"/>
      <c r="IJB174" s="153"/>
      <c r="IJC174" s="154"/>
      <c r="IJD174" s="154"/>
      <c r="IJE174" s="153"/>
      <c r="IJF174" s="153"/>
      <c r="IJG174" s="153"/>
      <c r="IJH174" s="153"/>
      <c r="IJI174" s="153"/>
      <c r="IJJ174" s="153"/>
      <c r="IJK174" s="153"/>
      <c r="IJL174" s="153"/>
      <c r="IJM174" s="155"/>
      <c r="IJN174" s="165"/>
      <c r="IJO174" s="153"/>
      <c r="IJP174" s="154"/>
      <c r="IJQ174" s="154"/>
      <c r="IJR174" s="153"/>
      <c r="IJS174" s="153"/>
      <c r="IJT174" s="153"/>
      <c r="IJU174" s="153"/>
      <c r="IJV174" s="153"/>
      <c r="IJW174" s="153"/>
      <c r="IJX174" s="153"/>
      <c r="IJY174" s="153"/>
      <c r="IJZ174" s="155"/>
      <c r="IKA174" s="165"/>
      <c r="IKB174" s="153"/>
      <c r="IKC174" s="154"/>
      <c r="IKD174" s="154"/>
      <c r="IKE174" s="153"/>
      <c r="IKF174" s="153"/>
      <c r="IKG174" s="153"/>
      <c r="IKH174" s="153"/>
      <c r="IKI174" s="153"/>
      <c r="IKJ174" s="153"/>
      <c r="IKK174" s="153"/>
      <c r="IKL174" s="153"/>
      <c r="IKM174" s="155"/>
      <c r="IKN174" s="165"/>
      <c r="IKO174" s="153"/>
      <c r="IKP174" s="154"/>
      <c r="IKQ174" s="154"/>
      <c r="IKR174" s="153"/>
      <c r="IKS174" s="153"/>
      <c r="IKT174" s="153"/>
      <c r="IKU174" s="153"/>
      <c r="IKV174" s="153"/>
      <c r="IKW174" s="153"/>
      <c r="IKX174" s="153"/>
      <c r="IKY174" s="153"/>
      <c r="IKZ174" s="155"/>
      <c r="ILA174" s="165"/>
      <c r="ILB174" s="153"/>
      <c r="ILC174" s="154"/>
      <c r="ILD174" s="154"/>
      <c r="ILE174" s="153"/>
      <c r="ILF174" s="153"/>
      <c r="ILG174" s="153"/>
      <c r="ILH174" s="153"/>
      <c r="ILI174" s="153"/>
      <c r="ILJ174" s="153"/>
      <c r="ILK174" s="153"/>
      <c r="ILL174" s="153"/>
      <c r="ILM174" s="155"/>
      <c r="ILN174" s="165"/>
      <c r="ILO174" s="153"/>
      <c r="ILP174" s="154"/>
      <c r="ILQ174" s="154"/>
      <c r="ILR174" s="153"/>
      <c r="ILS174" s="153"/>
      <c r="ILT174" s="153"/>
      <c r="ILU174" s="153"/>
      <c r="ILV174" s="153"/>
      <c r="ILW174" s="153"/>
      <c r="ILX174" s="153"/>
      <c r="ILY174" s="153"/>
      <c r="ILZ174" s="155"/>
      <c r="IMA174" s="165"/>
      <c r="IMB174" s="153"/>
      <c r="IMC174" s="154"/>
      <c r="IMD174" s="154"/>
      <c r="IME174" s="153"/>
      <c r="IMF174" s="153"/>
      <c r="IMG174" s="153"/>
      <c r="IMH174" s="153"/>
      <c r="IMI174" s="153"/>
      <c r="IMJ174" s="153"/>
      <c r="IMK174" s="153"/>
      <c r="IML174" s="153"/>
      <c r="IMM174" s="155"/>
      <c r="IMN174" s="165"/>
      <c r="IMO174" s="153"/>
      <c r="IMP174" s="154"/>
      <c r="IMQ174" s="154"/>
      <c r="IMR174" s="153"/>
      <c r="IMS174" s="153"/>
      <c r="IMT174" s="153"/>
      <c r="IMU174" s="153"/>
      <c r="IMV174" s="153"/>
      <c r="IMW174" s="153"/>
      <c r="IMX174" s="153"/>
      <c r="IMY174" s="153"/>
      <c r="IMZ174" s="155"/>
      <c r="INA174" s="165"/>
      <c r="INB174" s="153"/>
      <c r="INC174" s="154"/>
      <c r="IND174" s="154"/>
      <c r="INE174" s="153"/>
      <c r="INF174" s="153"/>
      <c r="ING174" s="153"/>
      <c r="INH174" s="153"/>
      <c r="INI174" s="153"/>
      <c r="INJ174" s="153"/>
      <c r="INK174" s="153"/>
      <c r="INL174" s="153"/>
      <c r="INM174" s="155"/>
      <c r="INN174" s="165"/>
      <c r="INO174" s="153"/>
      <c r="INP174" s="154"/>
      <c r="INQ174" s="154"/>
      <c r="INR174" s="153"/>
      <c r="INS174" s="153"/>
      <c r="INT174" s="153"/>
      <c r="INU174" s="153"/>
      <c r="INV174" s="153"/>
      <c r="INW174" s="153"/>
      <c r="INX174" s="153"/>
      <c r="INY174" s="153"/>
      <c r="INZ174" s="155"/>
      <c r="IOA174" s="165"/>
      <c r="IOB174" s="153"/>
      <c r="IOC174" s="154"/>
      <c r="IOD174" s="154"/>
      <c r="IOE174" s="153"/>
      <c r="IOF174" s="153"/>
      <c r="IOG174" s="153"/>
      <c r="IOH174" s="153"/>
      <c r="IOI174" s="153"/>
      <c r="IOJ174" s="153"/>
      <c r="IOK174" s="153"/>
      <c r="IOL174" s="153"/>
      <c r="IOM174" s="155"/>
      <c r="ION174" s="165"/>
      <c r="IOO174" s="153"/>
      <c r="IOP174" s="154"/>
      <c r="IOQ174" s="154"/>
      <c r="IOR174" s="153"/>
      <c r="IOS174" s="153"/>
      <c r="IOT174" s="153"/>
      <c r="IOU174" s="153"/>
      <c r="IOV174" s="153"/>
      <c r="IOW174" s="153"/>
      <c r="IOX174" s="153"/>
      <c r="IOY174" s="153"/>
      <c r="IOZ174" s="155"/>
      <c r="IPA174" s="165"/>
      <c r="IPB174" s="153"/>
      <c r="IPC174" s="154"/>
      <c r="IPD174" s="154"/>
      <c r="IPE174" s="153"/>
      <c r="IPF174" s="153"/>
      <c r="IPG174" s="153"/>
      <c r="IPH174" s="153"/>
      <c r="IPI174" s="153"/>
      <c r="IPJ174" s="153"/>
      <c r="IPK174" s="153"/>
      <c r="IPL174" s="153"/>
      <c r="IPM174" s="155"/>
      <c r="IPN174" s="165"/>
      <c r="IPO174" s="153"/>
      <c r="IPP174" s="154"/>
      <c r="IPQ174" s="154"/>
      <c r="IPR174" s="153"/>
      <c r="IPS174" s="153"/>
      <c r="IPT174" s="153"/>
      <c r="IPU174" s="153"/>
      <c r="IPV174" s="153"/>
      <c r="IPW174" s="153"/>
      <c r="IPX174" s="153"/>
      <c r="IPY174" s="153"/>
      <c r="IPZ174" s="155"/>
      <c r="IQA174" s="165"/>
      <c r="IQB174" s="153"/>
      <c r="IQC174" s="154"/>
      <c r="IQD174" s="154"/>
      <c r="IQE174" s="153"/>
      <c r="IQF174" s="153"/>
      <c r="IQG174" s="153"/>
      <c r="IQH174" s="153"/>
      <c r="IQI174" s="153"/>
      <c r="IQJ174" s="153"/>
      <c r="IQK174" s="153"/>
      <c r="IQL174" s="153"/>
      <c r="IQM174" s="155"/>
      <c r="IQN174" s="165"/>
      <c r="IQO174" s="153"/>
      <c r="IQP174" s="154"/>
      <c r="IQQ174" s="154"/>
      <c r="IQR174" s="153"/>
      <c r="IQS174" s="153"/>
      <c r="IQT174" s="153"/>
      <c r="IQU174" s="153"/>
      <c r="IQV174" s="153"/>
      <c r="IQW174" s="153"/>
      <c r="IQX174" s="153"/>
      <c r="IQY174" s="153"/>
      <c r="IQZ174" s="155"/>
      <c r="IRA174" s="165"/>
      <c r="IRB174" s="153"/>
      <c r="IRC174" s="154"/>
      <c r="IRD174" s="154"/>
      <c r="IRE174" s="153"/>
      <c r="IRF174" s="153"/>
      <c r="IRG174" s="153"/>
      <c r="IRH174" s="153"/>
      <c r="IRI174" s="153"/>
      <c r="IRJ174" s="153"/>
      <c r="IRK174" s="153"/>
      <c r="IRL174" s="153"/>
      <c r="IRM174" s="155"/>
      <c r="IRN174" s="165"/>
      <c r="IRO174" s="153"/>
      <c r="IRP174" s="154"/>
      <c r="IRQ174" s="154"/>
      <c r="IRR174" s="153"/>
      <c r="IRS174" s="153"/>
      <c r="IRT174" s="153"/>
      <c r="IRU174" s="153"/>
      <c r="IRV174" s="153"/>
      <c r="IRW174" s="153"/>
      <c r="IRX174" s="153"/>
      <c r="IRY174" s="153"/>
      <c r="IRZ174" s="155"/>
      <c r="ISA174" s="165"/>
      <c r="ISB174" s="153"/>
      <c r="ISC174" s="154"/>
      <c r="ISD174" s="154"/>
      <c r="ISE174" s="153"/>
      <c r="ISF174" s="153"/>
      <c r="ISG174" s="153"/>
      <c r="ISH174" s="153"/>
      <c r="ISI174" s="153"/>
      <c r="ISJ174" s="153"/>
      <c r="ISK174" s="153"/>
      <c r="ISL174" s="153"/>
      <c r="ISM174" s="155"/>
      <c r="ISN174" s="165"/>
      <c r="ISO174" s="153"/>
      <c r="ISP174" s="154"/>
      <c r="ISQ174" s="154"/>
      <c r="ISR174" s="153"/>
      <c r="ISS174" s="153"/>
      <c r="IST174" s="153"/>
      <c r="ISU174" s="153"/>
      <c r="ISV174" s="153"/>
      <c r="ISW174" s="153"/>
      <c r="ISX174" s="153"/>
      <c r="ISY174" s="153"/>
      <c r="ISZ174" s="155"/>
      <c r="ITA174" s="165"/>
      <c r="ITB174" s="153"/>
      <c r="ITC174" s="154"/>
      <c r="ITD174" s="154"/>
      <c r="ITE174" s="153"/>
      <c r="ITF174" s="153"/>
      <c r="ITG174" s="153"/>
      <c r="ITH174" s="153"/>
      <c r="ITI174" s="153"/>
      <c r="ITJ174" s="153"/>
      <c r="ITK174" s="153"/>
      <c r="ITL174" s="153"/>
      <c r="ITM174" s="155"/>
      <c r="ITN174" s="165"/>
      <c r="ITO174" s="153"/>
      <c r="ITP174" s="154"/>
      <c r="ITQ174" s="154"/>
      <c r="ITR174" s="153"/>
      <c r="ITS174" s="153"/>
      <c r="ITT174" s="153"/>
      <c r="ITU174" s="153"/>
      <c r="ITV174" s="153"/>
      <c r="ITW174" s="153"/>
      <c r="ITX174" s="153"/>
      <c r="ITY174" s="153"/>
      <c r="ITZ174" s="155"/>
      <c r="IUA174" s="165"/>
      <c r="IUB174" s="153"/>
      <c r="IUC174" s="154"/>
      <c r="IUD174" s="154"/>
      <c r="IUE174" s="153"/>
      <c r="IUF174" s="153"/>
      <c r="IUG174" s="153"/>
      <c r="IUH174" s="153"/>
      <c r="IUI174" s="153"/>
      <c r="IUJ174" s="153"/>
      <c r="IUK174" s="153"/>
      <c r="IUL174" s="153"/>
      <c r="IUM174" s="155"/>
      <c r="IUN174" s="165"/>
      <c r="IUO174" s="153"/>
      <c r="IUP174" s="154"/>
      <c r="IUQ174" s="154"/>
      <c r="IUR174" s="153"/>
      <c r="IUS174" s="153"/>
      <c r="IUT174" s="153"/>
      <c r="IUU174" s="153"/>
      <c r="IUV174" s="153"/>
      <c r="IUW174" s="153"/>
      <c r="IUX174" s="153"/>
      <c r="IUY174" s="153"/>
      <c r="IUZ174" s="155"/>
      <c r="IVA174" s="165"/>
      <c r="IVB174" s="153"/>
      <c r="IVC174" s="154"/>
      <c r="IVD174" s="154"/>
      <c r="IVE174" s="153"/>
      <c r="IVF174" s="153"/>
      <c r="IVG174" s="153"/>
      <c r="IVH174" s="153"/>
      <c r="IVI174" s="153"/>
      <c r="IVJ174" s="153"/>
      <c r="IVK174" s="153"/>
      <c r="IVL174" s="153"/>
      <c r="IVM174" s="155"/>
      <c r="IVN174" s="165"/>
      <c r="IVO174" s="153"/>
      <c r="IVP174" s="154"/>
      <c r="IVQ174" s="154"/>
      <c r="IVR174" s="153"/>
      <c r="IVS174" s="153"/>
      <c r="IVT174" s="153"/>
      <c r="IVU174" s="153"/>
      <c r="IVV174" s="153"/>
      <c r="IVW174" s="153"/>
      <c r="IVX174" s="153"/>
      <c r="IVY174" s="153"/>
      <c r="IVZ174" s="155"/>
      <c r="IWA174" s="165"/>
      <c r="IWB174" s="153"/>
      <c r="IWC174" s="154"/>
      <c r="IWD174" s="154"/>
      <c r="IWE174" s="153"/>
      <c r="IWF174" s="153"/>
      <c r="IWG174" s="153"/>
      <c r="IWH174" s="153"/>
      <c r="IWI174" s="153"/>
      <c r="IWJ174" s="153"/>
      <c r="IWK174" s="153"/>
      <c r="IWL174" s="153"/>
      <c r="IWM174" s="155"/>
      <c r="IWN174" s="165"/>
      <c r="IWO174" s="153"/>
      <c r="IWP174" s="154"/>
      <c r="IWQ174" s="154"/>
      <c r="IWR174" s="153"/>
      <c r="IWS174" s="153"/>
      <c r="IWT174" s="153"/>
      <c r="IWU174" s="153"/>
      <c r="IWV174" s="153"/>
      <c r="IWW174" s="153"/>
      <c r="IWX174" s="153"/>
      <c r="IWY174" s="153"/>
      <c r="IWZ174" s="155"/>
      <c r="IXA174" s="165"/>
      <c r="IXB174" s="153"/>
      <c r="IXC174" s="154"/>
      <c r="IXD174" s="154"/>
      <c r="IXE174" s="153"/>
      <c r="IXF174" s="153"/>
      <c r="IXG174" s="153"/>
      <c r="IXH174" s="153"/>
      <c r="IXI174" s="153"/>
      <c r="IXJ174" s="153"/>
      <c r="IXK174" s="153"/>
      <c r="IXL174" s="153"/>
      <c r="IXM174" s="155"/>
      <c r="IXN174" s="165"/>
      <c r="IXO174" s="153"/>
      <c r="IXP174" s="154"/>
      <c r="IXQ174" s="154"/>
      <c r="IXR174" s="153"/>
      <c r="IXS174" s="153"/>
      <c r="IXT174" s="153"/>
      <c r="IXU174" s="153"/>
      <c r="IXV174" s="153"/>
      <c r="IXW174" s="153"/>
      <c r="IXX174" s="153"/>
      <c r="IXY174" s="153"/>
      <c r="IXZ174" s="155"/>
      <c r="IYA174" s="165"/>
      <c r="IYB174" s="153"/>
      <c r="IYC174" s="154"/>
      <c r="IYD174" s="154"/>
      <c r="IYE174" s="153"/>
      <c r="IYF174" s="153"/>
      <c r="IYG174" s="153"/>
      <c r="IYH174" s="153"/>
      <c r="IYI174" s="153"/>
      <c r="IYJ174" s="153"/>
      <c r="IYK174" s="153"/>
      <c r="IYL174" s="153"/>
      <c r="IYM174" s="155"/>
      <c r="IYN174" s="165"/>
      <c r="IYO174" s="153"/>
      <c r="IYP174" s="154"/>
      <c r="IYQ174" s="154"/>
      <c r="IYR174" s="153"/>
      <c r="IYS174" s="153"/>
      <c r="IYT174" s="153"/>
      <c r="IYU174" s="153"/>
      <c r="IYV174" s="153"/>
      <c r="IYW174" s="153"/>
      <c r="IYX174" s="153"/>
      <c r="IYY174" s="153"/>
      <c r="IYZ174" s="155"/>
      <c r="IZA174" s="165"/>
      <c r="IZB174" s="153"/>
      <c r="IZC174" s="154"/>
      <c r="IZD174" s="154"/>
      <c r="IZE174" s="153"/>
      <c r="IZF174" s="153"/>
      <c r="IZG174" s="153"/>
      <c r="IZH174" s="153"/>
      <c r="IZI174" s="153"/>
      <c r="IZJ174" s="153"/>
      <c r="IZK174" s="153"/>
      <c r="IZL174" s="153"/>
      <c r="IZM174" s="155"/>
      <c r="IZN174" s="165"/>
      <c r="IZO174" s="153"/>
      <c r="IZP174" s="154"/>
      <c r="IZQ174" s="154"/>
      <c r="IZR174" s="153"/>
      <c r="IZS174" s="153"/>
      <c r="IZT174" s="153"/>
      <c r="IZU174" s="153"/>
      <c r="IZV174" s="153"/>
      <c r="IZW174" s="153"/>
      <c r="IZX174" s="153"/>
      <c r="IZY174" s="153"/>
      <c r="IZZ174" s="155"/>
      <c r="JAA174" s="165"/>
      <c r="JAB174" s="153"/>
      <c r="JAC174" s="154"/>
      <c r="JAD174" s="154"/>
      <c r="JAE174" s="153"/>
      <c r="JAF174" s="153"/>
      <c r="JAG174" s="153"/>
      <c r="JAH174" s="153"/>
      <c r="JAI174" s="153"/>
      <c r="JAJ174" s="153"/>
      <c r="JAK174" s="153"/>
      <c r="JAL174" s="153"/>
      <c r="JAM174" s="155"/>
      <c r="JAN174" s="165"/>
      <c r="JAO174" s="153"/>
      <c r="JAP174" s="154"/>
      <c r="JAQ174" s="154"/>
      <c r="JAR174" s="153"/>
      <c r="JAS174" s="153"/>
      <c r="JAT174" s="153"/>
      <c r="JAU174" s="153"/>
      <c r="JAV174" s="153"/>
      <c r="JAW174" s="153"/>
      <c r="JAX174" s="153"/>
      <c r="JAY174" s="153"/>
      <c r="JAZ174" s="155"/>
      <c r="JBA174" s="165"/>
      <c r="JBB174" s="153"/>
      <c r="JBC174" s="154"/>
      <c r="JBD174" s="154"/>
      <c r="JBE174" s="153"/>
      <c r="JBF174" s="153"/>
      <c r="JBG174" s="153"/>
      <c r="JBH174" s="153"/>
      <c r="JBI174" s="153"/>
      <c r="JBJ174" s="153"/>
      <c r="JBK174" s="153"/>
      <c r="JBL174" s="153"/>
      <c r="JBM174" s="155"/>
      <c r="JBN174" s="165"/>
      <c r="JBO174" s="153"/>
      <c r="JBP174" s="154"/>
      <c r="JBQ174" s="154"/>
      <c r="JBR174" s="153"/>
      <c r="JBS174" s="153"/>
      <c r="JBT174" s="153"/>
      <c r="JBU174" s="153"/>
      <c r="JBV174" s="153"/>
      <c r="JBW174" s="153"/>
      <c r="JBX174" s="153"/>
      <c r="JBY174" s="153"/>
      <c r="JBZ174" s="155"/>
      <c r="JCA174" s="165"/>
      <c r="JCB174" s="153"/>
      <c r="JCC174" s="154"/>
      <c r="JCD174" s="154"/>
      <c r="JCE174" s="153"/>
      <c r="JCF174" s="153"/>
      <c r="JCG174" s="153"/>
      <c r="JCH174" s="153"/>
      <c r="JCI174" s="153"/>
      <c r="JCJ174" s="153"/>
      <c r="JCK174" s="153"/>
      <c r="JCL174" s="153"/>
      <c r="JCM174" s="155"/>
      <c r="JCN174" s="165"/>
      <c r="JCO174" s="153"/>
      <c r="JCP174" s="154"/>
      <c r="JCQ174" s="154"/>
      <c r="JCR174" s="153"/>
      <c r="JCS174" s="153"/>
      <c r="JCT174" s="153"/>
      <c r="JCU174" s="153"/>
      <c r="JCV174" s="153"/>
      <c r="JCW174" s="153"/>
      <c r="JCX174" s="153"/>
      <c r="JCY174" s="153"/>
      <c r="JCZ174" s="155"/>
      <c r="JDA174" s="165"/>
      <c r="JDB174" s="153"/>
      <c r="JDC174" s="154"/>
      <c r="JDD174" s="154"/>
      <c r="JDE174" s="153"/>
      <c r="JDF174" s="153"/>
      <c r="JDG174" s="153"/>
      <c r="JDH174" s="153"/>
      <c r="JDI174" s="153"/>
      <c r="JDJ174" s="153"/>
      <c r="JDK174" s="153"/>
      <c r="JDL174" s="153"/>
      <c r="JDM174" s="155"/>
      <c r="JDN174" s="165"/>
      <c r="JDO174" s="153"/>
      <c r="JDP174" s="154"/>
      <c r="JDQ174" s="154"/>
      <c r="JDR174" s="153"/>
      <c r="JDS174" s="153"/>
      <c r="JDT174" s="153"/>
      <c r="JDU174" s="153"/>
      <c r="JDV174" s="153"/>
      <c r="JDW174" s="153"/>
      <c r="JDX174" s="153"/>
      <c r="JDY174" s="153"/>
      <c r="JDZ174" s="155"/>
      <c r="JEA174" s="165"/>
      <c r="JEB174" s="153"/>
      <c r="JEC174" s="154"/>
      <c r="JED174" s="154"/>
      <c r="JEE174" s="153"/>
      <c r="JEF174" s="153"/>
      <c r="JEG174" s="153"/>
      <c r="JEH174" s="153"/>
      <c r="JEI174" s="153"/>
      <c r="JEJ174" s="153"/>
      <c r="JEK174" s="153"/>
      <c r="JEL174" s="153"/>
      <c r="JEM174" s="155"/>
      <c r="JEN174" s="165"/>
      <c r="JEO174" s="153"/>
      <c r="JEP174" s="154"/>
      <c r="JEQ174" s="154"/>
      <c r="JER174" s="153"/>
      <c r="JES174" s="153"/>
      <c r="JET174" s="153"/>
      <c r="JEU174" s="153"/>
      <c r="JEV174" s="153"/>
      <c r="JEW174" s="153"/>
      <c r="JEX174" s="153"/>
      <c r="JEY174" s="153"/>
      <c r="JEZ174" s="155"/>
      <c r="JFA174" s="165"/>
      <c r="JFB174" s="153"/>
      <c r="JFC174" s="154"/>
      <c r="JFD174" s="154"/>
      <c r="JFE174" s="153"/>
      <c r="JFF174" s="153"/>
      <c r="JFG174" s="153"/>
      <c r="JFH174" s="153"/>
      <c r="JFI174" s="153"/>
      <c r="JFJ174" s="153"/>
      <c r="JFK174" s="153"/>
      <c r="JFL174" s="153"/>
      <c r="JFM174" s="155"/>
      <c r="JFN174" s="165"/>
      <c r="JFO174" s="153"/>
      <c r="JFP174" s="154"/>
      <c r="JFQ174" s="154"/>
      <c r="JFR174" s="153"/>
      <c r="JFS174" s="153"/>
      <c r="JFT174" s="153"/>
      <c r="JFU174" s="153"/>
      <c r="JFV174" s="153"/>
      <c r="JFW174" s="153"/>
      <c r="JFX174" s="153"/>
      <c r="JFY174" s="153"/>
      <c r="JFZ174" s="155"/>
      <c r="JGA174" s="165"/>
      <c r="JGB174" s="153"/>
      <c r="JGC174" s="154"/>
      <c r="JGD174" s="154"/>
      <c r="JGE174" s="153"/>
      <c r="JGF174" s="153"/>
      <c r="JGG174" s="153"/>
      <c r="JGH174" s="153"/>
      <c r="JGI174" s="153"/>
      <c r="JGJ174" s="153"/>
      <c r="JGK174" s="153"/>
      <c r="JGL174" s="153"/>
      <c r="JGM174" s="155"/>
      <c r="JGN174" s="165"/>
      <c r="JGO174" s="153"/>
      <c r="JGP174" s="154"/>
      <c r="JGQ174" s="154"/>
      <c r="JGR174" s="153"/>
      <c r="JGS174" s="153"/>
      <c r="JGT174" s="153"/>
      <c r="JGU174" s="153"/>
      <c r="JGV174" s="153"/>
      <c r="JGW174" s="153"/>
      <c r="JGX174" s="153"/>
      <c r="JGY174" s="153"/>
      <c r="JGZ174" s="155"/>
      <c r="JHA174" s="165"/>
      <c r="JHB174" s="153"/>
      <c r="JHC174" s="154"/>
      <c r="JHD174" s="154"/>
      <c r="JHE174" s="153"/>
      <c r="JHF174" s="153"/>
      <c r="JHG174" s="153"/>
      <c r="JHH174" s="153"/>
      <c r="JHI174" s="153"/>
      <c r="JHJ174" s="153"/>
      <c r="JHK174" s="153"/>
      <c r="JHL174" s="153"/>
      <c r="JHM174" s="155"/>
      <c r="JHN174" s="165"/>
      <c r="JHO174" s="153"/>
      <c r="JHP174" s="154"/>
      <c r="JHQ174" s="154"/>
      <c r="JHR174" s="153"/>
      <c r="JHS174" s="153"/>
      <c r="JHT174" s="153"/>
      <c r="JHU174" s="153"/>
      <c r="JHV174" s="153"/>
      <c r="JHW174" s="153"/>
      <c r="JHX174" s="153"/>
      <c r="JHY174" s="153"/>
      <c r="JHZ174" s="155"/>
      <c r="JIA174" s="165"/>
      <c r="JIB174" s="153"/>
      <c r="JIC174" s="154"/>
      <c r="JID174" s="154"/>
      <c r="JIE174" s="153"/>
      <c r="JIF174" s="153"/>
      <c r="JIG174" s="153"/>
      <c r="JIH174" s="153"/>
      <c r="JII174" s="153"/>
      <c r="JIJ174" s="153"/>
      <c r="JIK174" s="153"/>
      <c r="JIL174" s="153"/>
      <c r="JIM174" s="155"/>
      <c r="JIN174" s="165"/>
      <c r="JIO174" s="153"/>
      <c r="JIP174" s="154"/>
      <c r="JIQ174" s="154"/>
      <c r="JIR174" s="153"/>
      <c r="JIS174" s="153"/>
      <c r="JIT174" s="153"/>
      <c r="JIU174" s="153"/>
      <c r="JIV174" s="153"/>
      <c r="JIW174" s="153"/>
      <c r="JIX174" s="153"/>
      <c r="JIY174" s="153"/>
      <c r="JIZ174" s="155"/>
      <c r="JJA174" s="165"/>
      <c r="JJB174" s="153"/>
      <c r="JJC174" s="154"/>
      <c r="JJD174" s="154"/>
      <c r="JJE174" s="153"/>
      <c r="JJF174" s="153"/>
      <c r="JJG174" s="153"/>
      <c r="JJH174" s="153"/>
      <c r="JJI174" s="153"/>
      <c r="JJJ174" s="153"/>
      <c r="JJK174" s="153"/>
      <c r="JJL174" s="153"/>
      <c r="JJM174" s="155"/>
      <c r="JJN174" s="165"/>
      <c r="JJO174" s="153"/>
      <c r="JJP174" s="154"/>
      <c r="JJQ174" s="154"/>
      <c r="JJR174" s="153"/>
      <c r="JJS174" s="153"/>
      <c r="JJT174" s="153"/>
      <c r="JJU174" s="153"/>
      <c r="JJV174" s="153"/>
      <c r="JJW174" s="153"/>
      <c r="JJX174" s="153"/>
      <c r="JJY174" s="153"/>
      <c r="JJZ174" s="155"/>
      <c r="JKA174" s="165"/>
      <c r="JKB174" s="153"/>
      <c r="JKC174" s="154"/>
      <c r="JKD174" s="154"/>
      <c r="JKE174" s="153"/>
      <c r="JKF174" s="153"/>
      <c r="JKG174" s="153"/>
      <c r="JKH174" s="153"/>
      <c r="JKI174" s="153"/>
      <c r="JKJ174" s="153"/>
      <c r="JKK174" s="153"/>
      <c r="JKL174" s="153"/>
      <c r="JKM174" s="155"/>
      <c r="JKN174" s="165"/>
      <c r="JKO174" s="153"/>
      <c r="JKP174" s="154"/>
      <c r="JKQ174" s="154"/>
      <c r="JKR174" s="153"/>
      <c r="JKS174" s="153"/>
      <c r="JKT174" s="153"/>
      <c r="JKU174" s="153"/>
      <c r="JKV174" s="153"/>
      <c r="JKW174" s="153"/>
      <c r="JKX174" s="153"/>
      <c r="JKY174" s="153"/>
      <c r="JKZ174" s="155"/>
      <c r="JLA174" s="165"/>
      <c r="JLB174" s="153"/>
      <c r="JLC174" s="154"/>
      <c r="JLD174" s="154"/>
      <c r="JLE174" s="153"/>
      <c r="JLF174" s="153"/>
      <c r="JLG174" s="153"/>
      <c r="JLH174" s="153"/>
      <c r="JLI174" s="153"/>
      <c r="JLJ174" s="153"/>
      <c r="JLK174" s="153"/>
      <c r="JLL174" s="153"/>
      <c r="JLM174" s="155"/>
      <c r="JLN174" s="165"/>
      <c r="JLO174" s="153"/>
      <c r="JLP174" s="154"/>
      <c r="JLQ174" s="154"/>
      <c r="JLR174" s="153"/>
      <c r="JLS174" s="153"/>
      <c r="JLT174" s="153"/>
      <c r="JLU174" s="153"/>
      <c r="JLV174" s="153"/>
      <c r="JLW174" s="153"/>
      <c r="JLX174" s="153"/>
      <c r="JLY174" s="153"/>
      <c r="JLZ174" s="155"/>
      <c r="JMA174" s="165"/>
      <c r="JMB174" s="153"/>
      <c r="JMC174" s="154"/>
      <c r="JMD174" s="154"/>
      <c r="JME174" s="153"/>
      <c r="JMF174" s="153"/>
      <c r="JMG174" s="153"/>
      <c r="JMH174" s="153"/>
      <c r="JMI174" s="153"/>
      <c r="JMJ174" s="153"/>
      <c r="JMK174" s="153"/>
      <c r="JML174" s="153"/>
      <c r="JMM174" s="155"/>
      <c r="JMN174" s="165"/>
      <c r="JMO174" s="153"/>
      <c r="JMP174" s="154"/>
      <c r="JMQ174" s="154"/>
      <c r="JMR174" s="153"/>
      <c r="JMS174" s="153"/>
      <c r="JMT174" s="153"/>
      <c r="JMU174" s="153"/>
      <c r="JMV174" s="153"/>
      <c r="JMW174" s="153"/>
      <c r="JMX174" s="153"/>
      <c r="JMY174" s="153"/>
      <c r="JMZ174" s="155"/>
      <c r="JNA174" s="165"/>
      <c r="JNB174" s="153"/>
      <c r="JNC174" s="154"/>
      <c r="JND174" s="154"/>
      <c r="JNE174" s="153"/>
      <c r="JNF174" s="153"/>
      <c r="JNG174" s="153"/>
      <c r="JNH174" s="153"/>
      <c r="JNI174" s="153"/>
      <c r="JNJ174" s="153"/>
      <c r="JNK174" s="153"/>
      <c r="JNL174" s="153"/>
      <c r="JNM174" s="155"/>
      <c r="JNN174" s="165"/>
      <c r="JNO174" s="153"/>
      <c r="JNP174" s="154"/>
      <c r="JNQ174" s="154"/>
      <c r="JNR174" s="153"/>
      <c r="JNS174" s="153"/>
      <c r="JNT174" s="153"/>
      <c r="JNU174" s="153"/>
      <c r="JNV174" s="153"/>
      <c r="JNW174" s="153"/>
      <c r="JNX174" s="153"/>
      <c r="JNY174" s="153"/>
      <c r="JNZ174" s="155"/>
      <c r="JOA174" s="165"/>
      <c r="JOB174" s="153"/>
      <c r="JOC174" s="154"/>
      <c r="JOD174" s="154"/>
      <c r="JOE174" s="153"/>
      <c r="JOF174" s="153"/>
      <c r="JOG174" s="153"/>
      <c r="JOH174" s="153"/>
      <c r="JOI174" s="153"/>
      <c r="JOJ174" s="153"/>
      <c r="JOK174" s="153"/>
      <c r="JOL174" s="153"/>
      <c r="JOM174" s="155"/>
      <c r="JON174" s="165"/>
      <c r="JOO174" s="153"/>
      <c r="JOP174" s="154"/>
      <c r="JOQ174" s="154"/>
      <c r="JOR174" s="153"/>
      <c r="JOS174" s="153"/>
      <c r="JOT174" s="153"/>
      <c r="JOU174" s="153"/>
      <c r="JOV174" s="153"/>
      <c r="JOW174" s="153"/>
      <c r="JOX174" s="153"/>
      <c r="JOY174" s="153"/>
      <c r="JOZ174" s="155"/>
      <c r="JPA174" s="165"/>
      <c r="JPB174" s="153"/>
      <c r="JPC174" s="154"/>
      <c r="JPD174" s="154"/>
      <c r="JPE174" s="153"/>
      <c r="JPF174" s="153"/>
      <c r="JPG174" s="153"/>
      <c r="JPH174" s="153"/>
      <c r="JPI174" s="153"/>
      <c r="JPJ174" s="153"/>
      <c r="JPK174" s="153"/>
      <c r="JPL174" s="153"/>
      <c r="JPM174" s="155"/>
      <c r="JPN174" s="165"/>
      <c r="JPO174" s="153"/>
      <c r="JPP174" s="154"/>
      <c r="JPQ174" s="154"/>
      <c r="JPR174" s="153"/>
      <c r="JPS174" s="153"/>
      <c r="JPT174" s="153"/>
      <c r="JPU174" s="153"/>
      <c r="JPV174" s="153"/>
      <c r="JPW174" s="153"/>
      <c r="JPX174" s="153"/>
      <c r="JPY174" s="153"/>
      <c r="JPZ174" s="155"/>
      <c r="JQA174" s="165"/>
      <c r="JQB174" s="153"/>
      <c r="JQC174" s="154"/>
      <c r="JQD174" s="154"/>
      <c r="JQE174" s="153"/>
      <c r="JQF174" s="153"/>
      <c r="JQG174" s="153"/>
      <c r="JQH174" s="153"/>
      <c r="JQI174" s="153"/>
      <c r="JQJ174" s="153"/>
      <c r="JQK174" s="153"/>
      <c r="JQL174" s="153"/>
      <c r="JQM174" s="155"/>
      <c r="JQN174" s="165"/>
      <c r="JQO174" s="153"/>
      <c r="JQP174" s="154"/>
      <c r="JQQ174" s="154"/>
      <c r="JQR174" s="153"/>
      <c r="JQS174" s="153"/>
      <c r="JQT174" s="153"/>
      <c r="JQU174" s="153"/>
      <c r="JQV174" s="153"/>
      <c r="JQW174" s="153"/>
      <c r="JQX174" s="153"/>
      <c r="JQY174" s="153"/>
      <c r="JQZ174" s="155"/>
      <c r="JRA174" s="165"/>
      <c r="JRB174" s="153"/>
      <c r="JRC174" s="154"/>
      <c r="JRD174" s="154"/>
      <c r="JRE174" s="153"/>
      <c r="JRF174" s="153"/>
      <c r="JRG174" s="153"/>
      <c r="JRH174" s="153"/>
      <c r="JRI174" s="153"/>
      <c r="JRJ174" s="153"/>
      <c r="JRK174" s="153"/>
      <c r="JRL174" s="153"/>
      <c r="JRM174" s="155"/>
      <c r="JRN174" s="165"/>
      <c r="JRO174" s="153"/>
      <c r="JRP174" s="154"/>
      <c r="JRQ174" s="154"/>
      <c r="JRR174" s="153"/>
      <c r="JRS174" s="153"/>
      <c r="JRT174" s="153"/>
      <c r="JRU174" s="153"/>
      <c r="JRV174" s="153"/>
      <c r="JRW174" s="153"/>
      <c r="JRX174" s="153"/>
      <c r="JRY174" s="153"/>
      <c r="JRZ174" s="155"/>
      <c r="JSA174" s="165"/>
      <c r="JSB174" s="153"/>
      <c r="JSC174" s="154"/>
      <c r="JSD174" s="154"/>
      <c r="JSE174" s="153"/>
      <c r="JSF174" s="153"/>
      <c r="JSG174" s="153"/>
      <c r="JSH174" s="153"/>
      <c r="JSI174" s="153"/>
      <c r="JSJ174" s="153"/>
      <c r="JSK174" s="153"/>
      <c r="JSL174" s="153"/>
      <c r="JSM174" s="155"/>
      <c r="JSN174" s="165"/>
      <c r="JSO174" s="153"/>
      <c r="JSP174" s="154"/>
      <c r="JSQ174" s="154"/>
      <c r="JSR174" s="153"/>
      <c r="JSS174" s="153"/>
      <c r="JST174" s="153"/>
      <c r="JSU174" s="153"/>
      <c r="JSV174" s="153"/>
      <c r="JSW174" s="153"/>
      <c r="JSX174" s="153"/>
      <c r="JSY174" s="153"/>
      <c r="JSZ174" s="155"/>
      <c r="JTA174" s="165"/>
      <c r="JTB174" s="153"/>
      <c r="JTC174" s="154"/>
      <c r="JTD174" s="154"/>
      <c r="JTE174" s="153"/>
      <c r="JTF174" s="153"/>
      <c r="JTG174" s="153"/>
      <c r="JTH174" s="153"/>
      <c r="JTI174" s="153"/>
      <c r="JTJ174" s="153"/>
      <c r="JTK174" s="153"/>
      <c r="JTL174" s="153"/>
      <c r="JTM174" s="155"/>
      <c r="JTN174" s="165"/>
      <c r="JTO174" s="153"/>
      <c r="JTP174" s="154"/>
      <c r="JTQ174" s="154"/>
      <c r="JTR174" s="153"/>
      <c r="JTS174" s="153"/>
      <c r="JTT174" s="153"/>
      <c r="JTU174" s="153"/>
      <c r="JTV174" s="153"/>
      <c r="JTW174" s="153"/>
      <c r="JTX174" s="153"/>
      <c r="JTY174" s="153"/>
      <c r="JTZ174" s="155"/>
      <c r="JUA174" s="165"/>
      <c r="JUB174" s="153"/>
      <c r="JUC174" s="154"/>
      <c r="JUD174" s="154"/>
      <c r="JUE174" s="153"/>
      <c r="JUF174" s="153"/>
      <c r="JUG174" s="153"/>
      <c r="JUH174" s="153"/>
      <c r="JUI174" s="153"/>
      <c r="JUJ174" s="153"/>
      <c r="JUK174" s="153"/>
      <c r="JUL174" s="153"/>
      <c r="JUM174" s="155"/>
      <c r="JUN174" s="165"/>
      <c r="JUO174" s="153"/>
      <c r="JUP174" s="154"/>
      <c r="JUQ174" s="154"/>
      <c r="JUR174" s="153"/>
      <c r="JUS174" s="153"/>
      <c r="JUT174" s="153"/>
      <c r="JUU174" s="153"/>
      <c r="JUV174" s="153"/>
      <c r="JUW174" s="153"/>
      <c r="JUX174" s="153"/>
      <c r="JUY174" s="153"/>
      <c r="JUZ174" s="155"/>
      <c r="JVA174" s="165"/>
      <c r="JVB174" s="153"/>
      <c r="JVC174" s="154"/>
      <c r="JVD174" s="154"/>
      <c r="JVE174" s="153"/>
      <c r="JVF174" s="153"/>
      <c r="JVG174" s="153"/>
      <c r="JVH174" s="153"/>
      <c r="JVI174" s="153"/>
      <c r="JVJ174" s="153"/>
      <c r="JVK174" s="153"/>
      <c r="JVL174" s="153"/>
      <c r="JVM174" s="155"/>
      <c r="JVN174" s="165"/>
      <c r="JVO174" s="153"/>
      <c r="JVP174" s="154"/>
      <c r="JVQ174" s="154"/>
      <c r="JVR174" s="153"/>
      <c r="JVS174" s="153"/>
      <c r="JVT174" s="153"/>
      <c r="JVU174" s="153"/>
      <c r="JVV174" s="153"/>
      <c r="JVW174" s="153"/>
      <c r="JVX174" s="153"/>
      <c r="JVY174" s="153"/>
      <c r="JVZ174" s="155"/>
      <c r="JWA174" s="165"/>
      <c r="JWB174" s="153"/>
      <c r="JWC174" s="154"/>
      <c r="JWD174" s="154"/>
      <c r="JWE174" s="153"/>
      <c r="JWF174" s="153"/>
      <c r="JWG174" s="153"/>
      <c r="JWH174" s="153"/>
      <c r="JWI174" s="153"/>
      <c r="JWJ174" s="153"/>
      <c r="JWK174" s="153"/>
      <c r="JWL174" s="153"/>
      <c r="JWM174" s="155"/>
      <c r="JWN174" s="165"/>
      <c r="JWO174" s="153"/>
      <c r="JWP174" s="154"/>
      <c r="JWQ174" s="154"/>
      <c r="JWR174" s="153"/>
      <c r="JWS174" s="153"/>
      <c r="JWT174" s="153"/>
      <c r="JWU174" s="153"/>
      <c r="JWV174" s="153"/>
      <c r="JWW174" s="153"/>
      <c r="JWX174" s="153"/>
      <c r="JWY174" s="153"/>
      <c r="JWZ174" s="155"/>
      <c r="JXA174" s="165"/>
      <c r="JXB174" s="153"/>
      <c r="JXC174" s="154"/>
      <c r="JXD174" s="154"/>
      <c r="JXE174" s="153"/>
      <c r="JXF174" s="153"/>
      <c r="JXG174" s="153"/>
      <c r="JXH174" s="153"/>
      <c r="JXI174" s="153"/>
      <c r="JXJ174" s="153"/>
      <c r="JXK174" s="153"/>
      <c r="JXL174" s="153"/>
      <c r="JXM174" s="155"/>
      <c r="JXN174" s="165"/>
      <c r="JXO174" s="153"/>
      <c r="JXP174" s="154"/>
      <c r="JXQ174" s="154"/>
      <c r="JXR174" s="153"/>
      <c r="JXS174" s="153"/>
      <c r="JXT174" s="153"/>
      <c r="JXU174" s="153"/>
      <c r="JXV174" s="153"/>
      <c r="JXW174" s="153"/>
      <c r="JXX174" s="153"/>
      <c r="JXY174" s="153"/>
      <c r="JXZ174" s="155"/>
      <c r="JYA174" s="165"/>
      <c r="JYB174" s="153"/>
      <c r="JYC174" s="154"/>
      <c r="JYD174" s="154"/>
      <c r="JYE174" s="153"/>
      <c r="JYF174" s="153"/>
      <c r="JYG174" s="153"/>
      <c r="JYH174" s="153"/>
      <c r="JYI174" s="153"/>
      <c r="JYJ174" s="153"/>
      <c r="JYK174" s="153"/>
      <c r="JYL174" s="153"/>
      <c r="JYM174" s="155"/>
      <c r="JYN174" s="165"/>
      <c r="JYO174" s="153"/>
      <c r="JYP174" s="154"/>
      <c r="JYQ174" s="154"/>
      <c r="JYR174" s="153"/>
      <c r="JYS174" s="153"/>
      <c r="JYT174" s="153"/>
      <c r="JYU174" s="153"/>
      <c r="JYV174" s="153"/>
      <c r="JYW174" s="153"/>
      <c r="JYX174" s="153"/>
      <c r="JYY174" s="153"/>
      <c r="JYZ174" s="155"/>
      <c r="JZA174" s="165"/>
      <c r="JZB174" s="153"/>
      <c r="JZC174" s="154"/>
      <c r="JZD174" s="154"/>
      <c r="JZE174" s="153"/>
      <c r="JZF174" s="153"/>
      <c r="JZG174" s="153"/>
      <c r="JZH174" s="153"/>
      <c r="JZI174" s="153"/>
      <c r="JZJ174" s="153"/>
      <c r="JZK174" s="153"/>
      <c r="JZL174" s="153"/>
      <c r="JZM174" s="155"/>
      <c r="JZN174" s="165"/>
      <c r="JZO174" s="153"/>
      <c r="JZP174" s="154"/>
      <c r="JZQ174" s="154"/>
      <c r="JZR174" s="153"/>
      <c r="JZS174" s="153"/>
      <c r="JZT174" s="153"/>
      <c r="JZU174" s="153"/>
      <c r="JZV174" s="153"/>
      <c r="JZW174" s="153"/>
      <c r="JZX174" s="153"/>
      <c r="JZY174" s="153"/>
      <c r="JZZ174" s="155"/>
      <c r="KAA174" s="165"/>
      <c r="KAB174" s="153"/>
      <c r="KAC174" s="154"/>
      <c r="KAD174" s="154"/>
      <c r="KAE174" s="153"/>
      <c r="KAF174" s="153"/>
      <c r="KAG174" s="153"/>
      <c r="KAH174" s="153"/>
      <c r="KAI174" s="153"/>
      <c r="KAJ174" s="153"/>
      <c r="KAK174" s="153"/>
      <c r="KAL174" s="153"/>
      <c r="KAM174" s="155"/>
      <c r="KAN174" s="165"/>
      <c r="KAO174" s="153"/>
      <c r="KAP174" s="154"/>
      <c r="KAQ174" s="154"/>
      <c r="KAR174" s="153"/>
      <c r="KAS174" s="153"/>
      <c r="KAT174" s="153"/>
      <c r="KAU174" s="153"/>
      <c r="KAV174" s="153"/>
      <c r="KAW174" s="153"/>
      <c r="KAX174" s="153"/>
      <c r="KAY174" s="153"/>
      <c r="KAZ174" s="155"/>
      <c r="KBA174" s="165"/>
      <c r="KBB174" s="153"/>
      <c r="KBC174" s="154"/>
      <c r="KBD174" s="154"/>
      <c r="KBE174" s="153"/>
      <c r="KBF174" s="153"/>
      <c r="KBG174" s="153"/>
      <c r="KBH174" s="153"/>
      <c r="KBI174" s="153"/>
      <c r="KBJ174" s="153"/>
      <c r="KBK174" s="153"/>
      <c r="KBL174" s="153"/>
      <c r="KBM174" s="155"/>
      <c r="KBN174" s="165"/>
      <c r="KBO174" s="153"/>
      <c r="KBP174" s="154"/>
      <c r="KBQ174" s="154"/>
      <c r="KBR174" s="153"/>
      <c r="KBS174" s="153"/>
      <c r="KBT174" s="153"/>
      <c r="KBU174" s="153"/>
      <c r="KBV174" s="153"/>
      <c r="KBW174" s="153"/>
      <c r="KBX174" s="153"/>
      <c r="KBY174" s="153"/>
      <c r="KBZ174" s="155"/>
      <c r="KCA174" s="165"/>
      <c r="KCB174" s="153"/>
      <c r="KCC174" s="154"/>
      <c r="KCD174" s="154"/>
      <c r="KCE174" s="153"/>
      <c r="KCF174" s="153"/>
      <c r="KCG174" s="153"/>
      <c r="KCH174" s="153"/>
      <c r="KCI174" s="153"/>
      <c r="KCJ174" s="153"/>
      <c r="KCK174" s="153"/>
      <c r="KCL174" s="153"/>
      <c r="KCM174" s="155"/>
      <c r="KCN174" s="165"/>
      <c r="KCO174" s="153"/>
      <c r="KCP174" s="154"/>
      <c r="KCQ174" s="154"/>
      <c r="KCR174" s="153"/>
      <c r="KCS174" s="153"/>
      <c r="KCT174" s="153"/>
      <c r="KCU174" s="153"/>
      <c r="KCV174" s="153"/>
      <c r="KCW174" s="153"/>
      <c r="KCX174" s="153"/>
      <c r="KCY174" s="153"/>
      <c r="KCZ174" s="155"/>
      <c r="KDA174" s="165"/>
      <c r="KDB174" s="153"/>
      <c r="KDC174" s="154"/>
      <c r="KDD174" s="154"/>
      <c r="KDE174" s="153"/>
      <c r="KDF174" s="153"/>
      <c r="KDG174" s="153"/>
      <c r="KDH174" s="153"/>
      <c r="KDI174" s="153"/>
      <c r="KDJ174" s="153"/>
      <c r="KDK174" s="153"/>
      <c r="KDL174" s="153"/>
      <c r="KDM174" s="155"/>
      <c r="KDN174" s="165"/>
      <c r="KDO174" s="153"/>
      <c r="KDP174" s="154"/>
      <c r="KDQ174" s="154"/>
      <c r="KDR174" s="153"/>
      <c r="KDS174" s="153"/>
      <c r="KDT174" s="153"/>
      <c r="KDU174" s="153"/>
      <c r="KDV174" s="153"/>
      <c r="KDW174" s="153"/>
      <c r="KDX174" s="153"/>
      <c r="KDY174" s="153"/>
      <c r="KDZ174" s="155"/>
      <c r="KEA174" s="165"/>
      <c r="KEB174" s="153"/>
      <c r="KEC174" s="154"/>
      <c r="KED174" s="154"/>
      <c r="KEE174" s="153"/>
      <c r="KEF174" s="153"/>
      <c r="KEG174" s="153"/>
      <c r="KEH174" s="153"/>
      <c r="KEI174" s="153"/>
      <c r="KEJ174" s="153"/>
      <c r="KEK174" s="153"/>
      <c r="KEL174" s="153"/>
      <c r="KEM174" s="155"/>
      <c r="KEN174" s="165"/>
      <c r="KEO174" s="153"/>
      <c r="KEP174" s="154"/>
      <c r="KEQ174" s="154"/>
      <c r="KER174" s="153"/>
      <c r="KES174" s="153"/>
      <c r="KET174" s="153"/>
      <c r="KEU174" s="153"/>
      <c r="KEV174" s="153"/>
      <c r="KEW174" s="153"/>
      <c r="KEX174" s="153"/>
      <c r="KEY174" s="153"/>
      <c r="KEZ174" s="155"/>
      <c r="KFA174" s="165"/>
      <c r="KFB174" s="153"/>
      <c r="KFC174" s="154"/>
      <c r="KFD174" s="154"/>
      <c r="KFE174" s="153"/>
      <c r="KFF174" s="153"/>
      <c r="KFG174" s="153"/>
      <c r="KFH174" s="153"/>
      <c r="KFI174" s="153"/>
      <c r="KFJ174" s="153"/>
      <c r="KFK174" s="153"/>
      <c r="KFL174" s="153"/>
      <c r="KFM174" s="155"/>
      <c r="KFN174" s="165"/>
      <c r="KFO174" s="153"/>
      <c r="KFP174" s="154"/>
      <c r="KFQ174" s="154"/>
      <c r="KFR174" s="153"/>
      <c r="KFS174" s="153"/>
      <c r="KFT174" s="153"/>
      <c r="KFU174" s="153"/>
      <c r="KFV174" s="153"/>
      <c r="KFW174" s="153"/>
      <c r="KFX174" s="153"/>
      <c r="KFY174" s="153"/>
      <c r="KFZ174" s="155"/>
      <c r="KGA174" s="165"/>
      <c r="KGB174" s="153"/>
      <c r="KGC174" s="154"/>
      <c r="KGD174" s="154"/>
      <c r="KGE174" s="153"/>
      <c r="KGF174" s="153"/>
      <c r="KGG174" s="153"/>
      <c r="KGH174" s="153"/>
      <c r="KGI174" s="153"/>
      <c r="KGJ174" s="153"/>
      <c r="KGK174" s="153"/>
      <c r="KGL174" s="153"/>
      <c r="KGM174" s="155"/>
      <c r="KGN174" s="165"/>
      <c r="KGO174" s="153"/>
      <c r="KGP174" s="154"/>
      <c r="KGQ174" s="154"/>
      <c r="KGR174" s="153"/>
      <c r="KGS174" s="153"/>
      <c r="KGT174" s="153"/>
      <c r="KGU174" s="153"/>
      <c r="KGV174" s="153"/>
      <c r="KGW174" s="153"/>
      <c r="KGX174" s="153"/>
      <c r="KGY174" s="153"/>
      <c r="KGZ174" s="155"/>
      <c r="KHA174" s="165"/>
      <c r="KHB174" s="153"/>
      <c r="KHC174" s="154"/>
      <c r="KHD174" s="154"/>
      <c r="KHE174" s="153"/>
      <c r="KHF174" s="153"/>
      <c r="KHG174" s="153"/>
      <c r="KHH174" s="153"/>
      <c r="KHI174" s="153"/>
      <c r="KHJ174" s="153"/>
      <c r="KHK174" s="153"/>
      <c r="KHL174" s="153"/>
      <c r="KHM174" s="155"/>
      <c r="KHN174" s="165"/>
      <c r="KHO174" s="153"/>
      <c r="KHP174" s="154"/>
      <c r="KHQ174" s="154"/>
      <c r="KHR174" s="153"/>
      <c r="KHS174" s="153"/>
      <c r="KHT174" s="153"/>
      <c r="KHU174" s="153"/>
      <c r="KHV174" s="153"/>
      <c r="KHW174" s="153"/>
      <c r="KHX174" s="153"/>
      <c r="KHY174" s="153"/>
      <c r="KHZ174" s="155"/>
      <c r="KIA174" s="165"/>
      <c r="KIB174" s="153"/>
      <c r="KIC174" s="154"/>
      <c r="KID174" s="154"/>
      <c r="KIE174" s="153"/>
      <c r="KIF174" s="153"/>
      <c r="KIG174" s="153"/>
      <c r="KIH174" s="153"/>
      <c r="KII174" s="153"/>
      <c r="KIJ174" s="153"/>
      <c r="KIK174" s="153"/>
      <c r="KIL174" s="153"/>
      <c r="KIM174" s="155"/>
      <c r="KIN174" s="165"/>
      <c r="KIO174" s="153"/>
      <c r="KIP174" s="154"/>
      <c r="KIQ174" s="154"/>
      <c r="KIR174" s="153"/>
      <c r="KIS174" s="153"/>
      <c r="KIT174" s="153"/>
      <c r="KIU174" s="153"/>
      <c r="KIV174" s="153"/>
      <c r="KIW174" s="153"/>
      <c r="KIX174" s="153"/>
      <c r="KIY174" s="153"/>
      <c r="KIZ174" s="155"/>
      <c r="KJA174" s="165"/>
      <c r="KJB174" s="153"/>
      <c r="KJC174" s="154"/>
      <c r="KJD174" s="154"/>
      <c r="KJE174" s="153"/>
      <c r="KJF174" s="153"/>
      <c r="KJG174" s="153"/>
      <c r="KJH174" s="153"/>
      <c r="KJI174" s="153"/>
      <c r="KJJ174" s="153"/>
      <c r="KJK174" s="153"/>
      <c r="KJL174" s="153"/>
      <c r="KJM174" s="155"/>
      <c r="KJN174" s="165"/>
      <c r="KJO174" s="153"/>
      <c r="KJP174" s="154"/>
      <c r="KJQ174" s="154"/>
      <c r="KJR174" s="153"/>
      <c r="KJS174" s="153"/>
      <c r="KJT174" s="153"/>
      <c r="KJU174" s="153"/>
      <c r="KJV174" s="153"/>
      <c r="KJW174" s="153"/>
      <c r="KJX174" s="153"/>
      <c r="KJY174" s="153"/>
      <c r="KJZ174" s="155"/>
      <c r="KKA174" s="165"/>
      <c r="KKB174" s="153"/>
      <c r="KKC174" s="154"/>
      <c r="KKD174" s="154"/>
      <c r="KKE174" s="153"/>
      <c r="KKF174" s="153"/>
      <c r="KKG174" s="153"/>
      <c r="KKH174" s="153"/>
      <c r="KKI174" s="153"/>
      <c r="KKJ174" s="153"/>
      <c r="KKK174" s="153"/>
      <c r="KKL174" s="153"/>
      <c r="KKM174" s="155"/>
      <c r="KKN174" s="165"/>
      <c r="KKO174" s="153"/>
      <c r="KKP174" s="154"/>
      <c r="KKQ174" s="154"/>
      <c r="KKR174" s="153"/>
      <c r="KKS174" s="153"/>
      <c r="KKT174" s="153"/>
      <c r="KKU174" s="153"/>
      <c r="KKV174" s="153"/>
      <c r="KKW174" s="153"/>
      <c r="KKX174" s="153"/>
      <c r="KKY174" s="153"/>
      <c r="KKZ174" s="155"/>
      <c r="KLA174" s="165"/>
      <c r="KLB174" s="153"/>
      <c r="KLC174" s="154"/>
      <c r="KLD174" s="154"/>
      <c r="KLE174" s="153"/>
      <c r="KLF174" s="153"/>
      <c r="KLG174" s="153"/>
      <c r="KLH174" s="153"/>
      <c r="KLI174" s="153"/>
      <c r="KLJ174" s="153"/>
      <c r="KLK174" s="153"/>
      <c r="KLL174" s="153"/>
      <c r="KLM174" s="155"/>
      <c r="KLN174" s="165"/>
      <c r="KLO174" s="153"/>
      <c r="KLP174" s="154"/>
      <c r="KLQ174" s="154"/>
      <c r="KLR174" s="153"/>
      <c r="KLS174" s="153"/>
      <c r="KLT174" s="153"/>
      <c r="KLU174" s="153"/>
      <c r="KLV174" s="153"/>
      <c r="KLW174" s="153"/>
      <c r="KLX174" s="153"/>
      <c r="KLY174" s="153"/>
      <c r="KLZ174" s="155"/>
      <c r="KMA174" s="165"/>
      <c r="KMB174" s="153"/>
      <c r="KMC174" s="154"/>
      <c r="KMD174" s="154"/>
      <c r="KME174" s="153"/>
      <c r="KMF174" s="153"/>
      <c r="KMG174" s="153"/>
      <c r="KMH174" s="153"/>
      <c r="KMI174" s="153"/>
      <c r="KMJ174" s="153"/>
      <c r="KMK174" s="153"/>
      <c r="KML174" s="153"/>
      <c r="KMM174" s="155"/>
      <c r="KMN174" s="165"/>
      <c r="KMO174" s="153"/>
      <c r="KMP174" s="154"/>
      <c r="KMQ174" s="154"/>
      <c r="KMR174" s="153"/>
      <c r="KMS174" s="153"/>
      <c r="KMT174" s="153"/>
      <c r="KMU174" s="153"/>
      <c r="KMV174" s="153"/>
      <c r="KMW174" s="153"/>
      <c r="KMX174" s="153"/>
      <c r="KMY174" s="153"/>
      <c r="KMZ174" s="155"/>
      <c r="KNA174" s="165"/>
      <c r="KNB174" s="153"/>
      <c r="KNC174" s="154"/>
      <c r="KND174" s="154"/>
      <c r="KNE174" s="153"/>
      <c r="KNF174" s="153"/>
      <c r="KNG174" s="153"/>
      <c r="KNH174" s="153"/>
      <c r="KNI174" s="153"/>
      <c r="KNJ174" s="153"/>
      <c r="KNK174" s="153"/>
      <c r="KNL174" s="153"/>
      <c r="KNM174" s="155"/>
      <c r="KNN174" s="165"/>
      <c r="KNO174" s="153"/>
      <c r="KNP174" s="154"/>
      <c r="KNQ174" s="154"/>
      <c r="KNR174" s="153"/>
      <c r="KNS174" s="153"/>
      <c r="KNT174" s="153"/>
      <c r="KNU174" s="153"/>
      <c r="KNV174" s="153"/>
      <c r="KNW174" s="153"/>
      <c r="KNX174" s="153"/>
      <c r="KNY174" s="153"/>
      <c r="KNZ174" s="155"/>
      <c r="KOA174" s="165"/>
      <c r="KOB174" s="153"/>
      <c r="KOC174" s="154"/>
      <c r="KOD174" s="154"/>
      <c r="KOE174" s="153"/>
      <c r="KOF174" s="153"/>
      <c r="KOG174" s="153"/>
      <c r="KOH174" s="153"/>
      <c r="KOI174" s="153"/>
      <c r="KOJ174" s="153"/>
      <c r="KOK174" s="153"/>
      <c r="KOL174" s="153"/>
      <c r="KOM174" s="155"/>
      <c r="KON174" s="165"/>
      <c r="KOO174" s="153"/>
      <c r="KOP174" s="154"/>
      <c r="KOQ174" s="154"/>
      <c r="KOR174" s="153"/>
      <c r="KOS174" s="153"/>
      <c r="KOT174" s="153"/>
      <c r="KOU174" s="153"/>
      <c r="KOV174" s="153"/>
      <c r="KOW174" s="153"/>
      <c r="KOX174" s="153"/>
      <c r="KOY174" s="153"/>
      <c r="KOZ174" s="155"/>
      <c r="KPA174" s="165"/>
      <c r="KPB174" s="153"/>
      <c r="KPC174" s="154"/>
      <c r="KPD174" s="154"/>
      <c r="KPE174" s="153"/>
      <c r="KPF174" s="153"/>
      <c r="KPG174" s="153"/>
      <c r="KPH174" s="153"/>
      <c r="KPI174" s="153"/>
      <c r="KPJ174" s="153"/>
      <c r="KPK174" s="153"/>
      <c r="KPL174" s="153"/>
      <c r="KPM174" s="155"/>
      <c r="KPN174" s="165"/>
      <c r="KPO174" s="153"/>
      <c r="KPP174" s="154"/>
      <c r="KPQ174" s="154"/>
      <c r="KPR174" s="153"/>
      <c r="KPS174" s="153"/>
      <c r="KPT174" s="153"/>
      <c r="KPU174" s="153"/>
      <c r="KPV174" s="153"/>
      <c r="KPW174" s="153"/>
      <c r="KPX174" s="153"/>
      <c r="KPY174" s="153"/>
      <c r="KPZ174" s="155"/>
      <c r="KQA174" s="165"/>
      <c r="KQB174" s="153"/>
      <c r="KQC174" s="154"/>
      <c r="KQD174" s="154"/>
      <c r="KQE174" s="153"/>
      <c r="KQF174" s="153"/>
      <c r="KQG174" s="153"/>
      <c r="KQH174" s="153"/>
      <c r="KQI174" s="153"/>
      <c r="KQJ174" s="153"/>
      <c r="KQK174" s="153"/>
      <c r="KQL174" s="153"/>
      <c r="KQM174" s="155"/>
      <c r="KQN174" s="165"/>
      <c r="KQO174" s="153"/>
      <c r="KQP174" s="154"/>
      <c r="KQQ174" s="154"/>
      <c r="KQR174" s="153"/>
      <c r="KQS174" s="153"/>
      <c r="KQT174" s="153"/>
      <c r="KQU174" s="153"/>
      <c r="KQV174" s="153"/>
      <c r="KQW174" s="153"/>
      <c r="KQX174" s="153"/>
      <c r="KQY174" s="153"/>
      <c r="KQZ174" s="155"/>
      <c r="KRA174" s="165"/>
      <c r="KRB174" s="153"/>
      <c r="KRC174" s="154"/>
      <c r="KRD174" s="154"/>
      <c r="KRE174" s="153"/>
      <c r="KRF174" s="153"/>
      <c r="KRG174" s="153"/>
      <c r="KRH174" s="153"/>
      <c r="KRI174" s="153"/>
      <c r="KRJ174" s="153"/>
      <c r="KRK174" s="153"/>
      <c r="KRL174" s="153"/>
      <c r="KRM174" s="155"/>
      <c r="KRN174" s="165"/>
      <c r="KRO174" s="153"/>
      <c r="KRP174" s="154"/>
      <c r="KRQ174" s="154"/>
      <c r="KRR174" s="153"/>
      <c r="KRS174" s="153"/>
      <c r="KRT174" s="153"/>
      <c r="KRU174" s="153"/>
      <c r="KRV174" s="153"/>
      <c r="KRW174" s="153"/>
      <c r="KRX174" s="153"/>
      <c r="KRY174" s="153"/>
      <c r="KRZ174" s="155"/>
      <c r="KSA174" s="165"/>
      <c r="KSB174" s="153"/>
      <c r="KSC174" s="154"/>
      <c r="KSD174" s="154"/>
      <c r="KSE174" s="153"/>
      <c r="KSF174" s="153"/>
      <c r="KSG174" s="153"/>
      <c r="KSH174" s="153"/>
      <c r="KSI174" s="153"/>
      <c r="KSJ174" s="153"/>
      <c r="KSK174" s="153"/>
      <c r="KSL174" s="153"/>
      <c r="KSM174" s="155"/>
      <c r="KSN174" s="165"/>
      <c r="KSO174" s="153"/>
      <c r="KSP174" s="154"/>
      <c r="KSQ174" s="154"/>
      <c r="KSR174" s="153"/>
      <c r="KSS174" s="153"/>
      <c r="KST174" s="153"/>
      <c r="KSU174" s="153"/>
      <c r="KSV174" s="153"/>
      <c r="KSW174" s="153"/>
      <c r="KSX174" s="153"/>
      <c r="KSY174" s="153"/>
      <c r="KSZ174" s="155"/>
      <c r="KTA174" s="165"/>
      <c r="KTB174" s="153"/>
      <c r="KTC174" s="154"/>
      <c r="KTD174" s="154"/>
      <c r="KTE174" s="153"/>
      <c r="KTF174" s="153"/>
      <c r="KTG174" s="153"/>
      <c r="KTH174" s="153"/>
      <c r="KTI174" s="153"/>
      <c r="KTJ174" s="153"/>
      <c r="KTK174" s="153"/>
      <c r="KTL174" s="153"/>
      <c r="KTM174" s="155"/>
      <c r="KTN174" s="165"/>
      <c r="KTO174" s="153"/>
      <c r="KTP174" s="154"/>
      <c r="KTQ174" s="154"/>
      <c r="KTR174" s="153"/>
      <c r="KTS174" s="153"/>
      <c r="KTT174" s="153"/>
      <c r="KTU174" s="153"/>
      <c r="KTV174" s="153"/>
      <c r="KTW174" s="153"/>
      <c r="KTX174" s="153"/>
      <c r="KTY174" s="153"/>
      <c r="KTZ174" s="155"/>
      <c r="KUA174" s="165"/>
      <c r="KUB174" s="153"/>
      <c r="KUC174" s="154"/>
      <c r="KUD174" s="154"/>
      <c r="KUE174" s="153"/>
      <c r="KUF174" s="153"/>
      <c r="KUG174" s="153"/>
      <c r="KUH174" s="153"/>
      <c r="KUI174" s="153"/>
      <c r="KUJ174" s="153"/>
      <c r="KUK174" s="153"/>
      <c r="KUL174" s="153"/>
      <c r="KUM174" s="155"/>
      <c r="KUN174" s="165"/>
      <c r="KUO174" s="153"/>
      <c r="KUP174" s="154"/>
      <c r="KUQ174" s="154"/>
      <c r="KUR174" s="153"/>
      <c r="KUS174" s="153"/>
      <c r="KUT174" s="153"/>
      <c r="KUU174" s="153"/>
      <c r="KUV174" s="153"/>
      <c r="KUW174" s="153"/>
      <c r="KUX174" s="153"/>
      <c r="KUY174" s="153"/>
      <c r="KUZ174" s="155"/>
      <c r="KVA174" s="165"/>
      <c r="KVB174" s="153"/>
      <c r="KVC174" s="154"/>
      <c r="KVD174" s="154"/>
      <c r="KVE174" s="153"/>
      <c r="KVF174" s="153"/>
      <c r="KVG174" s="153"/>
      <c r="KVH174" s="153"/>
      <c r="KVI174" s="153"/>
      <c r="KVJ174" s="153"/>
      <c r="KVK174" s="153"/>
      <c r="KVL174" s="153"/>
      <c r="KVM174" s="155"/>
      <c r="KVN174" s="165"/>
      <c r="KVO174" s="153"/>
      <c r="KVP174" s="154"/>
      <c r="KVQ174" s="154"/>
      <c r="KVR174" s="153"/>
      <c r="KVS174" s="153"/>
      <c r="KVT174" s="153"/>
      <c r="KVU174" s="153"/>
      <c r="KVV174" s="153"/>
      <c r="KVW174" s="153"/>
      <c r="KVX174" s="153"/>
      <c r="KVY174" s="153"/>
      <c r="KVZ174" s="155"/>
      <c r="KWA174" s="165"/>
      <c r="KWB174" s="153"/>
      <c r="KWC174" s="154"/>
      <c r="KWD174" s="154"/>
      <c r="KWE174" s="153"/>
      <c r="KWF174" s="153"/>
      <c r="KWG174" s="153"/>
      <c r="KWH174" s="153"/>
      <c r="KWI174" s="153"/>
      <c r="KWJ174" s="153"/>
      <c r="KWK174" s="153"/>
      <c r="KWL174" s="153"/>
      <c r="KWM174" s="155"/>
      <c r="KWN174" s="165"/>
      <c r="KWO174" s="153"/>
      <c r="KWP174" s="154"/>
      <c r="KWQ174" s="154"/>
      <c r="KWR174" s="153"/>
      <c r="KWS174" s="153"/>
      <c r="KWT174" s="153"/>
      <c r="KWU174" s="153"/>
      <c r="KWV174" s="153"/>
      <c r="KWW174" s="153"/>
      <c r="KWX174" s="153"/>
      <c r="KWY174" s="153"/>
      <c r="KWZ174" s="155"/>
      <c r="KXA174" s="165"/>
      <c r="KXB174" s="153"/>
      <c r="KXC174" s="154"/>
      <c r="KXD174" s="154"/>
      <c r="KXE174" s="153"/>
      <c r="KXF174" s="153"/>
      <c r="KXG174" s="153"/>
      <c r="KXH174" s="153"/>
      <c r="KXI174" s="153"/>
      <c r="KXJ174" s="153"/>
      <c r="KXK174" s="153"/>
      <c r="KXL174" s="153"/>
      <c r="KXM174" s="155"/>
      <c r="KXN174" s="165"/>
      <c r="KXO174" s="153"/>
      <c r="KXP174" s="154"/>
      <c r="KXQ174" s="154"/>
      <c r="KXR174" s="153"/>
      <c r="KXS174" s="153"/>
      <c r="KXT174" s="153"/>
      <c r="KXU174" s="153"/>
      <c r="KXV174" s="153"/>
      <c r="KXW174" s="153"/>
      <c r="KXX174" s="153"/>
      <c r="KXY174" s="153"/>
      <c r="KXZ174" s="155"/>
      <c r="KYA174" s="165"/>
      <c r="KYB174" s="153"/>
      <c r="KYC174" s="154"/>
      <c r="KYD174" s="154"/>
      <c r="KYE174" s="153"/>
      <c r="KYF174" s="153"/>
      <c r="KYG174" s="153"/>
      <c r="KYH174" s="153"/>
      <c r="KYI174" s="153"/>
      <c r="KYJ174" s="153"/>
      <c r="KYK174" s="153"/>
      <c r="KYL174" s="153"/>
      <c r="KYM174" s="155"/>
      <c r="KYN174" s="165"/>
      <c r="KYO174" s="153"/>
      <c r="KYP174" s="154"/>
      <c r="KYQ174" s="154"/>
      <c r="KYR174" s="153"/>
      <c r="KYS174" s="153"/>
      <c r="KYT174" s="153"/>
      <c r="KYU174" s="153"/>
      <c r="KYV174" s="153"/>
      <c r="KYW174" s="153"/>
      <c r="KYX174" s="153"/>
      <c r="KYY174" s="153"/>
      <c r="KYZ174" s="155"/>
      <c r="KZA174" s="165"/>
      <c r="KZB174" s="153"/>
      <c r="KZC174" s="154"/>
      <c r="KZD174" s="154"/>
      <c r="KZE174" s="153"/>
      <c r="KZF174" s="153"/>
      <c r="KZG174" s="153"/>
      <c r="KZH174" s="153"/>
      <c r="KZI174" s="153"/>
      <c r="KZJ174" s="153"/>
      <c r="KZK174" s="153"/>
      <c r="KZL174" s="153"/>
      <c r="KZM174" s="155"/>
      <c r="KZN174" s="165"/>
      <c r="KZO174" s="153"/>
      <c r="KZP174" s="154"/>
      <c r="KZQ174" s="154"/>
      <c r="KZR174" s="153"/>
      <c r="KZS174" s="153"/>
      <c r="KZT174" s="153"/>
      <c r="KZU174" s="153"/>
      <c r="KZV174" s="153"/>
      <c r="KZW174" s="153"/>
      <c r="KZX174" s="153"/>
      <c r="KZY174" s="153"/>
      <c r="KZZ174" s="155"/>
      <c r="LAA174" s="165"/>
      <c r="LAB174" s="153"/>
      <c r="LAC174" s="154"/>
      <c r="LAD174" s="154"/>
      <c r="LAE174" s="153"/>
      <c r="LAF174" s="153"/>
      <c r="LAG174" s="153"/>
      <c r="LAH174" s="153"/>
      <c r="LAI174" s="153"/>
      <c r="LAJ174" s="153"/>
      <c r="LAK174" s="153"/>
      <c r="LAL174" s="153"/>
      <c r="LAM174" s="155"/>
      <c r="LAN174" s="165"/>
      <c r="LAO174" s="153"/>
      <c r="LAP174" s="154"/>
      <c r="LAQ174" s="154"/>
      <c r="LAR174" s="153"/>
      <c r="LAS174" s="153"/>
      <c r="LAT174" s="153"/>
      <c r="LAU174" s="153"/>
      <c r="LAV174" s="153"/>
      <c r="LAW174" s="153"/>
      <c r="LAX174" s="153"/>
      <c r="LAY174" s="153"/>
      <c r="LAZ174" s="155"/>
      <c r="LBA174" s="165"/>
      <c r="LBB174" s="153"/>
      <c r="LBC174" s="154"/>
      <c r="LBD174" s="154"/>
      <c r="LBE174" s="153"/>
      <c r="LBF174" s="153"/>
      <c r="LBG174" s="153"/>
      <c r="LBH174" s="153"/>
      <c r="LBI174" s="153"/>
      <c r="LBJ174" s="153"/>
      <c r="LBK174" s="153"/>
      <c r="LBL174" s="153"/>
      <c r="LBM174" s="155"/>
      <c r="LBN174" s="165"/>
      <c r="LBO174" s="153"/>
      <c r="LBP174" s="154"/>
      <c r="LBQ174" s="154"/>
      <c r="LBR174" s="153"/>
      <c r="LBS174" s="153"/>
      <c r="LBT174" s="153"/>
      <c r="LBU174" s="153"/>
      <c r="LBV174" s="153"/>
      <c r="LBW174" s="153"/>
      <c r="LBX174" s="153"/>
      <c r="LBY174" s="153"/>
      <c r="LBZ174" s="155"/>
      <c r="LCA174" s="165"/>
      <c r="LCB174" s="153"/>
      <c r="LCC174" s="154"/>
      <c r="LCD174" s="154"/>
      <c r="LCE174" s="153"/>
      <c r="LCF174" s="153"/>
      <c r="LCG174" s="153"/>
      <c r="LCH174" s="153"/>
      <c r="LCI174" s="153"/>
      <c r="LCJ174" s="153"/>
      <c r="LCK174" s="153"/>
      <c r="LCL174" s="153"/>
      <c r="LCM174" s="155"/>
      <c r="LCN174" s="165"/>
      <c r="LCO174" s="153"/>
      <c r="LCP174" s="154"/>
      <c r="LCQ174" s="154"/>
      <c r="LCR174" s="153"/>
      <c r="LCS174" s="153"/>
      <c r="LCT174" s="153"/>
      <c r="LCU174" s="153"/>
      <c r="LCV174" s="153"/>
      <c r="LCW174" s="153"/>
      <c r="LCX174" s="153"/>
      <c r="LCY174" s="153"/>
      <c r="LCZ174" s="155"/>
      <c r="LDA174" s="165"/>
      <c r="LDB174" s="153"/>
      <c r="LDC174" s="154"/>
      <c r="LDD174" s="154"/>
      <c r="LDE174" s="153"/>
      <c r="LDF174" s="153"/>
      <c r="LDG174" s="153"/>
      <c r="LDH174" s="153"/>
      <c r="LDI174" s="153"/>
      <c r="LDJ174" s="153"/>
      <c r="LDK174" s="153"/>
      <c r="LDL174" s="153"/>
      <c r="LDM174" s="155"/>
      <c r="LDN174" s="165"/>
      <c r="LDO174" s="153"/>
      <c r="LDP174" s="154"/>
      <c r="LDQ174" s="154"/>
      <c r="LDR174" s="153"/>
      <c r="LDS174" s="153"/>
      <c r="LDT174" s="153"/>
      <c r="LDU174" s="153"/>
      <c r="LDV174" s="153"/>
      <c r="LDW174" s="153"/>
      <c r="LDX174" s="153"/>
      <c r="LDY174" s="153"/>
      <c r="LDZ174" s="155"/>
      <c r="LEA174" s="165"/>
      <c r="LEB174" s="153"/>
      <c r="LEC174" s="154"/>
      <c r="LED174" s="154"/>
      <c r="LEE174" s="153"/>
      <c r="LEF174" s="153"/>
      <c r="LEG174" s="153"/>
      <c r="LEH174" s="153"/>
      <c r="LEI174" s="153"/>
      <c r="LEJ174" s="153"/>
      <c r="LEK174" s="153"/>
      <c r="LEL174" s="153"/>
      <c r="LEM174" s="155"/>
      <c r="LEN174" s="165"/>
      <c r="LEO174" s="153"/>
      <c r="LEP174" s="154"/>
      <c r="LEQ174" s="154"/>
      <c r="LER174" s="153"/>
      <c r="LES174" s="153"/>
      <c r="LET174" s="153"/>
      <c r="LEU174" s="153"/>
      <c r="LEV174" s="153"/>
      <c r="LEW174" s="153"/>
      <c r="LEX174" s="153"/>
      <c r="LEY174" s="153"/>
      <c r="LEZ174" s="155"/>
      <c r="LFA174" s="165"/>
      <c r="LFB174" s="153"/>
      <c r="LFC174" s="154"/>
      <c r="LFD174" s="154"/>
      <c r="LFE174" s="153"/>
      <c r="LFF174" s="153"/>
      <c r="LFG174" s="153"/>
      <c r="LFH174" s="153"/>
      <c r="LFI174" s="153"/>
      <c r="LFJ174" s="153"/>
      <c r="LFK174" s="153"/>
      <c r="LFL174" s="153"/>
      <c r="LFM174" s="155"/>
      <c r="LFN174" s="165"/>
      <c r="LFO174" s="153"/>
      <c r="LFP174" s="154"/>
      <c r="LFQ174" s="154"/>
      <c r="LFR174" s="153"/>
      <c r="LFS174" s="153"/>
      <c r="LFT174" s="153"/>
      <c r="LFU174" s="153"/>
      <c r="LFV174" s="153"/>
      <c r="LFW174" s="153"/>
      <c r="LFX174" s="153"/>
      <c r="LFY174" s="153"/>
      <c r="LFZ174" s="155"/>
      <c r="LGA174" s="165"/>
      <c r="LGB174" s="153"/>
      <c r="LGC174" s="154"/>
      <c r="LGD174" s="154"/>
      <c r="LGE174" s="153"/>
      <c r="LGF174" s="153"/>
      <c r="LGG174" s="153"/>
      <c r="LGH174" s="153"/>
      <c r="LGI174" s="153"/>
      <c r="LGJ174" s="153"/>
      <c r="LGK174" s="153"/>
      <c r="LGL174" s="153"/>
      <c r="LGM174" s="155"/>
      <c r="LGN174" s="165"/>
      <c r="LGO174" s="153"/>
      <c r="LGP174" s="154"/>
      <c r="LGQ174" s="154"/>
      <c r="LGR174" s="153"/>
      <c r="LGS174" s="153"/>
      <c r="LGT174" s="153"/>
      <c r="LGU174" s="153"/>
      <c r="LGV174" s="153"/>
      <c r="LGW174" s="153"/>
      <c r="LGX174" s="153"/>
      <c r="LGY174" s="153"/>
      <c r="LGZ174" s="155"/>
      <c r="LHA174" s="165"/>
      <c r="LHB174" s="153"/>
      <c r="LHC174" s="154"/>
      <c r="LHD174" s="154"/>
      <c r="LHE174" s="153"/>
      <c r="LHF174" s="153"/>
      <c r="LHG174" s="153"/>
      <c r="LHH174" s="153"/>
      <c r="LHI174" s="153"/>
      <c r="LHJ174" s="153"/>
      <c r="LHK174" s="153"/>
      <c r="LHL174" s="153"/>
      <c r="LHM174" s="155"/>
      <c r="LHN174" s="165"/>
      <c r="LHO174" s="153"/>
      <c r="LHP174" s="154"/>
      <c r="LHQ174" s="154"/>
      <c r="LHR174" s="153"/>
      <c r="LHS174" s="153"/>
      <c r="LHT174" s="153"/>
      <c r="LHU174" s="153"/>
      <c r="LHV174" s="153"/>
      <c r="LHW174" s="153"/>
      <c r="LHX174" s="153"/>
      <c r="LHY174" s="153"/>
      <c r="LHZ174" s="155"/>
      <c r="LIA174" s="165"/>
      <c r="LIB174" s="153"/>
      <c r="LIC174" s="154"/>
      <c r="LID174" s="154"/>
      <c r="LIE174" s="153"/>
      <c r="LIF174" s="153"/>
      <c r="LIG174" s="153"/>
      <c r="LIH174" s="153"/>
      <c r="LII174" s="153"/>
      <c r="LIJ174" s="153"/>
      <c r="LIK174" s="153"/>
      <c r="LIL174" s="153"/>
      <c r="LIM174" s="155"/>
      <c r="LIN174" s="165"/>
      <c r="LIO174" s="153"/>
      <c r="LIP174" s="154"/>
      <c r="LIQ174" s="154"/>
      <c r="LIR174" s="153"/>
      <c r="LIS174" s="153"/>
      <c r="LIT174" s="153"/>
      <c r="LIU174" s="153"/>
      <c r="LIV174" s="153"/>
      <c r="LIW174" s="153"/>
      <c r="LIX174" s="153"/>
      <c r="LIY174" s="153"/>
      <c r="LIZ174" s="155"/>
      <c r="LJA174" s="165"/>
      <c r="LJB174" s="153"/>
      <c r="LJC174" s="154"/>
      <c r="LJD174" s="154"/>
      <c r="LJE174" s="153"/>
      <c r="LJF174" s="153"/>
      <c r="LJG174" s="153"/>
      <c r="LJH174" s="153"/>
      <c r="LJI174" s="153"/>
      <c r="LJJ174" s="153"/>
      <c r="LJK174" s="153"/>
      <c r="LJL174" s="153"/>
      <c r="LJM174" s="155"/>
      <c r="LJN174" s="165"/>
      <c r="LJO174" s="153"/>
      <c r="LJP174" s="154"/>
      <c r="LJQ174" s="154"/>
      <c r="LJR174" s="153"/>
      <c r="LJS174" s="153"/>
      <c r="LJT174" s="153"/>
      <c r="LJU174" s="153"/>
      <c r="LJV174" s="153"/>
      <c r="LJW174" s="153"/>
      <c r="LJX174" s="153"/>
      <c r="LJY174" s="153"/>
      <c r="LJZ174" s="155"/>
      <c r="LKA174" s="165"/>
      <c r="LKB174" s="153"/>
      <c r="LKC174" s="154"/>
      <c r="LKD174" s="154"/>
      <c r="LKE174" s="153"/>
      <c r="LKF174" s="153"/>
      <c r="LKG174" s="153"/>
      <c r="LKH174" s="153"/>
      <c r="LKI174" s="153"/>
      <c r="LKJ174" s="153"/>
      <c r="LKK174" s="153"/>
      <c r="LKL174" s="153"/>
      <c r="LKM174" s="155"/>
      <c r="LKN174" s="165"/>
      <c r="LKO174" s="153"/>
      <c r="LKP174" s="154"/>
      <c r="LKQ174" s="154"/>
      <c r="LKR174" s="153"/>
      <c r="LKS174" s="153"/>
      <c r="LKT174" s="153"/>
      <c r="LKU174" s="153"/>
      <c r="LKV174" s="153"/>
      <c r="LKW174" s="153"/>
      <c r="LKX174" s="153"/>
      <c r="LKY174" s="153"/>
      <c r="LKZ174" s="155"/>
      <c r="LLA174" s="165"/>
      <c r="LLB174" s="153"/>
      <c r="LLC174" s="154"/>
      <c r="LLD174" s="154"/>
      <c r="LLE174" s="153"/>
      <c r="LLF174" s="153"/>
      <c r="LLG174" s="153"/>
      <c r="LLH174" s="153"/>
      <c r="LLI174" s="153"/>
      <c r="LLJ174" s="153"/>
      <c r="LLK174" s="153"/>
      <c r="LLL174" s="153"/>
      <c r="LLM174" s="155"/>
      <c r="LLN174" s="165"/>
      <c r="LLO174" s="153"/>
      <c r="LLP174" s="154"/>
      <c r="LLQ174" s="154"/>
      <c r="LLR174" s="153"/>
      <c r="LLS174" s="153"/>
      <c r="LLT174" s="153"/>
      <c r="LLU174" s="153"/>
      <c r="LLV174" s="153"/>
      <c r="LLW174" s="153"/>
      <c r="LLX174" s="153"/>
      <c r="LLY174" s="153"/>
      <c r="LLZ174" s="155"/>
      <c r="LMA174" s="165"/>
      <c r="LMB174" s="153"/>
      <c r="LMC174" s="154"/>
      <c r="LMD174" s="154"/>
      <c r="LME174" s="153"/>
      <c r="LMF174" s="153"/>
      <c r="LMG174" s="153"/>
      <c r="LMH174" s="153"/>
      <c r="LMI174" s="153"/>
      <c r="LMJ174" s="153"/>
      <c r="LMK174" s="153"/>
      <c r="LML174" s="153"/>
      <c r="LMM174" s="155"/>
      <c r="LMN174" s="165"/>
      <c r="LMO174" s="153"/>
      <c r="LMP174" s="154"/>
      <c r="LMQ174" s="154"/>
      <c r="LMR174" s="153"/>
      <c r="LMS174" s="153"/>
      <c r="LMT174" s="153"/>
      <c r="LMU174" s="153"/>
      <c r="LMV174" s="153"/>
      <c r="LMW174" s="153"/>
      <c r="LMX174" s="153"/>
      <c r="LMY174" s="153"/>
      <c r="LMZ174" s="155"/>
      <c r="LNA174" s="165"/>
      <c r="LNB174" s="153"/>
      <c r="LNC174" s="154"/>
      <c r="LND174" s="154"/>
      <c r="LNE174" s="153"/>
      <c r="LNF174" s="153"/>
      <c r="LNG174" s="153"/>
      <c r="LNH174" s="153"/>
      <c r="LNI174" s="153"/>
      <c r="LNJ174" s="153"/>
      <c r="LNK174" s="153"/>
      <c r="LNL174" s="153"/>
      <c r="LNM174" s="155"/>
      <c r="LNN174" s="165"/>
      <c r="LNO174" s="153"/>
      <c r="LNP174" s="154"/>
      <c r="LNQ174" s="154"/>
      <c r="LNR174" s="153"/>
      <c r="LNS174" s="153"/>
      <c r="LNT174" s="153"/>
      <c r="LNU174" s="153"/>
      <c r="LNV174" s="153"/>
      <c r="LNW174" s="153"/>
      <c r="LNX174" s="153"/>
      <c r="LNY174" s="153"/>
      <c r="LNZ174" s="155"/>
      <c r="LOA174" s="165"/>
      <c r="LOB174" s="153"/>
      <c r="LOC174" s="154"/>
      <c r="LOD174" s="154"/>
      <c r="LOE174" s="153"/>
      <c r="LOF174" s="153"/>
      <c r="LOG174" s="153"/>
      <c r="LOH174" s="153"/>
      <c r="LOI174" s="153"/>
      <c r="LOJ174" s="153"/>
      <c r="LOK174" s="153"/>
      <c r="LOL174" s="153"/>
      <c r="LOM174" s="155"/>
      <c r="LON174" s="165"/>
      <c r="LOO174" s="153"/>
      <c r="LOP174" s="154"/>
      <c r="LOQ174" s="154"/>
      <c r="LOR174" s="153"/>
      <c r="LOS174" s="153"/>
      <c r="LOT174" s="153"/>
      <c r="LOU174" s="153"/>
      <c r="LOV174" s="153"/>
      <c r="LOW174" s="153"/>
      <c r="LOX174" s="153"/>
      <c r="LOY174" s="153"/>
      <c r="LOZ174" s="155"/>
      <c r="LPA174" s="165"/>
      <c r="LPB174" s="153"/>
      <c r="LPC174" s="154"/>
      <c r="LPD174" s="154"/>
      <c r="LPE174" s="153"/>
      <c r="LPF174" s="153"/>
      <c r="LPG174" s="153"/>
      <c r="LPH174" s="153"/>
      <c r="LPI174" s="153"/>
      <c r="LPJ174" s="153"/>
      <c r="LPK174" s="153"/>
      <c r="LPL174" s="153"/>
      <c r="LPM174" s="155"/>
      <c r="LPN174" s="165"/>
      <c r="LPO174" s="153"/>
      <c r="LPP174" s="154"/>
      <c r="LPQ174" s="154"/>
      <c r="LPR174" s="153"/>
      <c r="LPS174" s="153"/>
      <c r="LPT174" s="153"/>
      <c r="LPU174" s="153"/>
      <c r="LPV174" s="153"/>
      <c r="LPW174" s="153"/>
      <c r="LPX174" s="153"/>
      <c r="LPY174" s="153"/>
      <c r="LPZ174" s="155"/>
      <c r="LQA174" s="165"/>
      <c r="LQB174" s="153"/>
      <c r="LQC174" s="154"/>
      <c r="LQD174" s="154"/>
      <c r="LQE174" s="153"/>
      <c r="LQF174" s="153"/>
      <c r="LQG174" s="153"/>
      <c r="LQH174" s="153"/>
      <c r="LQI174" s="153"/>
      <c r="LQJ174" s="153"/>
      <c r="LQK174" s="153"/>
      <c r="LQL174" s="153"/>
      <c r="LQM174" s="155"/>
      <c r="LQN174" s="165"/>
      <c r="LQO174" s="153"/>
      <c r="LQP174" s="154"/>
      <c r="LQQ174" s="154"/>
      <c r="LQR174" s="153"/>
      <c r="LQS174" s="153"/>
      <c r="LQT174" s="153"/>
      <c r="LQU174" s="153"/>
      <c r="LQV174" s="153"/>
      <c r="LQW174" s="153"/>
      <c r="LQX174" s="153"/>
      <c r="LQY174" s="153"/>
      <c r="LQZ174" s="155"/>
      <c r="LRA174" s="165"/>
      <c r="LRB174" s="153"/>
      <c r="LRC174" s="154"/>
      <c r="LRD174" s="154"/>
      <c r="LRE174" s="153"/>
      <c r="LRF174" s="153"/>
      <c r="LRG174" s="153"/>
      <c r="LRH174" s="153"/>
      <c r="LRI174" s="153"/>
      <c r="LRJ174" s="153"/>
      <c r="LRK174" s="153"/>
      <c r="LRL174" s="153"/>
      <c r="LRM174" s="155"/>
      <c r="LRN174" s="165"/>
      <c r="LRO174" s="153"/>
      <c r="LRP174" s="154"/>
      <c r="LRQ174" s="154"/>
      <c r="LRR174" s="153"/>
      <c r="LRS174" s="153"/>
      <c r="LRT174" s="153"/>
      <c r="LRU174" s="153"/>
      <c r="LRV174" s="153"/>
      <c r="LRW174" s="153"/>
      <c r="LRX174" s="153"/>
      <c r="LRY174" s="153"/>
      <c r="LRZ174" s="155"/>
      <c r="LSA174" s="165"/>
      <c r="LSB174" s="153"/>
      <c r="LSC174" s="154"/>
      <c r="LSD174" s="154"/>
      <c r="LSE174" s="153"/>
      <c r="LSF174" s="153"/>
      <c r="LSG174" s="153"/>
      <c r="LSH174" s="153"/>
      <c r="LSI174" s="153"/>
      <c r="LSJ174" s="153"/>
      <c r="LSK174" s="153"/>
      <c r="LSL174" s="153"/>
      <c r="LSM174" s="155"/>
      <c r="LSN174" s="165"/>
      <c r="LSO174" s="153"/>
      <c r="LSP174" s="154"/>
      <c r="LSQ174" s="154"/>
      <c r="LSR174" s="153"/>
      <c r="LSS174" s="153"/>
      <c r="LST174" s="153"/>
      <c r="LSU174" s="153"/>
      <c r="LSV174" s="153"/>
      <c r="LSW174" s="153"/>
      <c r="LSX174" s="153"/>
      <c r="LSY174" s="153"/>
      <c r="LSZ174" s="155"/>
      <c r="LTA174" s="165"/>
      <c r="LTB174" s="153"/>
      <c r="LTC174" s="154"/>
      <c r="LTD174" s="154"/>
      <c r="LTE174" s="153"/>
      <c r="LTF174" s="153"/>
      <c r="LTG174" s="153"/>
      <c r="LTH174" s="153"/>
      <c r="LTI174" s="153"/>
      <c r="LTJ174" s="153"/>
      <c r="LTK174" s="153"/>
      <c r="LTL174" s="153"/>
      <c r="LTM174" s="155"/>
      <c r="LTN174" s="165"/>
      <c r="LTO174" s="153"/>
      <c r="LTP174" s="154"/>
      <c r="LTQ174" s="154"/>
      <c r="LTR174" s="153"/>
      <c r="LTS174" s="153"/>
      <c r="LTT174" s="153"/>
      <c r="LTU174" s="153"/>
      <c r="LTV174" s="153"/>
      <c r="LTW174" s="153"/>
      <c r="LTX174" s="153"/>
      <c r="LTY174" s="153"/>
      <c r="LTZ174" s="155"/>
      <c r="LUA174" s="165"/>
      <c r="LUB174" s="153"/>
      <c r="LUC174" s="154"/>
      <c r="LUD174" s="154"/>
      <c r="LUE174" s="153"/>
      <c r="LUF174" s="153"/>
      <c r="LUG174" s="153"/>
      <c r="LUH174" s="153"/>
      <c r="LUI174" s="153"/>
      <c r="LUJ174" s="153"/>
      <c r="LUK174" s="153"/>
      <c r="LUL174" s="153"/>
      <c r="LUM174" s="155"/>
      <c r="LUN174" s="165"/>
      <c r="LUO174" s="153"/>
      <c r="LUP174" s="154"/>
      <c r="LUQ174" s="154"/>
      <c r="LUR174" s="153"/>
      <c r="LUS174" s="153"/>
      <c r="LUT174" s="153"/>
      <c r="LUU174" s="153"/>
      <c r="LUV174" s="153"/>
      <c r="LUW174" s="153"/>
      <c r="LUX174" s="153"/>
      <c r="LUY174" s="153"/>
      <c r="LUZ174" s="155"/>
      <c r="LVA174" s="165"/>
      <c r="LVB174" s="153"/>
      <c r="LVC174" s="154"/>
      <c r="LVD174" s="154"/>
      <c r="LVE174" s="153"/>
      <c r="LVF174" s="153"/>
      <c r="LVG174" s="153"/>
      <c r="LVH174" s="153"/>
      <c r="LVI174" s="153"/>
      <c r="LVJ174" s="153"/>
      <c r="LVK174" s="153"/>
      <c r="LVL174" s="153"/>
      <c r="LVM174" s="155"/>
      <c r="LVN174" s="165"/>
      <c r="LVO174" s="153"/>
      <c r="LVP174" s="154"/>
      <c r="LVQ174" s="154"/>
      <c r="LVR174" s="153"/>
      <c r="LVS174" s="153"/>
      <c r="LVT174" s="153"/>
      <c r="LVU174" s="153"/>
      <c r="LVV174" s="153"/>
      <c r="LVW174" s="153"/>
      <c r="LVX174" s="153"/>
      <c r="LVY174" s="153"/>
      <c r="LVZ174" s="155"/>
      <c r="LWA174" s="165"/>
      <c r="LWB174" s="153"/>
      <c r="LWC174" s="154"/>
      <c r="LWD174" s="154"/>
      <c r="LWE174" s="153"/>
      <c r="LWF174" s="153"/>
      <c r="LWG174" s="153"/>
      <c r="LWH174" s="153"/>
      <c r="LWI174" s="153"/>
      <c r="LWJ174" s="153"/>
      <c r="LWK174" s="153"/>
      <c r="LWL174" s="153"/>
      <c r="LWM174" s="155"/>
      <c r="LWN174" s="165"/>
      <c r="LWO174" s="153"/>
      <c r="LWP174" s="154"/>
      <c r="LWQ174" s="154"/>
      <c r="LWR174" s="153"/>
      <c r="LWS174" s="153"/>
      <c r="LWT174" s="153"/>
      <c r="LWU174" s="153"/>
      <c r="LWV174" s="153"/>
      <c r="LWW174" s="153"/>
      <c r="LWX174" s="153"/>
      <c r="LWY174" s="153"/>
      <c r="LWZ174" s="155"/>
      <c r="LXA174" s="165"/>
      <c r="LXB174" s="153"/>
      <c r="LXC174" s="154"/>
      <c r="LXD174" s="154"/>
      <c r="LXE174" s="153"/>
      <c r="LXF174" s="153"/>
      <c r="LXG174" s="153"/>
      <c r="LXH174" s="153"/>
      <c r="LXI174" s="153"/>
      <c r="LXJ174" s="153"/>
      <c r="LXK174" s="153"/>
      <c r="LXL174" s="153"/>
      <c r="LXM174" s="155"/>
      <c r="LXN174" s="165"/>
      <c r="LXO174" s="153"/>
      <c r="LXP174" s="154"/>
      <c r="LXQ174" s="154"/>
      <c r="LXR174" s="153"/>
      <c r="LXS174" s="153"/>
      <c r="LXT174" s="153"/>
      <c r="LXU174" s="153"/>
      <c r="LXV174" s="153"/>
      <c r="LXW174" s="153"/>
      <c r="LXX174" s="153"/>
      <c r="LXY174" s="153"/>
      <c r="LXZ174" s="155"/>
      <c r="LYA174" s="165"/>
      <c r="LYB174" s="153"/>
      <c r="LYC174" s="154"/>
      <c r="LYD174" s="154"/>
      <c r="LYE174" s="153"/>
      <c r="LYF174" s="153"/>
      <c r="LYG174" s="153"/>
      <c r="LYH174" s="153"/>
      <c r="LYI174" s="153"/>
      <c r="LYJ174" s="153"/>
      <c r="LYK174" s="153"/>
      <c r="LYL174" s="153"/>
      <c r="LYM174" s="155"/>
      <c r="LYN174" s="165"/>
      <c r="LYO174" s="153"/>
      <c r="LYP174" s="154"/>
      <c r="LYQ174" s="154"/>
      <c r="LYR174" s="153"/>
      <c r="LYS174" s="153"/>
      <c r="LYT174" s="153"/>
      <c r="LYU174" s="153"/>
      <c r="LYV174" s="153"/>
      <c r="LYW174" s="153"/>
      <c r="LYX174" s="153"/>
      <c r="LYY174" s="153"/>
      <c r="LYZ174" s="155"/>
      <c r="LZA174" s="165"/>
      <c r="LZB174" s="153"/>
      <c r="LZC174" s="154"/>
      <c r="LZD174" s="154"/>
      <c r="LZE174" s="153"/>
      <c r="LZF174" s="153"/>
      <c r="LZG174" s="153"/>
      <c r="LZH174" s="153"/>
      <c r="LZI174" s="153"/>
      <c r="LZJ174" s="153"/>
      <c r="LZK174" s="153"/>
      <c r="LZL174" s="153"/>
      <c r="LZM174" s="155"/>
      <c r="LZN174" s="165"/>
      <c r="LZO174" s="153"/>
      <c r="LZP174" s="154"/>
      <c r="LZQ174" s="154"/>
      <c r="LZR174" s="153"/>
      <c r="LZS174" s="153"/>
      <c r="LZT174" s="153"/>
      <c r="LZU174" s="153"/>
      <c r="LZV174" s="153"/>
      <c r="LZW174" s="153"/>
      <c r="LZX174" s="153"/>
      <c r="LZY174" s="153"/>
      <c r="LZZ174" s="155"/>
      <c r="MAA174" s="165"/>
      <c r="MAB174" s="153"/>
      <c r="MAC174" s="154"/>
      <c r="MAD174" s="154"/>
      <c r="MAE174" s="153"/>
      <c r="MAF174" s="153"/>
      <c r="MAG174" s="153"/>
      <c r="MAH174" s="153"/>
      <c r="MAI174" s="153"/>
      <c r="MAJ174" s="153"/>
      <c r="MAK174" s="153"/>
      <c r="MAL174" s="153"/>
      <c r="MAM174" s="155"/>
      <c r="MAN174" s="165"/>
      <c r="MAO174" s="153"/>
      <c r="MAP174" s="154"/>
      <c r="MAQ174" s="154"/>
      <c r="MAR174" s="153"/>
      <c r="MAS174" s="153"/>
      <c r="MAT174" s="153"/>
      <c r="MAU174" s="153"/>
      <c r="MAV174" s="153"/>
      <c r="MAW174" s="153"/>
      <c r="MAX174" s="153"/>
      <c r="MAY174" s="153"/>
      <c r="MAZ174" s="155"/>
      <c r="MBA174" s="165"/>
      <c r="MBB174" s="153"/>
      <c r="MBC174" s="154"/>
      <c r="MBD174" s="154"/>
      <c r="MBE174" s="153"/>
      <c r="MBF174" s="153"/>
      <c r="MBG174" s="153"/>
      <c r="MBH174" s="153"/>
      <c r="MBI174" s="153"/>
      <c r="MBJ174" s="153"/>
      <c r="MBK174" s="153"/>
      <c r="MBL174" s="153"/>
      <c r="MBM174" s="155"/>
      <c r="MBN174" s="165"/>
      <c r="MBO174" s="153"/>
      <c r="MBP174" s="154"/>
      <c r="MBQ174" s="154"/>
      <c r="MBR174" s="153"/>
      <c r="MBS174" s="153"/>
      <c r="MBT174" s="153"/>
      <c r="MBU174" s="153"/>
      <c r="MBV174" s="153"/>
      <c r="MBW174" s="153"/>
      <c r="MBX174" s="153"/>
      <c r="MBY174" s="153"/>
      <c r="MBZ174" s="155"/>
      <c r="MCA174" s="165"/>
      <c r="MCB174" s="153"/>
      <c r="MCC174" s="154"/>
      <c r="MCD174" s="154"/>
      <c r="MCE174" s="153"/>
      <c r="MCF174" s="153"/>
      <c r="MCG174" s="153"/>
      <c r="MCH174" s="153"/>
      <c r="MCI174" s="153"/>
      <c r="MCJ174" s="153"/>
      <c r="MCK174" s="153"/>
      <c r="MCL174" s="153"/>
      <c r="MCM174" s="155"/>
      <c r="MCN174" s="165"/>
      <c r="MCO174" s="153"/>
      <c r="MCP174" s="154"/>
      <c r="MCQ174" s="154"/>
      <c r="MCR174" s="153"/>
      <c r="MCS174" s="153"/>
      <c r="MCT174" s="153"/>
      <c r="MCU174" s="153"/>
      <c r="MCV174" s="153"/>
      <c r="MCW174" s="153"/>
      <c r="MCX174" s="153"/>
      <c r="MCY174" s="153"/>
      <c r="MCZ174" s="155"/>
      <c r="MDA174" s="165"/>
      <c r="MDB174" s="153"/>
      <c r="MDC174" s="154"/>
      <c r="MDD174" s="154"/>
      <c r="MDE174" s="153"/>
      <c r="MDF174" s="153"/>
      <c r="MDG174" s="153"/>
      <c r="MDH174" s="153"/>
      <c r="MDI174" s="153"/>
      <c r="MDJ174" s="153"/>
      <c r="MDK174" s="153"/>
      <c r="MDL174" s="153"/>
      <c r="MDM174" s="155"/>
      <c r="MDN174" s="165"/>
      <c r="MDO174" s="153"/>
      <c r="MDP174" s="154"/>
      <c r="MDQ174" s="154"/>
      <c r="MDR174" s="153"/>
      <c r="MDS174" s="153"/>
      <c r="MDT174" s="153"/>
      <c r="MDU174" s="153"/>
      <c r="MDV174" s="153"/>
      <c r="MDW174" s="153"/>
      <c r="MDX174" s="153"/>
      <c r="MDY174" s="153"/>
      <c r="MDZ174" s="155"/>
      <c r="MEA174" s="165"/>
      <c r="MEB174" s="153"/>
      <c r="MEC174" s="154"/>
      <c r="MED174" s="154"/>
      <c r="MEE174" s="153"/>
      <c r="MEF174" s="153"/>
      <c r="MEG174" s="153"/>
      <c r="MEH174" s="153"/>
      <c r="MEI174" s="153"/>
      <c r="MEJ174" s="153"/>
      <c r="MEK174" s="153"/>
      <c r="MEL174" s="153"/>
      <c r="MEM174" s="155"/>
      <c r="MEN174" s="165"/>
      <c r="MEO174" s="153"/>
      <c r="MEP174" s="154"/>
      <c r="MEQ174" s="154"/>
      <c r="MER174" s="153"/>
      <c r="MES174" s="153"/>
      <c r="MET174" s="153"/>
      <c r="MEU174" s="153"/>
      <c r="MEV174" s="153"/>
      <c r="MEW174" s="153"/>
      <c r="MEX174" s="153"/>
      <c r="MEY174" s="153"/>
      <c r="MEZ174" s="155"/>
      <c r="MFA174" s="165"/>
      <c r="MFB174" s="153"/>
      <c r="MFC174" s="154"/>
      <c r="MFD174" s="154"/>
      <c r="MFE174" s="153"/>
      <c r="MFF174" s="153"/>
      <c r="MFG174" s="153"/>
      <c r="MFH174" s="153"/>
      <c r="MFI174" s="153"/>
      <c r="MFJ174" s="153"/>
      <c r="MFK174" s="153"/>
      <c r="MFL174" s="153"/>
      <c r="MFM174" s="155"/>
      <c r="MFN174" s="165"/>
      <c r="MFO174" s="153"/>
      <c r="MFP174" s="154"/>
      <c r="MFQ174" s="154"/>
      <c r="MFR174" s="153"/>
      <c r="MFS174" s="153"/>
      <c r="MFT174" s="153"/>
      <c r="MFU174" s="153"/>
      <c r="MFV174" s="153"/>
      <c r="MFW174" s="153"/>
      <c r="MFX174" s="153"/>
      <c r="MFY174" s="153"/>
      <c r="MFZ174" s="155"/>
      <c r="MGA174" s="165"/>
      <c r="MGB174" s="153"/>
      <c r="MGC174" s="154"/>
      <c r="MGD174" s="154"/>
      <c r="MGE174" s="153"/>
      <c r="MGF174" s="153"/>
      <c r="MGG174" s="153"/>
      <c r="MGH174" s="153"/>
      <c r="MGI174" s="153"/>
      <c r="MGJ174" s="153"/>
      <c r="MGK174" s="153"/>
      <c r="MGL174" s="153"/>
      <c r="MGM174" s="155"/>
      <c r="MGN174" s="165"/>
      <c r="MGO174" s="153"/>
      <c r="MGP174" s="154"/>
      <c r="MGQ174" s="154"/>
      <c r="MGR174" s="153"/>
      <c r="MGS174" s="153"/>
      <c r="MGT174" s="153"/>
      <c r="MGU174" s="153"/>
      <c r="MGV174" s="153"/>
      <c r="MGW174" s="153"/>
      <c r="MGX174" s="153"/>
      <c r="MGY174" s="153"/>
      <c r="MGZ174" s="155"/>
      <c r="MHA174" s="165"/>
      <c r="MHB174" s="153"/>
      <c r="MHC174" s="154"/>
      <c r="MHD174" s="154"/>
      <c r="MHE174" s="153"/>
      <c r="MHF174" s="153"/>
      <c r="MHG174" s="153"/>
      <c r="MHH174" s="153"/>
      <c r="MHI174" s="153"/>
      <c r="MHJ174" s="153"/>
      <c r="MHK174" s="153"/>
      <c r="MHL174" s="153"/>
      <c r="MHM174" s="155"/>
      <c r="MHN174" s="165"/>
      <c r="MHO174" s="153"/>
      <c r="MHP174" s="154"/>
      <c r="MHQ174" s="154"/>
      <c r="MHR174" s="153"/>
      <c r="MHS174" s="153"/>
      <c r="MHT174" s="153"/>
      <c r="MHU174" s="153"/>
      <c r="MHV174" s="153"/>
      <c r="MHW174" s="153"/>
      <c r="MHX174" s="153"/>
      <c r="MHY174" s="153"/>
      <c r="MHZ174" s="155"/>
      <c r="MIA174" s="165"/>
      <c r="MIB174" s="153"/>
      <c r="MIC174" s="154"/>
      <c r="MID174" s="154"/>
      <c r="MIE174" s="153"/>
      <c r="MIF174" s="153"/>
      <c r="MIG174" s="153"/>
      <c r="MIH174" s="153"/>
      <c r="MII174" s="153"/>
      <c r="MIJ174" s="153"/>
      <c r="MIK174" s="153"/>
      <c r="MIL174" s="153"/>
      <c r="MIM174" s="155"/>
      <c r="MIN174" s="165"/>
      <c r="MIO174" s="153"/>
      <c r="MIP174" s="154"/>
      <c r="MIQ174" s="154"/>
      <c r="MIR174" s="153"/>
      <c r="MIS174" s="153"/>
      <c r="MIT174" s="153"/>
      <c r="MIU174" s="153"/>
      <c r="MIV174" s="153"/>
      <c r="MIW174" s="153"/>
      <c r="MIX174" s="153"/>
      <c r="MIY174" s="153"/>
      <c r="MIZ174" s="155"/>
      <c r="MJA174" s="165"/>
      <c r="MJB174" s="153"/>
      <c r="MJC174" s="154"/>
      <c r="MJD174" s="154"/>
      <c r="MJE174" s="153"/>
      <c r="MJF174" s="153"/>
      <c r="MJG174" s="153"/>
      <c r="MJH174" s="153"/>
      <c r="MJI174" s="153"/>
      <c r="MJJ174" s="153"/>
      <c r="MJK174" s="153"/>
      <c r="MJL174" s="153"/>
      <c r="MJM174" s="155"/>
      <c r="MJN174" s="165"/>
      <c r="MJO174" s="153"/>
      <c r="MJP174" s="154"/>
      <c r="MJQ174" s="154"/>
      <c r="MJR174" s="153"/>
      <c r="MJS174" s="153"/>
      <c r="MJT174" s="153"/>
      <c r="MJU174" s="153"/>
      <c r="MJV174" s="153"/>
      <c r="MJW174" s="153"/>
      <c r="MJX174" s="153"/>
      <c r="MJY174" s="153"/>
      <c r="MJZ174" s="155"/>
      <c r="MKA174" s="165"/>
      <c r="MKB174" s="153"/>
      <c r="MKC174" s="154"/>
      <c r="MKD174" s="154"/>
      <c r="MKE174" s="153"/>
      <c r="MKF174" s="153"/>
      <c r="MKG174" s="153"/>
      <c r="MKH174" s="153"/>
      <c r="MKI174" s="153"/>
      <c r="MKJ174" s="153"/>
      <c r="MKK174" s="153"/>
      <c r="MKL174" s="153"/>
      <c r="MKM174" s="155"/>
      <c r="MKN174" s="165"/>
      <c r="MKO174" s="153"/>
      <c r="MKP174" s="154"/>
      <c r="MKQ174" s="154"/>
      <c r="MKR174" s="153"/>
      <c r="MKS174" s="153"/>
      <c r="MKT174" s="153"/>
      <c r="MKU174" s="153"/>
      <c r="MKV174" s="153"/>
      <c r="MKW174" s="153"/>
      <c r="MKX174" s="153"/>
      <c r="MKY174" s="153"/>
      <c r="MKZ174" s="155"/>
      <c r="MLA174" s="165"/>
      <c r="MLB174" s="153"/>
      <c r="MLC174" s="154"/>
      <c r="MLD174" s="154"/>
      <c r="MLE174" s="153"/>
      <c r="MLF174" s="153"/>
      <c r="MLG174" s="153"/>
      <c r="MLH174" s="153"/>
      <c r="MLI174" s="153"/>
      <c r="MLJ174" s="153"/>
      <c r="MLK174" s="153"/>
      <c r="MLL174" s="153"/>
      <c r="MLM174" s="155"/>
      <c r="MLN174" s="165"/>
      <c r="MLO174" s="153"/>
      <c r="MLP174" s="154"/>
      <c r="MLQ174" s="154"/>
      <c r="MLR174" s="153"/>
      <c r="MLS174" s="153"/>
      <c r="MLT174" s="153"/>
      <c r="MLU174" s="153"/>
      <c r="MLV174" s="153"/>
      <c r="MLW174" s="153"/>
      <c r="MLX174" s="153"/>
      <c r="MLY174" s="153"/>
      <c r="MLZ174" s="155"/>
      <c r="MMA174" s="165"/>
      <c r="MMB174" s="153"/>
      <c r="MMC174" s="154"/>
      <c r="MMD174" s="154"/>
      <c r="MME174" s="153"/>
      <c r="MMF174" s="153"/>
      <c r="MMG174" s="153"/>
      <c r="MMH174" s="153"/>
      <c r="MMI174" s="153"/>
      <c r="MMJ174" s="153"/>
      <c r="MMK174" s="153"/>
      <c r="MML174" s="153"/>
      <c r="MMM174" s="155"/>
      <c r="MMN174" s="165"/>
      <c r="MMO174" s="153"/>
      <c r="MMP174" s="154"/>
      <c r="MMQ174" s="154"/>
      <c r="MMR174" s="153"/>
      <c r="MMS174" s="153"/>
      <c r="MMT174" s="153"/>
      <c r="MMU174" s="153"/>
      <c r="MMV174" s="153"/>
      <c r="MMW174" s="153"/>
      <c r="MMX174" s="153"/>
      <c r="MMY174" s="153"/>
      <c r="MMZ174" s="155"/>
      <c r="MNA174" s="165"/>
      <c r="MNB174" s="153"/>
      <c r="MNC174" s="154"/>
      <c r="MND174" s="154"/>
      <c r="MNE174" s="153"/>
      <c r="MNF174" s="153"/>
      <c r="MNG174" s="153"/>
      <c r="MNH174" s="153"/>
      <c r="MNI174" s="153"/>
      <c r="MNJ174" s="153"/>
      <c r="MNK174" s="153"/>
      <c r="MNL174" s="153"/>
      <c r="MNM174" s="155"/>
      <c r="MNN174" s="165"/>
      <c r="MNO174" s="153"/>
      <c r="MNP174" s="154"/>
      <c r="MNQ174" s="154"/>
      <c r="MNR174" s="153"/>
      <c r="MNS174" s="153"/>
      <c r="MNT174" s="153"/>
      <c r="MNU174" s="153"/>
      <c r="MNV174" s="153"/>
      <c r="MNW174" s="153"/>
      <c r="MNX174" s="153"/>
      <c r="MNY174" s="153"/>
      <c r="MNZ174" s="155"/>
      <c r="MOA174" s="165"/>
      <c r="MOB174" s="153"/>
      <c r="MOC174" s="154"/>
      <c r="MOD174" s="154"/>
      <c r="MOE174" s="153"/>
      <c r="MOF174" s="153"/>
      <c r="MOG174" s="153"/>
      <c r="MOH174" s="153"/>
      <c r="MOI174" s="153"/>
      <c r="MOJ174" s="153"/>
      <c r="MOK174" s="153"/>
      <c r="MOL174" s="153"/>
      <c r="MOM174" s="155"/>
      <c r="MON174" s="165"/>
      <c r="MOO174" s="153"/>
      <c r="MOP174" s="154"/>
      <c r="MOQ174" s="154"/>
      <c r="MOR174" s="153"/>
      <c r="MOS174" s="153"/>
      <c r="MOT174" s="153"/>
      <c r="MOU174" s="153"/>
      <c r="MOV174" s="153"/>
      <c r="MOW174" s="153"/>
      <c r="MOX174" s="153"/>
      <c r="MOY174" s="153"/>
      <c r="MOZ174" s="155"/>
      <c r="MPA174" s="165"/>
      <c r="MPB174" s="153"/>
      <c r="MPC174" s="154"/>
      <c r="MPD174" s="154"/>
      <c r="MPE174" s="153"/>
      <c r="MPF174" s="153"/>
      <c r="MPG174" s="153"/>
      <c r="MPH174" s="153"/>
      <c r="MPI174" s="153"/>
      <c r="MPJ174" s="153"/>
      <c r="MPK174" s="153"/>
      <c r="MPL174" s="153"/>
      <c r="MPM174" s="155"/>
      <c r="MPN174" s="165"/>
      <c r="MPO174" s="153"/>
      <c r="MPP174" s="154"/>
      <c r="MPQ174" s="154"/>
      <c r="MPR174" s="153"/>
      <c r="MPS174" s="153"/>
      <c r="MPT174" s="153"/>
      <c r="MPU174" s="153"/>
      <c r="MPV174" s="153"/>
      <c r="MPW174" s="153"/>
      <c r="MPX174" s="153"/>
      <c r="MPY174" s="153"/>
      <c r="MPZ174" s="155"/>
      <c r="MQA174" s="165"/>
      <c r="MQB174" s="153"/>
      <c r="MQC174" s="154"/>
      <c r="MQD174" s="154"/>
      <c r="MQE174" s="153"/>
      <c r="MQF174" s="153"/>
      <c r="MQG174" s="153"/>
      <c r="MQH174" s="153"/>
      <c r="MQI174" s="153"/>
      <c r="MQJ174" s="153"/>
      <c r="MQK174" s="153"/>
      <c r="MQL174" s="153"/>
      <c r="MQM174" s="155"/>
      <c r="MQN174" s="165"/>
      <c r="MQO174" s="153"/>
      <c r="MQP174" s="154"/>
      <c r="MQQ174" s="154"/>
      <c r="MQR174" s="153"/>
      <c r="MQS174" s="153"/>
      <c r="MQT174" s="153"/>
      <c r="MQU174" s="153"/>
      <c r="MQV174" s="153"/>
      <c r="MQW174" s="153"/>
      <c r="MQX174" s="153"/>
      <c r="MQY174" s="153"/>
      <c r="MQZ174" s="155"/>
      <c r="MRA174" s="165"/>
      <c r="MRB174" s="153"/>
      <c r="MRC174" s="154"/>
      <c r="MRD174" s="154"/>
      <c r="MRE174" s="153"/>
      <c r="MRF174" s="153"/>
      <c r="MRG174" s="153"/>
      <c r="MRH174" s="153"/>
      <c r="MRI174" s="153"/>
      <c r="MRJ174" s="153"/>
      <c r="MRK174" s="153"/>
      <c r="MRL174" s="153"/>
      <c r="MRM174" s="155"/>
      <c r="MRN174" s="165"/>
      <c r="MRO174" s="153"/>
      <c r="MRP174" s="154"/>
      <c r="MRQ174" s="154"/>
      <c r="MRR174" s="153"/>
      <c r="MRS174" s="153"/>
      <c r="MRT174" s="153"/>
      <c r="MRU174" s="153"/>
      <c r="MRV174" s="153"/>
      <c r="MRW174" s="153"/>
      <c r="MRX174" s="153"/>
      <c r="MRY174" s="153"/>
      <c r="MRZ174" s="155"/>
      <c r="MSA174" s="165"/>
      <c r="MSB174" s="153"/>
      <c r="MSC174" s="154"/>
      <c r="MSD174" s="154"/>
      <c r="MSE174" s="153"/>
      <c r="MSF174" s="153"/>
      <c r="MSG174" s="153"/>
      <c r="MSH174" s="153"/>
      <c r="MSI174" s="153"/>
      <c r="MSJ174" s="153"/>
      <c r="MSK174" s="153"/>
      <c r="MSL174" s="153"/>
      <c r="MSM174" s="155"/>
      <c r="MSN174" s="165"/>
      <c r="MSO174" s="153"/>
      <c r="MSP174" s="154"/>
      <c r="MSQ174" s="154"/>
      <c r="MSR174" s="153"/>
      <c r="MSS174" s="153"/>
      <c r="MST174" s="153"/>
      <c r="MSU174" s="153"/>
      <c r="MSV174" s="153"/>
      <c r="MSW174" s="153"/>
      <c r="MSX174" s="153"/>
      <c r="MSY174" s="153"/>
      <c r="MSZ174" s="155"/>
      <c r="MTA174" s="165"/>
      <c r="MTB174" s="153"/>
      <c r="MTC174" s="154"/>
      <c r="MTD174" s="154"/>
      <c r="MTE174" s="153"/>
      <c r="MTF174" s="153"/>
      <c r="MTG174" s="153"/>
      <c r="MTH174" s="153"/>
      <c r="MTI174" s="153"/>
      <c r="MTJ174" s="153"/>
      <c r="MTK174" s="153"/>
      <c r="MTL174" s="153"/>
      <c r="MTM174" s="155"/>
      <c r="MTN174" s="165"/>
      <c r="MTO174" s="153"/>
      <c r="MTP174" s="154"/>
      <c r="MTQ174" s="154"/>
      <c r="MTR174" s="153"/>
      <c r="MTS174" s="153"/>
      <c r="MTT174" s="153"/>
      <c r="MTU174" s="153"/>
      <c r="MTV174" s="153"/>
      <c r="MTW174" s="153"/>
      <c r="MTX174" s="153"/>
      <c r="MTY174" s="153"/>
      <c r="MTZ174" s="155"/>
      <c r="MUA174" s="165"/>
      <c r="MUB174" s="153"/>
      <c r="MUC174" s="154"/>
      <c r="MUD174" s="154"/>
      <c r="MUE174" s="153"/>
      <c r="MUF174" s="153"/>
      <c r="MUG174" s="153"/>
      <c r="MUH174" s="153"/>
      <c r="MUI174" s="153"/>
      <c r="MUJ174" s="153"/>
      <c r="MUK174" s="153"/>
      <c r="MUL174" s="153"/>
      <c r="MUM174" s="155"/>
      <c r="MUN174" s="165"/>
      <c r="MUO174" s="153"/>
      <c r="MUP174" s="154"/>
      <c r="MUQ174" s="154"/>
      <c r="MUR174" s="153"/>
      <c r="MUS174" s="153"/>
      <c r="MUT174" s="153"/>
      <c r="MUU174" s="153"/>
      <c r="MUV174" s="153"/>
      <c r="MUW174" s="153"/>
      <c r="MUX174" s="153"/>
      <c r="MUY174" s="153"/>
      <c r="MUZ174" s="155"/>
      <c r="MVA174" s="165"/>
      <c r="MVB174" s="153"/>
      <c r="MVC174" s="154"/>
      <c r="MVD174" s="154"/>
      <c r="MVE174" s="153"/>
      <c r="MVF174" s="153"/>
      <c r="MVG174" s="153"/>
      <c r="MVH174" s="153"/>
      <c r="MVI174" s="153"/>
      <c r="MVJ174" s="153"/>
      <c r="MVK174" s="153"/>
      <c r="MVL174" s="153"/>
      <c r="MVM174" s="155"/>
      <c r="MVN174" s="165"/>
      <c r="MVO174" s="153"/>
      <c r="MVP174" s="154"/>
      <c r="MVQ174" s="154"/>
      <c r="MVR174" s="153"/>
      <c r="MVS174" s="153"/>
      <c r="MVT174" s="153"/>
      <c r="MVU174" s="153"/>
      <c r="MVV174" s="153"/>
      <c r="MVW174" s="153"/>
      <c r="MVX174" s="153"/>
      <c r="MVY174" s="153"/>
      <c r="MVZ174" s="155"/>
      <c r="MWA174" s="165"/>
      <c r="MWB174" s="153"/>
      <c r="MWC174" s="154"/>
      <c r="MWD174" s="154"/>
      <c r="MWE174" s="153"/>
      <c r="MWF174" s="153"/>
      <c r="MWG174" s="153"/>
      <c r="MWH174" s="153"/>
      <c r="MWI174" s="153"/>
      <c r="MWJ174" s="153"/>
      <c r="MWK174" s="153"/>
      <c r="MWL174" s="153"/>
      <c r="MWM174" s="155"/>
      <c r="MWN174" s="165"/>
      <c r="MWO174" s="153"/>
      <c r="MWP174" s="154"/>
      <c r="MWQ174" s="154"/>
      <c r="MWR174" s="153"/>
      <c r="MWS174" s="153"/>
      <c r="MWT174" s="153"/>
      <c r="MWU174" s="153"/>
      <c r="MWV174" s="153"/>
      <c r="MWW174" s="153"/>
      <c r="MWX174" s="153"/>
      <c r="MWY174" s="153"/>
      <c r="MWZ174" s="155"/>
      <c r="MXA174" s="165"/>
      <c r="MXB174" s="153"/>
      <c r="MXC174" s="154"/>
      <c r="MXD174" s="154"/>
      <c r="MXE174" s="153"/>
      <c r="MXF174" s="153"/>
      <c r="MXG174" s="153"/>
      <c r="MXH174" s="153"/>
      <c r="MXI174" s="153"/>
      <c r="MXJ174" s="153"/>
      <c r="MXK174" s="153"/>
      <c r="MXL174" s="153"/>
      <c r="MXM174" s="155"/>
      <c r="MXN174" s="165"/>
      <c r="MXO174" s="153"/>
      <c r="MXP174" s="154"/>
      <c r="MXQ174" s="154"/>
      <c r="MXR174" s="153"/>
      <c r="MXS174" s="153"/>
      <c r="MXT174" s="153"/>
      <c r="MXU174" s="153"/>
      <c r="MXV174" s="153"/>
      <c r="MXW174" s="153"/>
      <c r="MXX174" s="153"/>
      <c r="MXY174" s="153"/>
      <c r="MXZ174" s="155"/>
      <c r="MYA174" s="165"/>
      <c r="MYB174" s="153"/>
      <c r="MYC174" s="154"/>
      <c r="MYD174" s="154"/>
      <c r="MYE174" s="153"/>
      <c r="MYF174" s="153"/>
      <c r="MYG174" s="153"/>
      <c r="MYH174" s="153"/>
      <c r="MYI174" s="153"/>
      <c r="MYJ174" s="153"/>
      <c r="MYK174" s="153"/>
      <c r="MYL174" s="153"/>
      <c r="MYM174" s="155"/>
      <c r="MYN174" s="165"/>
      <c r="MYO174" s="153"/>
      <c r="MYP174" s="154"/>
      <c r="MYQ174" s="154"/>
      <c r="MYR174" s="153"/>
      <c r="MYS174" s="153"/>
      <c r="MYT174" s="153"/>
      <c r="MYU174" s="153"/>
      <c r="MYV174" s="153"/>
      <c r="MYW174" s="153"/>
      <c r="MYX174" s="153"/>
      <c r="MYY174" s="153"/>
      <c r="MYZ174" s="155"/>
      <c r="MZA174" s="165"/>
      <c r="MZB174" s="153"/>
      <c r="MZC174" s="154"/>
      <c r="MZD174" s="154"/>
      <c r="MZE174" s="153"/>
      <c r="MZF174" s="153"/>
      <c r="MZG174" s="153"/>
      <c r="MZH174" s="153"/>
      <c r="MZI174" s="153"/>
      <c r="MZJ174" s="153"/>
      <c r="MZK174" s="153"/>
      <c r="MZL174" s="153"/>
      <c r="MZM174" s="155"/>
      <c r="MZN174" s="165"/>
      <c r="MZO174" s="153"/>
      <c r="MZP174" s="154"/>
      <c r="MZQ174" s="154"/>
      <c r="MZR174" s="153"/>
      <c r="MZS174" s="153"/>
      <c r="MZT174" s="153"/>
      <c r="MZU174" s="153"/>
      <c r="MZV174" s="153"/>
      <c r="MZW174" s="153"/>
      <c r="MZX174" s="153"/>
      <c r="MZY174" s="153"/>
      <c r="MZZ174" s="155"/>
      <c r="NAA174" s="165"/>
      <c r="NAB174" s="153"/>
      <c r="NAC174" s="154"/>
      <c r="NAD174" s="154"/>
      <c r="NAE174" s="153"/>
      <c r="NAF174" s="153"/>
      <c r="NAG174" s="153"/>
      <c r="NAH174" s="153"/>
      <c r="NAI174" s="153"/>
      <c r="NAJ174" s="153"/>
      <c r="NAK174" s="153"/>
      <c r="NAL174" s="153"/>
      <c r="NAM174" s="155"/>
      <c r="NAN174" s="165"/>
      <c r="NAO174" s="153"/>
      <c r="NAP174" s="154"/>
      <c r="NAQ174" s="154"/>
      <c r="NAR174" s="153"/>
      <c r="NAS174" s="153"/>
      <c r="NAT174" s="153"/>
      <c r="NAU174" s="153"/>
      <c r="NAV174" s="153"/>
      <c r="NAW174" s="153"/>
      <c r="NAX174" s="153"/>
      <c r="NAY174" s="153"/>
      <c r="NAZ174" s="155"/>
      <c r="NBA174" s="165"/>
      <c r="NBB174" s="153"/>
      <c r="NBC174" s="154"/>
      <c r="NBD174" s="154"/>
      <c r="NBE174" s="153"/>
      <c r="NBF174" s="153"/>
      <c r="NBG174" s="153"/>
      <c r="NBH174" s="153"/>
      <c r="NBI174" s="153"/>
      <c r="NBJ174" s="153"/>
      <c r="NBK174" s="153"/>
      <c r="NBL174" s="153"/>
      <c r="NBM174" s="155"/>
      <c r="NBN174" s="165"/>
      <c r="NBO174" s="153"/>
      <c r="NBP174" s="154"/>
      <c r="NBQ174" s="154"/>
      <c r="NBR174" s="153"/>
      <c r="NBS174" s="153"/>
      <c r="NBT174" s="153"/>
      <c r="NBU174" s="153"/>
      <c r="NBV174" s="153"/>
      <c r="NBW174" s="153"/>
      <c r="NBX174" s="153"/>
      <c r="NBY174" s="153"/>
      <c r="NBZ174" s="155"/>
      <c r="NCA174" s="165"/>
      <c r="NCB174" s="153"/>
      <c r="NCC174" s="154"/>
      <c r="NCD174" s="154"/>
      <c r="NCE174" s="153"/>
      <c r="NCF174" s="153"/>
      <c r="NCG174" s="153"/>
      <c r="NCH174" s="153"/>
      <c r="NCI174" s="153"/>
      <c r="NCJ174" s="153"/>
      <c r="NCK174" s="153"/>
      <c r="NCL174" s="153"/>
      <c r="NCM174" s="155"/>
      <c r="NCN174" s="165"/>
      <c r="NCO174" s="153"/>
      <c r="NCP174" s="154"/>
      <c r="NCQ174" s="154"/>
      <c r="NCR174" s="153"/>
      <c r="NCS174" s="153"/>
      <c r="NCT174" s="153"/>
      <c r="NCU174" s="153"/>
      <c r="NCV174" s="153"/>
      <c r="NCW174" s="153"/>
      <c r="NCX174" s="153"/>
      <c r="NCY174" s="153"/>
      <c r="NCZ174" s="155"/>
      <c r="NDA174" s="165"/>
      <c r="NDB174" s="153"/>
      <c r="NDC174" s="154"/>
      <c r="NDD174" s="154"/>
      <c r="NDE174" s="153"/>
      <c r="NDF174" s="153"/>
      <c r="NDG174" s="153"/>
      <c r="NDH174" s="153"/>
      <c r="NDI174" s="153"/>
      <c r="NDJ174" s="153"/>
      <c r="NDK174" s="153"/>
      <c r="NDL174" s="153"/>
      <c r="NDM174" s="155"/>
      <c r="NDN174" s="165"/>
      <c r="NDO174" s="153"/>
      <c r="NDP174" s="154"/>
      <c r="NDQ174" s="154"/>
      <c r="NDR174" s="153"/>
      <c r="NDS174" s="153"/>
      <c r="NDT174" s="153"/>
      <c r="NDU174" s="153"/>
      <c r="NDV174" s="153"/>
      <c r="NDW174" s="153"/>
      <c r="NDX174" s="153"/>
      <c r="NDY174" s="153"/>
      <c r="NDZ174" s="155"/>
      <c r="NEA174" s="165"/>
      <c r="NEB174" s="153"/>
      <c r="NEC174" s="154"/>
      <c r="NED174" s="154"/>
      <c r="NEE174" s="153"/>
      <c r="NEF174" s="153"/>
      <c r="NEG174" s="153"/>
      <c r="NEH174" s="153"/>
      <c r="NEI174" s="153"/>
      <c r="NEJ174" s="153"/>
      <c r="NEK174" s="153"/>
      <c r="NEL174" s="153"/>
      <c r="NEM174" s="155"/>
      <c r="NEN174" s="165"/>
      <c r="NEO174" s="153"/>
      <c r="NEP174" s="154"/>
      <c r="NEQ174" s="154"/>
      <c r="NER174" s="153"/>
      <c r="NES174" s="153"/>
      <c r="NET174" s="153"/>
      <c r="NEU174" s="153"/>
      <c r="NEV174" s="153"/>
      <c r="NEW174" s="153"/>
      <c r="NEX174" s="153"/>
      <c r="NEY174" s="153"/>
      <c r="NEZ174" s="155"/>
      <c r="NFA174" s="165"/>
      <c r="NFB174" s="153"/>
      <c r="NFC174" s="154"/>
      <c r="NFD174" s="154"/>
      <c r="NFE174" s="153"/>
      <c r="NFF174" s="153"/>
      <c r="NFG174" s="153"/>
      <c r="NFH174" s="153"/>
      <c r="NFI174" s="153"/>
      <c r="NFJ174" s="153"/>
      <c r="NFK174" s="153"/>
      <c r="NFL174" s="153"/>
      <c r="NFM174" s="155"/>
      <c r="NFN174" s="165"/>
      <c r="NFO174" s="153"/>
      <c r="NFP174" s="154"/>
      <c r="NFQ174" s="154"/>
      <c r="NFR174" s="153"/>
      <c r="NFS174" s="153"/>
      <c r="NFT174" s="153"/>
      <c r="NFU174" s="153"/>
      <c r="NFV174" s="153"/>
      <c r="NFW174" s="153"/>
      <c r="NFX174" s="153"/>
      <c r="NFY174" s="153"/>
      <c r="NFZ174" s="155"/>
      <c r="NGA174" s="165"/>
      <c r="NGB174" s="153"/>
      <c r="NGC174" s="154"/>
      <c r="NGD174" s="154"/>
      <c r="NGE174" s="153"/>
      <c r="NGF174" s="153"/>
      <c r="NGG174" s="153"/>
      <c r="NGH174" s="153"/>
      <c r="NGI174" s="153"/>
      <c r="NGJ174" s="153"/>
      <c r="NGK174" s="153"/>
      <c r="NGL174" s="153"/>
      <c r="NGM174" s="155"/>
      <c r="NGN174" s="165"/>
      <c r="NGO174" s="153"/>
      <c r="NGP174" s="154"/>
      <c r="NGQ174" s="154"/>
      <c r="NGR174" s="153"/>
      <c r="NGS174" s="153"/>
      <c r="NGT174" s="153"/>
      <c r="NGU174" s="153"/>
      <c r="NGV174" s="153"/>
      <c r="NGW174" s="153"/>
      <c r="NGX174" s="153"/>
      <c r="NGY174" s="153"/>
      <c r="NGZ174" s="155"/>
      <c r="NHA174" s="165"/>
      <c r="NHB174" s="153"/>
      <c r="NHC174" s="154"/>
      <c r="NHD174" s="154"/>
      <c r="NHE174" s="153"/>
      <c r="NHF174" s="153"/>
      <c r="NHG174" s="153"/>
      <c r="NHH174" s="153"/>
      <c r="NHI174" s="153"/>
      <c r="NHJ174" s="153"/>
      <c r="NHK174" s="153"/>
      <c r="NHL174" s="153"/>
      <c r="NHM174" s="155"/>
      <c r="NHN174" s="165"/>
      <c r="NHO174" s="153"/>
      <c r="NHP174" s="154"/>
      <c r="NHQ174" s="154"/>
      <c r="NHR174" s="153"/>
      <c r="NHS174" s="153"/>
      <c r="NHT174" s="153"/>
      <c r="NHU174" s="153"/>
      <c r="NHV174" s="153"/>
      <c r="NHW174" s="153"/>
      <c r="NHX174" s="153"/>
      <c r="NHY174" s="153"/>
      <c r="NHZ174" s="155"/>
      <c r="NIA174" s="165"/>
      <c r="NIB174" s="153"/>
      <c r="NIC174" s="154"/>
      <c r="NID174" s="154"/>
      <c r="NIE174" s="153"/>
      <c r="NIF174" s="153"/>
      <c r="NIG174" s="153"/>
      <c r="NIH174" s="153"/>
      <c r="NII174" s="153"/>
      <c r="NIJ174" s="153"/>
      <c r="NIK174" s="153"/>
      <c r="NIL174" s="153"/>
      <c r="NIM174" s="155"/>
      <c r="NIN174" s="165"/>
      <c r="NIO174" s="153"/>
      <c r="NIP174" s="154"/>
      <c r="NIQ174" s="154"/>
      <c r="NIR174" s="153"/>
      <c r="NIS174" s="153"/>
      <c r="NIT174" s="153"/>
      <c r="NIU174" s="153"/>
      <c r="NIV174" s="153"/>
      <c r="NIW174" s="153"/>
      <c r="NIX174" s="153"/>
      <c r="NIY174" s="153"/>
      <c r="NIZ174" s="155"/>
      <c r="NJA174" s="165"/>
      <c r="NJB174" s="153"/>
      <c r="NJC174" s="154"/>
      <c r="NJD174" s="154"/>
      <c r="NJE174" s="153"/>
      <c r="NJF174" s="153"/>
      <c r="NJG174" s="153"/>
      <c r="NJH174" s="153"/>
      <c r="NJI174" s="153"/>
      <c r="NJJ174" s="153"/>
      <c r="NJK174" s="153"/>
      <c r="NJL174" s="153"/>
      <c r="NJM174" s="155"/>
      <c r="NJN174" s="165"/>
      <c r="NJO174" s="153"/>
      <c r="NJP174" s="154"/>
      <c r="NJQ174" s="154"/>
      <c r="NJR174" s="153"/>
      <c r="NJS174" s="153"/>
      <c r="NJT174" s="153"/>
      <c r="NJU174" s="153"/>
      <c r="NJV174" s="153"/>
      <c r="NJW174" s="153"/>
      <c r="NJX174" s="153"/>
      <c r="NJY174" s="153"/>
      <c r="NJZ174" s="155"/>
      <c r="NKA174" s="165"/>
      <c r="NKB174" s="153"/>
      <c r="NKC174" s="154"/>
      <c r="NKD174" s="154"/>
      <c r="NKE174" s="153"/>
      <c r="NKF174" s="153"/>
      <c r="NKG174" s="153"/>
      <c r="NKH174" s="153"/>
      <c r="NKI174" s="153"/>
      <c r="NKJ174" s="153"/>
      <c r="NKK174" s="153"/>
      <c r="NKL174" s="153"/>
      <c r="NKM174" s="155"/>
      <c r="NKN174" s="165"/>
      <c r="NKO174" s="153"/>
      <c r="NKP174" s="154"/>
      <c r="NKQ174" s="154"/>
      <c r="NKR174" s="153"/>
      <c r="NKS174" s="153"/>
      <c r="NKT174" s="153"/>
      <c r="NKU174" s="153"/>
      <c r="NKV174" s="153"/>
      <c r="NKW174" s="153"/>
      <c r="NKX174" s="153"/>
      <c r="NKY174" s="153"/>
      <c r="NKZ174" s="155"/>
      <c r="NLA174" s="165"/>
      <c r="NLB174" s="153"/>
      <c r="NLC174" s="154"/>
      <c r="NLD174" s="154"/>
      <c r="NLE174" s="153"/>
      <c r="NLF174" s="153"/>
      <c r="NLG174" s="153"/>
      <c r="NLH174" s="153"/>
      <c r="NLI174" s="153"/>
      <c r="NLJ174" s="153"/>
      <c r="NLK174" s="153"/>
      <c r="NLL174" s="153"/>
      <c r="NLM174" s="155"/>
      <c r="NLN174" s="165"/>
      <c r="NLO174" s="153"/>
      <c r="NLP174" s="154"/>
      <c r="NLQ174" s="154"/>
      <c r="NLR174" s="153"/>
      <c r="NLS174" s="153"/>
      <c r="NLT174" s="153"/>
      <c r="NLU174" s="153"/>
      <c r="NLV174" s="153"/>
      <c r="NLW174" s="153"/>
      <c r="NLX174" s="153"/>
      <c r="NLY174" s="153"/>
      <c r="NLZ174" s="155"/>
      <c r="NMA174" s="165"/>
      <c r="NMB174" s="153"/>
      <c r="NMC174" s="154"/>
      <c r="NMD174" s="154"/>
      <c r="NME174" s="153"/>
      <c r="NMF174" s="153"/>
      <c r="NMG174" s="153"/>
      <c r="NMH174" s="153"/>
      <c r="NMI174" s="153"/>
      <c r="NMJ174" s="153"/>
      <c r="NMK174" s="153"/>
      <c r="NML174" s="153"/>
      <c r="NMM174" s="155"/>
      <c r="NMN174" s="165"/>
      <c r="NMO174" s="153"/>
      <c r="NMP174" s="154"/>
      <c r="NMQ174" s="154"/>
      <c r="NMR174" s="153"/>
      <c r="NMS174" s="153"/>
      <c r="NMT174" s="153"/>
      <c r="NMU174" s="153"/>
      <c r="NMV174" s="153"/>
      <c r="NMW174" s="153"/>
      <c r="NMX174" s="153"/>
      <c r="NMY174" s="153"/>
      <c r="NMZ174" s="155"/>
      <c r="NNA174" s="165"/>
      <c r="NNB174" s="153"/>
      <c r="NNC174" s="154"/>
      <c r="NND174" s="154"/>
      <c r="NNE174" s="153"/>
      <c r="NNF174" s="153"/>
      <c r="NNG174" s="153"/>
      <c r="NNH174" s="153"/>
      <c r="NNI174" s="153"/>
      <c r="NNJ174" s="153"/>
      <c r="NNK174" s="153"/>
      <c r="NNL174" s="153"/>
      <c r="NNM174" s="155"/>
      <c r="NNN174" s="165"/>
      <c r="NNO174" s="153"/>
      <c r="NNP174" s="154"/>
      <c r="NNQ174" s="154"/>
      <c r="NNR174" s="153"/>
      <c r="NNS174" s="153"/>
      <c r="NNT174" s="153"/>
      <c r="NNU174" s="153"/>
      <c r="NNV174" s="153"/>
      <c r="NNW174" s="153"/>
      <c r="NNX174" s="153"/>
      <c r="NNY174" s="153"/>
      <c r="NNZ174" s="155"/>
      <c r="NOA174" s="165"/>
      <c r="NOB174" s="153"/>
      <c r="NOC174" s="154"/>
      <c r="NOD174" s="154"/>
      <c r="NOE174" s="153"/>
      <c r="NOF174" s="153"/>
      <c r="NOG174" s="153"/>
      <c r="NOH174" s="153"/>
      <c r="NOI174" s="153"/>
      <c r="NOJ174" s="153"/>
      <c r="NOK174" s="153"/>
      <c r="NOL174" s="153"/>
      <c r="NOM174" s="155"/>
      <c r="NON174" s="165"/>
      <c r="NOO174" s="153"/>
      <c r="NOP174" s="154"/>
      <c r="NOQ174" s="154"/>
      <c r="NOR174" s="153"/>
      <c r="NOS174" s="153"/>
      <c r="NOT174" s="153"/>
      <c r="NOU174" s="153"/>
      <c r="NOV174" s="153"/>
      <c r="NOW174" s="153"/>
      <c r="NOX174" s="153"/>
      <c r="NOY174" s="153"/>
      <c r="NOZ174" s="155"/>
      <c r="NPA174" s="165"/>
      <c r="NPB174" s="153"/>
      <c r="NPC174" s="154"/>
      <c r="NPD174" s="154"/>
      <c r="NPE174" s="153"/>
      <c r="NPF174" s="153"/>
      <c r="NPG174" s="153"/>
      <c r="NPH174" s="153"/>
      <c r="NPI174" s="153"/>
      <c r="NPJ174" s="153"/>
      <c r="NPK174" s="153"/>
      <c r="NPL174" s="153"/>
      <c r="NPM174" s="155"/>
      <c r="NPN174" s="165"/>
      <c r="NPO174" s="153"/>
      <c r="NPP174" s="154"/>
      <c r="NPQ174" s="154"/>
      <c r="NPR174" s="153"/>
      <c r="NPS174" s="153"/>
      <c r="NPT174" s="153"/>
      <c r="NPU174" s="153"/>
      <c r="NPV174" s="153"/>
      <c r="NPW174" s="153"/>
      <c r="NPX174" s="153"/>
      <c r="NPY174" s="153"/>
      <c r="NPZ174" s="155"/>
      <c r="NQA174" s="165"/>
      <c r="NQB174" s="153"/>
      <c r="NQC174" s="154"/>
      <c r="NQD174" s="154"/>
      <c r="NQE174" s="153"/>
      <c r="NQF174" s="153"/>
      <c r="NQG174" s="153"/>
      <c r="NQH174" s="153"/>
      <c r="NQI174" s="153"/>
      <c r="NQJ174" s="153"/>
      <c r="NQK174" s="153"/>
      <c r="NQL174" s="153"/>
      <c r="NQM174" s="155"/>
      <c r="NQN174" s="165"/>
      <c r="NQO174" s="153"/>
      <c r="NQP174" s="154"/>
      <c r="NQQ174" s="154"/>
      <c r="NQR174" s="153"/>
      <c r="NQS174" s="153"/>
      <c r="NQT174" s="153"/>
      <c r="NQU174" s="153"/>
      <c r="NQV174" s="153"/>
      <c r="NQW174" s="153"/>
      <c r="NQX174" s="153"/>
      <c r="NQY174" s="153"/>
      <c r="NQZ174" s="155"/>
      <c r="NRA174" s="165"/>
      <c r="NRB174" s="153"/>
      <c r="NRC174" s="154"/>
      <c r="NRD174" s="154"/>
      <c r="NRE174" s="153"/>
      <c r="NRF174" s="153"/>
      <c r="NRG174" s="153"/>
      <c r="NRH174" s="153"/>
      <c r="NRI174" s="153"/>
      <c r="NRJ174" s="153"/>
      <c r="NRK174" s="153"/>
      <c r="NRL174" s="153"/>
      <c r="NRM174" s="155"/>
      <c r="NRN174" s="165"/>
      <c r="NRO174" s="153"/>
      <c r="NRP174" s="154"/>
      <c r="NRQ174" s="154"/>
      <c r="NRR174" s="153"/>
      <c r="NRS174" s="153"/>
      <c r="NRT174" s="153"/>
      <c r="NRU174" s="153"/>
      <c r="NRV174" s="153"/>
      <c r="NRW174" s="153"/>
      <c r="NRX174" s="153"/>
      <c r="NRY174" s="153"/>
      <c r="NRZ174" s="155"/>
      <c r="NSA174" s="165"/>
      <c r="NSB174" s="153"/>
      <c r="NSC174" s="154"/>
      <c r="NSD174" s="154"/>
      <c r="NSE174" s="153"/>
      <c r="NSF174" s="153"/>
      <c r="NSG174" s="153"/>
      <c r="NSH174" s="153"/>
      <c r="NSI174" s="153"/>
      <c r="NSJ174" s="153"/>
      <c r="NSK174" s="153"/>
      <c r="NSL174" s="153"/>
      <c r="NSM174" s="155"/>
      <c r="NSN174" s="165"/>
      <c r="NSO174" s="153"/>
      <c r="NSP174" s="154"/>
      <c r="NSQ174" s="154"/>
      <c r="NSR174" s="153"/>
      <c r="NSS174" s="153"/>
      <c r="NST174" s="153"/>
      <c r="NSU174" s="153"/>
      <c r="NSV174" s="153"/>
      <c r="NSW174" s="153"/>
      <c r="NSX174" s="153"/>
      <c r="NSY174" s="153"/>
      <c r="NSZ174" s="155"/>
      <c r="NTA174" s="165"/>
      <c r="NTB174" s="153"/>
      <c r="NTC174" s="154"/>
      <c r="NTD174" s="154"/>
      <c r="NTE174" s="153"/>
      <c r="NTF174" s="153"/>
      <c r="NTG174" s="153"/>
      <c r="NTH174" s="153"/>
      <c r="NTI174" s="153"/>
      <c r="NTJ174" s="153"/>
      <c r="NTK174" s="153"/>
      <c r="NTL174" s="153"/>
      <c r="NTM174" s="155"/>
      <c r="NTN174" s="165"/>
      <c r="NTO174" s="153"/>
      <c r="NTP174" s="154"/>
      <c r="NTQ174" s="154"/>
      <c r="NTR174" s="153"/>
      <c r="NTS174" s="153"/>
      <c r="NTT174" s="153"/>
      <c r="NTU174" s="153"/>
      <c r="NTV174" s="153"/>
      <c r="NTW174" s="153"/>
      <c r="NTX174" s="153"/>
      <c r="NTY174" s="153"/>
      <c r="NTZ174" s="155"/>
      <c r="NUA174" s="165"/>
      <c r="NUB174" s="153"/>
      <c r="NUC174" s="154"/>
      <c r="NUD174" s="154"/>
      <c r="NUE174" s="153"/>
      <c r="NUF174" s="153"/>
      <c r="NUG174" s="153"/>
      <c r="NUH174" s="153"/>
      <c r="NUI174" s="153"/>
      <c r="NUJ174" s="153"/>
      <c r="NUK174" s="153"/>
      <c r="NUL174" s="153"/>
      <c r="NUM174" s="155"/>
      <c r="NUN174" s="165"/>
      <c r="NUO174" s="153"/>
      <c r="NUP174" s="154"/>
      <c r="NUQ174" s="154"/>
      <c r="NUR174" s="153"/>
      <c r="NUS174" s="153"/>
      <c r="NUT174" s="153"/>
      <c r="NUU174" s="153"/>
      <c r="NUV174" s="153"/>
      <c r="NUW174" s="153"/>
      <c r="NUX174" s="153"/>
      <c r="NUY174" s="153"/>
      <c r="NUZ174" s="155"/>
      <c r="NVA174" s="165"/>
      <c r="NVB174" s="153"/>
      <c r="NVC174" s="154"/>
      <c r="NVD174" s="154"/>
      <c r="NVE174" s="153"/>
      <c r="NVF174" s="153"/>
      <c r="NVG174" s="153"/>
      <c r="NVH174" s="153"/>
      <c r="NVI174" s="153"/>
      <c r="NVJ174" s="153"/>
      <c r="NVK174" s="153"/>
      <c r="NVL174" s="153"/>
      <c r="NVM174" s="155"/>
      <c r="NVN174" s="165"/>
      <c r="NVO174" s="153"/>
      <c r="NVP174" s="154"/>
      <c r="NVQ174" s="154"/>
      <c r="NVR174" s="153"/>
      <c r="NVS174" s="153"/>
      <c r="NVT174" s="153"/>
      <c r="NVU174" s="153"/>
      <c r="NVV174" s="153"/>
      <c r="NVW174" s="153"/>
      <c r="NVX174" s="153"/>
      <c r="NVY174" s="153"/>
      <c r="NVZ174" s="155"/>
      <c r="NWA174" s="165"/>
      <c r="NWB174" s="153"/>
      <c r="NWC174" s="154"/>
      <c r="NWD174" s="154"/>
      <c r="NWE174" s="153"/>
      <c r="NWF174" s="153"/>
      <c r="NWG174" s="153"/>
      <c r="NWH174" s="153"/>
      <c r="NWI174" s="153"/>
      <c r="NWJ174" s="153"/>
      <c r="NWK174" s="153"/>
      <c r="NWL174" s="153"/>
      <c r="NWM174" s="155"/>
      <c r="NWN174" s="165"/>
      <c r="NWO174" s="153"/>
      <c r="NWP174" s="154"/>
      <c r="NWQ174" s="154"/>
      <c r="NWR174" s="153"/>
      <c r="NWS174" s="153"/>
      <c r="NWT174" s="153"/>
      <c r="NWU174" s="153"/>
      <c r="NWV174" s="153"/>
      <c r="NWW174" s="153"/>
      <c r="NWX174" s="153"/>
      <c r="NWY174" s="153"/>
      <c r="NWZ174" s="155"/>
      <c r="NXA174" s="165"/>
      <c r="NXB174" s="153"/>
      <c r="NXC174" s="154"/>
      <c r="NXD174" s="154"/>
      <c r="NXE174" s="153"/>
      <c r="NXF174" s="153"/>
      <c r="NXG174" s="153"/>
      <c r="NXH174" s="153"/>
      <c r="NXI174" s="153"/>
      <c r="NXJ174" s="153"/>
      <c r="NXK174" s="153"/>
      <c r="NXL174" s="153"/>
      <c r="NXM174" s="155"/>
      <c r="NXN174" s="165"/>
      <c r="NXO174" s="153"/>
      <c r="NXP174" s="154"/>
      <c r="NXQ174" s="154"/>
      <c r="NXR174" s="153"/>
      <c r="NXS174" s="153"/>
      <c r="NXT174" s="153"/>
      <c r="NXU174" s="153"/>
      <c r="NXV174" s="153"/>
      <c r="NXW174" s="153"/>
      <c r="NXX174" s="153"/>
      <c r="NXY174" s="153"/>
      <c r="NXZ174" s="155"/>
      <c r="NYA174" s="165"/>
      <c r="NYB174" s="153"/>
      <c r="NYC174" s="154"/>
      <c r="NYD174" s="154"/>
      <c r="NYE174" s="153"/>
      <c r="NYF174" s="153"/>
      <c r="NYG174" s="153"/>
      <c r="NYH174" s="153"/>
      <c r="NYI174" s="153"/>
      <c r="NYJ174" s="153"/>
      <c r="NYK174" s="153"/>
      <c r="NYL174" s="153"/>
      <c r="NYM174" s="155"/>
      <c r="NYN174" s="165"/>
      <c r="NYO174" s="153"/>
      <c r="NYP174" s="154"/>
      <c r="NYQ174" s="154"/>
      <c r="NYR174" s="153"/>
      <c r="NYS174" s="153"/>
      <c r="NYT174" s="153"/>
      <c r="NYU174" s="153"/>
      <c r="NYV174" s="153"/>
      <c r="NYW174" s="153"/>
      <c r="NYX174" s="153"/>
      <c r="NYY174" s="153"/>
      <c r="NYZ174" s="155"/>
      <c r="NZA174" s="165"/>
      <c r="NZB174" s="153"/>
      <c r="NZC174" s="154"/>
      <c r="NZD174" s="154"/>
      <c r="NZE174" s="153"/>
      <c r="NZF174" s="153"/>
      <c r="NZG174" s="153"/>
      <c r="NZH174" s="153"/>
      <c r="NZI174" s="153"/>
      <c r="NZJ174" s="153"/>
      <c r="NZK174" s="153"/>
      <c r="NZL174" s="153"/>
      <c r="NZM174" s="155"/>
      <c r="NZN174" s="165"/>
      <c r="NZO174" s="153"/>
      <c r="NZP174" s="154"/>
      <c r="NZQ174" s="154"/>
      <c r="NZR174" s="153"/>
      <c r="NZS174" s="153"/>
      <c r="NZT174" s="153"/>
      <c r="NZU174" s="153"/>
      <c r="NZV174" s="153"/>
      <c r="NZW174" s="153"/>
      <c r="NZX174" s="153"/>
      <c r="NZY174" s="153"/>
      <c r="NZZ174" s="155"/>
      <c r="OAA174" s="165"/>
      <c r="OAB174" s="153"/>
      <c r="OAC174" s="154"/>
      <c r="OAD174" s="154"/>
      <c r="OAE174" s="153"/>
      <c r="OAF174" s="153"/>
      <c r="OAG174" s="153"/>
      <c r="OAH174" s="153"/>
      <c r="OAI174" s="153"/>
      <c r="OAJ174" s="153"/>
      <c r="OAK174" s="153"/>
      <c r="OAL174" s="153"/>
      <c r="OAM174" s="155"/>
      <c r="OAN174" s="165"/>
      <c r="OAO174" s="153"/>
      <c r="OAP174" s="154"/>
      <c r="OAQ174" s="154"/>
      <c r="OAR174" s="153"/>
      <c r="OAS174" s="153"/>
      <c r="OAT174" s="153"/>
      <c r="OAU174" s="153"/>
      <c r="OAV174" s="153"/>
      <c r="OAW174" s="153"/>
      <c r="OAX174" s="153"/>
      <c r="OAY174" s="153"/>
      <c r="OAZ174" s="155"/>
      <c r="OBA174" s="165"/>
      <c r="OBB174" s="153"/>
      <c r="OBC174" s="154"/>
      <c r="OBD174" s="154"/>
      <c r="OBE174" s="153"/>
      <c r="OBF174" s="153"/>
      <c r="OBG174" s="153"/>
      <c r="OBH174" s="153"/>
      <c r="OBI174" s="153"/>
      <c r="OBJ174" s="153"/>
      <c r="OBK174" s="153"/>
      <c r="OBL174" s="153"/>
      <c r="OBM174" s="155"/>
      <c r="OBN174" s="165"/>
      <c r="OBO174" s="153"/>
      <c r="OBP174" s="154"/>
      <c r="OBQ174" s="154"/>
      <c r="OBR174" s="153"/>
      <c r="OBS174" s="153"/>
      <c r="OBT174" s="153"/>
      <c r="OBU174" s="153"/>
      <c r="OBV174" s="153"/>
      <c r="OBW174" s="153"/>
      <c r="OBX174" s="153"/>
      <c r="OBY174" s="153"/>
      <c r="OBZ174" s="155"/>
      <c r="OCA174" s="165"/>
      <c r="OCB174" s="153"/>
      <c r="OCC174" s="154"/>
      <c r="OCD174" s="154"/>
      <c r="OCE174" s="153"/>
      <c r="OCF174" s="153"/>
      <c r="OCG174" s="153"/>
      <c r="OCH174" s="153"/>
      <c r="OCI174" s="153"/>
      <c r="OCJ174" s="153"/>
      <c r="OCK174" s="153"/>
      <c r="OCL174" s="153"/>
      <c r="OCM174" s="155"/>
      <c r="OCN174" s="165"/>
      <c r="OCO174" s="153"/>
      <c r="OCP174" s="154"/>
      <c r="OCQ174" s="154"/>
      <c r="OCR174" s="153"/>
      <c r="OCS174" s="153"/>
      <c r="OCT174" s="153"/>
      <c r="OCU174" s="153"/>
      <c r="OCV174" s="153"/>
      <c r="OCW174" s="153"/>
      <c r="OCX174" s="153"/>
      <c r="OCY174" s="153"/>
      <c r="OCZ174" s="155"/>
      <c r="ODA174" s="165"/>
      <c r="ODB174" s="153"/>
      <c r="ODC174" s="154"/>
      <c r="ODD174" s="154"/>
      <c r="ODE174" s="153"/>
      <c r="ODF174" s="153"/>
      <c r="ODG174" s="153"/>
      <c r="ODH174" s="153"/>
      <c r="ODI174" s="153"/>
      <c r="ODJ174" s="153"/>
      <c r="ODK174" s="153"/>
      <c r="ODL174" s="153"/>
      <c r="ODM174" s="155"/>
      <c r="ODN174" s="165"/>
      <c r="ODO174" s="153"/>
      <c r="ODP174" s="154"/>
      <c r="ODQ174" s="154"/>
      <c r="ODR174" s="153"/>
      <c r="ODS174" s="153"/>
      <c r="ODT174" s="153"/>
      <c r="ODU174" s="153"/>
      <c r="ODV174" s="153"/>
      <c r="ODW174" s="153"/>
      <c r="ODX174" s="153"/>
      <c r="ODY174" s="153"/>
      <c r="ODZ174" s="155"/>
      <c r="OEA174" s="165"/>
      <c r="OEB174" s="153"/>
      <c r="OEC174" s="154"/>
      <c r="OED174" s="154"/>
      <c r="OEE174" s="153"/>
      <c r="OEF174" s="153"/>
      <c r="OEG174" s="153"/>
      <c r="OEH174" s="153"/>
      <c r="OEI174" s="153"/>
      <c r="OEJ174" s="153"/>
      <c r="OEK174" s="153"/>
      <c r="OEL174" s="153"/>
      <c r="OEM174" s="155"/>
      <c r="OEN174" s="165"/>
      <c r="OEO174" s="153"/>
      <c r="OEP174" s="154"/>
      <c r="OEQ174" s="154"/>
      <c r="OER174" s="153"/>
      <c r="OES174" s="153"/>
      <c r="OET174" s="153"/>
      <c r="OEU174" s="153"/>
      <c r="OEV174" s="153"/>
      <c r="OEW174" s="153"/>
      <c r="OEX174" s="153"/>
      <c r="OEY174" s="153"/>
      <c r="OEZ174" s="155"/>
      <c r="OFA174" s="165"/>
      <c r="OFB174" s="153"/>
      <c r="OFC174" s="154"/>
      <c r="OFD174" s="154"/>
      <c r="OFE174" s="153"/>
      <c r="OFF174" s="153"/>
      <c r="OFG174" s="153"/>
      <c r="OFH174" s="153"/>
      <c r="OFI174" s="153"/>
      <c r="OFJ174" s="153"/>
      <c r="OFK174" s="153"/>
      <c r="OFL174" s="153"/>
      <c r="OFM174" s="155"/>
      <c r="OFN174" s="165"/>
      <c r="OFO174" s="153"/>
      <c r="OFP174" s="154"/>
      <c r="OFQ174" s="154"/>
      <c r="OFR174" s="153"/>
      <c r="OFS174" s="153"/>
      <c r="OFT174" s="153"/>
      <c r="OFU174" s="153"/>
      <c r="OFV174" s="153"/>
      <c r="OFW174" s="153"/>
      <c r="OFX174" s="153"/>
      <c r="OFY174" s="153"/>
      <c r="OFZ174" s="155"/>
      <c r="OGA174" s="165"/>
      <c r="OGB174" s="153"/>
      <c r="OGC174" s="154"/>
      <c r="OGD174" s="154"/>
      <c r="OGE174" s="153"/>
      <c r="OGF174" s="153"/>
      <c r="OGG174" s="153"/>
      <c r="OGH174" s="153"/>
      <c r="OGI174" s="153"/>
      <c r="OGJ174" s="153"/>
      <c r="OGK174" s="153"/>
      <c r="OGL174" s="153"/>
      <c r="OGM174" s="155"/>
      <c r="OGN174" s="165"/>
      <c r="OGO174" s="153"/>
      <c r="OGP174" s="154"/>
      <c r="OGQ174" s="154"/>
      <c r="OGR174" s="153"/>
      <c r="OGS174" s="153"/>
      <c r="OGT174" s="153"/>
      <c r="OGU174" s="153"/>
      <c r="OGV174" s="153"/>
      <c r="OGW174" s="153"/>
      <c r="OGX174" s="153"/>
      <c r="OGY174" s="153"/>
      <c r="OGZ174" s="155"/>
      <c r="OHA174" s="165"/>
      <c r="OHB174" s="153"/>
      <c r="OHC174" s="154"/>
      <c r="OHD174" s="154"/>
      <c r="OHE174" s="153"/>
      <c r="OHF174" s="153"/>
      <c r="OHG174" s="153"/>
      <c r="OHH174" s="153"/>
      <c r="OHI174" s="153"/>
      <c r="OHJ174" s="153"/>
      <c r="OHK174" s="153"/>
      <c r="OHL174" s="153"/>
      <c r="OHM174" s="155"/>
      <c r="OHN174" s="165"/>
      <c r="OHO174" s="153"/>
      <c r="OHP174" s="154"/>
      <c r="OHQ174" s="154"/>
      <c r="OHR174" s="153"/>
      <c r="OHS174" s="153"/>
      <c r="OHT174" s="153"/>
      <c r="OHU174" s="153"/>
      <c r="OHV174" s="153"/>
      <c r="OHW174" s="153"/>
      <c r="OHX174" s="153"/>
      <c r="OHY174" s="153"/>
      <c r="OHZ174" s="155"/>
      <c r="OIA174" s="165"/>
      <c r="OIB174" s="153"/>
      <c r="OIC174" s="154"/>
      <c r="OID174" s="154"/>
      <c r="OIE174" s="153"/>
      <c r="OIF174" s="153"/>
      <c r="OIG174" s="153"/>
      <c r="OIH174" s="153"/>
      <c r="OII174" s="153"/>
      <c r="OIJ174" s="153"/>
      <c r="OIK174" s="153"/>
      <c r="OIL174" s="153"/>
      <c r="OIM174" s="155"/>
      <c r="OIN174" s="165"/>
      <c r="OIO174" s="153"/>
      <c r="OIP174" s="154"/>
      <c r="OIQ174" s="154"/>
      <c r="OIR174" s="153"/>
      <c r="OIS174" s="153"/>
      <c r="OIT174" s="153"/>
      <c r="OIU174" s="153"/>
      <c r="OIV174" s="153"/>
      <c r="OIW174" s="153"/>
      <c r="OIX174" s="153"/>
      <c r="OIY174" s="153"/>
      <c r="OIZ174" s="155"/>
      <c r="OJA174" s="165"/>
      <c r="OJB174" s="153"/>
      <c r="OJC174" s="154"/>
      <c r="OJD174" s="154"/>
      <c r="OJE174" s="153"/>
      <c r="OJF174" s="153"/>
      <c r="OJG174" s="153"/>
      <c r="OJH174" s="153"/>
      <c r="OJI174" s="153"/>
      <c r="OJJ174" s="153"/>
      <c r="OJK174" s="153"/>
      <c r="OJL174" s="153"/>
      <c r="OJM174" s="155"/>
      <c r="OJN174" s="165"/>
      <c r="OJO174" s="153"/>
      <c r="OJP174" s="154"/>
      <c r="OJQ174" s="154"/>
      <c r="OJR174" s="153"/>
      <c r="OJS174" s="153"/>
      <c r="OJT174" s="153"/>
      <c r="OJU174" s="153"/>
      <c r="OJV174" s="153"/>
      <c r="OJW174" s="153"/>
      <c r="OJX174" s="153"/>
      <c r="OJY174" s="153"/>
      <c r="OJZ174" s="155"/>
      <c r="OKA174" s="165"/>
      <c r="OKB174" s="153"/>
      <c r="OKC174" s="154"/>
      <c r="OKD174" s="154"/>
      <c r="OKE174" s="153"/>
      <c r="OKF174" s="153"/>
      <c r="OKG174" s="153"/>
      <c r="OKH174" s="153"/>
      <c r="OKI174" s="153"/>
      <c r="OKJ174" s="153"/>
      <c r="OKK174" s="153"/>
      <c r="OKL174" s="153"/>
      <c r="OKM174" s="155"/>
      <c r="OKN174" s="165"/>
      <c r="OKO174" s="153"/>
      <c r="OKP174" s="154"/>
      <c r="OKQ174" s="154"/>
      <c r="OKR174" s="153"/>
      <c r="OKS174" s="153"/>
      <c r="OKT174" s="153"/>
      <c r="OKU174" s="153"/>
      <c r="OKV174" s="153"/>
      <c r="OKW174" s="153"/>
      <c r="OKX174" s="153"/>
      <c r="OKY174" s="153"/>
      <c r="OKZ174" s="155"/>
      <c r="OLA174" s="165"/>
      <c r="OLB174" s="153"/>
      <c r="OLC174" s="154"/>
      <c r="OLD174" s="154"/>
      <c r="OLE174" s="153"/>
      <c r="OLF174" s="153"/>
      <c r="OLG174" s="153"/>
      <c r="OLH174" s="153"/>
      <c r="OLI174" s="153"/>
      <c r="OLJ174" s="153"/>
      <c r="OLK174" s="153"/>
      <c r="OLL174" s="153"/>
      <c r="OLM174" s="155"/>
      <c r="OLN174" s="165"/>
      <c r="OLO174" s="153"/>
      <c r="OLP174" s="154"/>
      <c r="OLQ174" s="154"/>
      <c r="OLR174" s="153"/>
      <c r="OLS174" s="153"/>
      <c r="OLT174" s="153"/>
      <c r="OLU174" s="153"/>
      <c r="OLV174" s="153"/>
      <c r="OLW174" s="153"/>
      <c r="OLX174" s="153"/>
      <c r="OLY174" s="153"/>
      <c r="OLZ174" s="155"/>
      <c r="OMA174" s="165"/>
      <c r="OMB174" s="153"/>
      <c r="OMC174" s="154"/>
      <c r="OMD174" s="154"/>
      <c r="OME174" s="153"/>
      <c r="OMF174" s="153"/>
      <c r="OMG174" s="153"/>
      <c r="OMH174" s="153"/>
      <c r="OMI174" s="153"/>
      <c r="OMJ174" s="153"/>
      <c r="OMK174" s="153"/>
      <c r="OML174" s="153"/>
      <c r="OMM174" s="155"/>
      <c r="OMN174" s="165"/>
      <c r="OMO174" s="153"/>
      <c r="OMP174" s="154"/>
      <c r="OMQ174" s="154"/>
      <c r="OMR174" s="153"/>
      <c r="OMS174" s="153"/>
      <c r="OMT174" s="153"/>
      <c r="OMU174" s="153"/>
      <c r="OMV174" s="153"/>
      <c r="OMW174" s="153"/>
      <c r="OMX174" s="153"/>
      <c r="OMY174" s="153"/>
      <c r="OMZ174" s="155"/>
      <c r="ONA174" s="165"/>
      <c r="ONB174" s="153"/>
      <c r="ONC174" s="154"/>
      <c r="OND174" s="154"/>
      <c r="ONE174" s="153"/>
      <c r="ONF174" s="153"/>
      <c r="ONG174" s="153"/>
      <c r="ONH174" s="153"/>
      <c r="ONI174" s="153"/>
      <c r="ONJ174" s="153"/>
      <c r="ONK174" s="153"/>
      <c r="ONL174" s="153"/>
      <c r="ONM174" s="155"/>
      <c r="ONN174" s="165"/>
      <c r="ONO174" s="153"/>
      <c r="ONP174" s="154"/>
      <c r="ONQ174" s="154"/>
      <c r="ONR174" s="153"/>
      <c r="ONS174" s="153"/>
      <c r="ONT174" s="153"/>
      <c r="ONU174" s="153"/>
      <c r="ONV174" s="153"/>
      <c r="ONW174" s="153"/>
      <c r="ONX174" s="153"/>
      <c r="ONY174" s="153"/>
      <c r="ONZ174" s="155"/>
      <c r="OOA174" s="165"/>
      <c r="OOB174" s="153"/>
      <c r="OOC174" s="154"/>
      <c r="OOD174" s="154"/>
      <c r="OOE174" s="153"/>
      <c r="OOF174" s="153"/>
      <c r="OOG174" s="153"/>
      <c r="OOH174" s="153"/>
      <c r="OOI174" s="153"/>
      <c r="OOJ174" s="153"/>
      <c r="OOK174" s="153"/>
      <c r="OOL174" s="153"/>
      <c r="OOM174" s="155"/>
      <c r="OON174" s="165"/>
      <c r="OOO174" s="153"/>
      <c r="OOP174" s="154"/>
      <c r="OOQ174" s="154"/>
      <c r="OOR174" s="153"/>
      <c r="OOS174" s="153"/>
      <c r="OOT174" s="153"/>
      <c r="OOU174" s="153"/>
      <c r="OOV174" s="153"/>
      <c r="OOW174" s="153"/>
      <c r="OOX174" s="153"/>
      <c r="OOY174" s="153"/>
      <c r="OOZ174" s="155"/>
      <c r="OPA174" s="165"/>
      <c r="OPB174" s="153"/>
      <c r="OPC174" s="154"/>
      <c r="OPD174" s="154"/>
      <c r="OPE174" s="153"/>
      <c r="OPF174" s="153"/>
      <c r="OPG174" s="153"/>
      <c r="OPH174" s="153"/>
      <c r="OPI174" s="153"/>
      <c r="OPJ174" s="153"/>
      <c r="OPK174" s="153"/>
      <c r="OPL174" s="153"/>
      <c r="OPM174" s="155"/>
      <c r="OPN174" s="165"/>
      <c r="OPO174" s="153"/>
      <c r="OPP174" s="154"/>
      <c r="OPQ174" s="154"/>
      <c r="OPR174" s="153"/>
      <c r="OPS174" s="153"/>
      <c r="OPT174" s="153"/>
      <c r="OPU174" s="153"/>
      <c r="OPV174" s="153"/>
      <c r="OPW174" s="153"/>
      <c r="OPX174" s="153"/>
      <c r="OPY174" s="153"/>
      <c r="OPZ174" s="155"/>
      <c r="OQA174" s="165"/>
      <c r="OQB174" s="153"/>
      <c r="OQC174" s="154"/>
      <c r="OQD174" s="154"/>
      <c r="OQE174" s="153"/>
      <c r="OQF174" s="153"/>
      <c r="OQG174" s="153"/>
      <c r="OQH174" s="153"/>
      <c r="OQI174" s="153"/>
      <c r="OQJ174" s="153"/>
      <c r="OQK174" s="153"/>
      <c r="OQL174" s="153"/>
      <c r="OQM174" s="155"/>
      <c r="OQN174" s="165"/>
      <c r="OQO174" s="153"/>
      <c r="OQP174" s="154"/>
      <c r="OQQ174" s="154"/>
      <c r="OQR174" s="153"/>
      <c r="OQS174" s="153"/>
      <c r="OQT174" s="153"/>
      <c r="OQU174" s="153"/>
      <c r="OQV174" s="153"/>
      <c r="OQW174" s="153"/>
      <c r="OQX174" s="153"/>
      <c r="OQY174" s="153"/>
      <c r="OQZ174" s="155"/>
      <c r="ORA174" s="165"/>
      <c r="ORB174" s="153"/>
      <c r="ORC174" s="154"/>
      <c r="ORD174" s="154"/>
      <c r="ORE174" s="153"/>
      <c r="ORF174" s="153"/>
      <c r="ORG174" s="153"/>
      <c r="ORH174" s="153"/>
      <c r="ORI174" s="153"/>
      <c r="ORJ174" s="153"/>
      <c r="ORK174" s="153"/>
      <c r="ORL174" s="153"/>
      <c r="ORM174" s="155"/>
      <c r="ORN174" s="165"/>
      <c r="ORO174" s="153"/>
      <c r="ORP174" s="154"/>
      <c r="ORQ174" s="154"/>
      <c r="ORR174" s="153"/>
      <c r="ORS174" s="153"/>
      <c r="ORT174" s="153"/>
      <c r="ORU174" s="153"/>
      <c r="ORV174" s="153"/>
      <c r="ORW174" s="153"/>
      <c r="ORX174" s="153"/>
      <c r="ORY174" s="153"/>
      <c r="ORZ174" s="155"/>
      <c r="OSA174" s="165"/>
      <c r="OSB174" s="153"/>
      <c r="OSC174" s="154"/>
      <c r="OSD174" s="154"/>
      <c r="OSE174" s="153"/>
      <c r="OSF174" s="153"/>
      <c r="OSG174" s="153"/>
      <c r="OSH174" s="153"/>
      <c r="OSI174" s="153"/>
      <c r="OSJ174" s="153"/>
      <c r="OSK174" s="153"/>
      <c r="OSL174" s="153"/>
      <c r="OSM174" s="155"/>
      <c r="OSN174" s="165"/>
      <c r="OSO174" s="153"/>
      <c r="OSP174" s="154"/>
      <c r="OSQ174" s="154"/>
      <c r="OSR174" s="153"/>
      <c r="OSS174" s="153"/>
      <c r="OST174" s="153"/>
      <c r="OSU174" s="153"/>
      <c r="OSV174" s="153"/>
      <c r="OSW174" s="153"/>
      <c r="OSX174" s="153"/>
      <c r="OSY174" s="153"/>
      <c r="OSZ174" s="155"/>
      <c r="OTA174" s="165"/>
      <c r="OTB174" s="153"/>
      <c r="OTC174" s="154"/>
      <c r="OTD174" s="154"/>
      <c r="OTE174" s="153"/>
      <c r="OTF174" s="153"/>
      <c r="OTG174" s="153"/>
      <c r="OTH174" s="153"/>
      <c r="OTI174" s="153"/>
      <c r="OTJ174" s="153"/>
      <c r="OTK174" s="153"/>
      <c r="OTL174" s="153"/>
      <c r="OTM174" s="155"/>
      <c r="OTN174" s="165"/>
      <c r="OTO174" s="153"/>
      <c r="OTP174" s="154"/>
      <c r="OTQ174" s="154"/>
      <c r="OTR174" s="153"/>
      <c r="OTS174" s="153"/>
      <c r="OTT174" s="153"/>
      <c r="OTU174" s="153"/>
      <c r="OTV174" s="153"/>
      <c r="OTW174" s="153"/>
      <c r="OTX174" s="153"/>
      <c r="OTY174" s="153"/>
      <c r="OTZ174" s="155"/>
      <c r="OUA174" s="165"/>
      <c r="OUB174" s="153"/>
      <c r="OUC174" s="154"/>
      <c r="OUD174" s="154"/>
      <c r="OUE174" s="153"/>
      <c r="OUF174" s="153"/>
      <c r="OUG174" s="153"/>
      <c r="OUH174" s="153"/>
      <c r="OUI174" s="153"/>
      <c r="OUJ174" s="153"/>
      <c r="OUK174" s="153"/>
      <c r="OUL174" s="153"/>
      <c r="OUM174" s="155"/>
      <c r="OUN174" s="165"/>
      <c r="OUO174" s="153"/>
      <c r="OUP174" s="154"/>
      <c r="OUQ174" s="154"/>
      <c r="OUR174" s="153"/>
      <c r="OUS174" s="153"/>
      <c r="OUT174" s="153"/>
      <c r="OUU174" s="153"/>
      <c r="OUV174" s="153"/>
      <c r="OUW174" s="153"/>
      <c r="OUX174" s="153"/>
      <c r="OUY174" s="153"/>
      <c r="OUZ174" s="155"/>
      <c r="OVA174" s="165"/>
      <c r="OVB174" s="153"/>
      <c r="OVC174" s="154"/>
      <c r="OVD174" s="154"/>
      <c r="OVE174" s="153"/>
      <c r="OVF174" s="153"/>
      <c r="OVG174" s="153"/>
      <c r="OVH174" s="153"/>
      <c r="OVI174" s="153"/>
      <c r="OVJ174" s="153"/>
      <c r="OVK174" s="153"/>
      <c r="OVL174" s="153"/>
      <c r="OVM174" s="155"/>
      <c r="OVN174" s="165"/>
      <c r="OVO174" s="153"/>
      <c r="OVP174" s="154"/>
      <c r="OVQ174" s="154"/>
      <c r="OVR174" s="153"/>
      <c r="OVS174" s="153"/>
      <c r="OVT174" s="153"/>
      <c r="OVU174" s="153"/>
      <c r="OVV174" s="153"/>
      <c r="OVW174" s="153"/>
      <c r="OVX174" s="153"/>
      <c r="OVY174" s="153"/>
      <c r="OVZ174" s="155"/>
      <c r="OWA174" s="165"/>
      <c r="OWB174" s="153"/>
      <c r="OWC174" s="154"/>
      <c r="OWD174" s="154"/>
      <c r="OWE174" s="153"/>
      <c r="OWF174" s="153"/>
      <c r="OWG174" s="153"/>
      <c r="OWH174" s="153"/>
      <c r="OWI174" s="153"/>
      <c r="OWJ174" s="153"/>
      <c r="OWK174" s="153"/>
      <c r="OWL174" s="153"/>
      <c r="OWM174" s="155"/>
      <c r="OWN174" s="165"/>
      <c r="OWO174" s="153"/>
      <c r="OWP174" s="154"/>
      <c r="OWQ174" s="154"/>
      <c r="OWR174" s="153"/>
      <c r="OWS174" s="153"/>
      <c r="OWT174" s="153"/>
      <c r="OWU174" s="153"/>
      <c r="OWV174" s="153"/>
      <c r="OWW174" s="153"/>
      <c r="OWX174" s="153"/>
      <c r="OWY174" s="153"/>
      <c r="OWZ174" s="155"/>
      <c r="OXA174" s="165"/>
      <c r="OXB174" s="153"/>
      <c r="OXC174" s="154"/>
      <c r="OXD174" s="154"/>
      <c r="OXE174" s="153"/>
      <c r="OXF174" s="153"/>
      <c r="OXG174" s="153"/>
      <c r="OXH174" s="153"/>
      <c r="OXI174" s="153"/>
      <c r="OXJ174" s="153"/>
      <c r="OXK174" s="153"/>
      <c r="OXL174" s="153"/>
      <c r="OXM174" s="155"/>
      <c r="OXN174" s="165"/>
      <c r="OXO174" s="153"/>
      <c r="OXP174" s="154"/>
      <c r="OXQ174" s="154"/>
      <c r="OXR174" s="153"/>
      <c r="OXS174" s="153"/>
      <c r="OXT174" s="153"/>
      <c r="OXU174" s="153"/>
      <c r="OXV174" s="153"/>
      <c r="OXW174" s="153"/>
      <c r="OXX174" s="153"/>
      <c r="OXY174" s="153"/>
      <c r="OXZ174" s="155"/>
      <c r="OYA174" s="165"/>
      <c r="OYB174" s="153"/>
      <c r="OYC174" s="154"/>
      <c r="OYD174" s="154"/>
      <c r="OYE174" s="153"/>
      <c r="OYF174" s="153"/>
      <c r="OYG174" s="153"/>
      <c r="OYH174" s="153"/>
      <c r="OYI174" s="153"/>
      <c r="OYJ174" s="153"/>
      <c r="OYK174" s="153"/>
      <c r="OYL174" s="153"/>
      <c r="OYM174" s="155"/>
      <c r="OYN174" s="165"/>
      <c r="OYO174" s="153"/>
      <c r="OYP174" s="154"/>
      <c r="OYQ174" s="154"/>
      <c r="OYR174" s="153"/>
      <c r="OYS174" s="153"/>
      <c r="OYT174" s="153"/>
      <c r="OYU174" s="153"/>
      <c r="OYV174" s="153"/>
      <c r="OYW174" s="153"/>
      <c r="OYX174" s="153"/>
      <c r="OYY174" s="153"/>
      <c r="OYZ174" s="155"/>
      <c r="OZA174" s="165"/>
      <c r="OZB174" s="153"/>
      <c r="OZC174" s="154"/>
      <c r="OZD174" s="154"/>
      <c r="OZE174" s="153"/>
      <c r="OZF174" s="153"/>
      <c r="OZG174" s="153"/>
      <c r="OZH174" s="153"/>
      <c r="OZI174" s="153"/>
      <c r="OZJ174" s="153"/>
      <c r="OZK174" s="153"/>
      <c r="OZL174" s="153"/>
      <c r="OZM174" s="155"/>
      <c r="OZN174" s="165"/>
      <c r="OZO174" s="153"/>
      <c r="OZP174" s="154"/>
      <c r="OZQ174" s="154"/>
      <c r="OZR174" s="153"/>
      <c r="OZS174" s="153"/>
      <c r="OZT174" s="153"/>
      <c r="OZU174" s="153"/>
      <c r="OZV174" s="153"/>
      <c r="OZW174" s="153"/>
      <c r="OZX174" s="153"/>
      <c r="OZY174" s="153"/>
      <c r="OZZ174" s="155"/>
      <c r="PAA174" s="165"/>
      <c r="PAB174" s="153"/>
      <c r="PAC174" s="154"/>
      <c r="PAD174" s="154"/>
      <c r="PAE174" s="153"/>
      <c r="PAF174" s="153"/>
      <c r="PAG174" s="153"/>
      <c r="PAH174" s="153"/>
      <c r="PAI174" s="153"/>
      <c r="PAJ174" s="153"/>
      <c r="PAK174" s="153"/>
      <c r="PAL174" s="153"/>
      <c r="PAM174" s="155"/>
      <c r="PAN174" s="165"/>
      <c r="PAO174" s="153"/>
      <c r="PAP174" s="154"/>
      <c r="PAQ174" s="154"/>
      <c r="PAR174" s="153"/>
      <c r="PAS174" s="153"/>
      <c r="PAT174" s="153"/>
      <c r="PAU174" s="153"/>
      <c r="PAV174" s="153"/>
      <c r="PAW174" s="153"/>
      <c r="PAX174" s="153"/>
      <c r="PAY174" s="153"/>
      <c r="PAZ174" s="155"/>
      <c r="PBA174" s="165"/>
      <c r="PBB174" s="153"/>
      <c r="PBC174" s="154"/>
      <c r="PBD174" s="154"/>
      <c r="PBE174" s="153"/>
      <c r="PBF174" s="153"/>
      <c r="PBG174" s="153"/>
      <c r="PBH174" s="153"/>
      <c r="PBI174" s="153"/>
      <c r="PBJ174" s="153"/>
      <c r="PBK174" s="153"/>
      <c r="PBL174" s="153"/>
      <c r="PBM174" s="155"/>
      <c r="PBN174" s="165"/>
      <c r="PBO174" s="153"/>
      <c r="PBP174" s="154"/>
      <c r="PBQ174" s="154"/>
      <c r="PBR174" s="153"/>
      <c r="PBS174" s="153"/>
      <c r="PBT174" s="153"/>
      <c r="PBU174" s="153"/>
      <c r="PBV174" s="153"/>
      <c r="PBW174" s="153"/>
      <c r="PBX174" s="153"/>
      <c r="PBY174" s="153"/>
      <c r="PBZ174" s="155"/>
      <c r="PCA174" s="165"/>
      <c r="PCB174" s="153"/>
      <c r="PCC174" s="154"/>
      <c r="PCD174" s="154"/>
      <c r="PCE174" s="153"/>
      <c r="PCF174" s="153"/>
      <c r="PCG174" s="153"/>
      <c r="PCH174" s="153"/>
      <c r="PCI174" s="153"/>
      <c r="PCJ174" s="153"/>
      <c r="PCK174" s="153"/>
      <c r="PCL174" s="153"/>
      <c r="PCM174" s="155"/>
      <c r="PCN174" s="165"/>
      <c r="PCO174" s="153"/>
      <c r="PCP174" s="154"/>
      <c r="PCQ174" s="154"/>
      <c r="PCR174" s="153"/>
      <c r="PCS174" s="153"/>
      <c r="PCT174" s="153"/>
      <c r="PCU174" s="153"/>
      <c r="PCV174" s="153"/>
      <c r="PCW174" s="153"/>
      <c r="PCX174" s="153"/>
      <c r="PCY174" s="153"/>
      <c r="PCZ174" s="155"/>
      <c r="PDA174" s="165"/>
      <c r="PDB174" s="153"/>
      <c r="PDC174" s="154"/>
      <c r="PDD174" s="154"/>
      <c r="PDE174" s="153"/>
      <c r="PDF174" s="153"/>
      <c r="PDG174" s="153"/>
      <c r="PDH174" s="153"/>
      <c r="PDI174" s="153"/>
      <c r="PDJ174" s="153"/>
      <c r="PDK174" s="153"/>
      <c r="PDL174" s="153"/>
      <c r="PDM174" s="155"/>
      <c r="PDN174" s="165"/>
      <c r="PDO174" s="153"/>
      <c r="PDP174" s="154"/>
      <c r="PDQ174" s="154"/>
      <c r="PDR174" s="153"/>
      <c r="PDS174" s="153"/>
      <c r="PDT174" s="153"/>
      <c r="PDU174" s="153"/>
      <c r="PDV174" s="153"/>
      <c r="PDW174" s="153"/>
      <c r="PDX174" s="153"/>
      <c r="PDY174" s="153"/>
      <c r="PDZ174" s="155"/>
      <c r="PEA174" s="165"/>
      <c r="PEB174" s="153"/>
      <c r="PEC174" s="154"/>
      <c r="PED174" s="154"/>
      <c r="PEE174" s="153"/>
      <c r="PEF174" s="153"/>
      <c r="PEG174" s="153"/>
      <c r="PEH174" s="153"/>
      <c r="PEI174" s="153"/>
      <c r="PEJ174" s="153"/>
      <c r="PEK174" s="153"/>
      <c r="PEL174" s="153"/>
      <c r="PEM174" s="155"/>
      <c r="PEN174" s="165"/>
      <c r="PEO174" s="153"/>
      <c r="PEP174" s="154"/>
      <c r="PEQ174" s="154"/>
      <c r="PER174" s="153"/>
      <c r="PES174" s="153"/>
      <c r="PET174" s="153"/>
      <c r="PEU174" s="153"/>
      <c r="PEV174" s="153"/>
      <c r="PEW174" s="153"/>
      <c r="PEX174" s="153"/>
      <c r="PEY174" s="153"/>
      <c r="PEZ174" s="155"/>
      <c r="PFA174" s="165"/>
      <c r="PFB174" s="153"/>
      <c r="PFC174" s="154"/>
      <c r="PFD174" s="154"/>
      <c r="PFE174" s="153"/>
      <c r="PFF174" s="153"/>
      <c r="PFG174" s="153"/>
      <c r="PFH174" s="153"/>
      <c r="PFI174" s="153"/>
      <c r="PFJ174" s="153"/>
      <c r="PFK174" s="153"/>
      <c r="PFL174" s="153"/>
      <c r="PFM174" s="155"/>
      <c r="PFN174" s="165"/>
      <c r="PFO174" s="153"/>
      <c r="PFP174" s="154"/>
      <c r="PFQ174" s="154"/>
      <c r="PFR174" s="153"/>
      <c r="PFS174" s="153"/>
      <c r="PFT174" s="153"/>
      <c r="PFU174" s="153"/>
      <c r="PFV174" s="153"/>
      <c r="PFW174" s="153"/>
      <c r="PFX174" s="153"/>
      <c r="PFY174" s="153"/>
      <c r="PFZ174" s="155"/>
      <c r="PGA174" s="165"/>
      <c r="PGB174" s="153"/>
      <c r="PGC174" s="154"/>
      <c r="PGD174" s="154"/>
      <c r="PGE174" s="153"/>
      <c r="PGF174" s="153"/>
      <c r="PGG174" s="153"/>
      <c r="PGH174" s="153"/>
      <c r="PGI174" s="153"/>
      <c r="PGJ174" s="153"/>
      <c r="PGK174" s="153"/>
      <c r="PGL174" s="153"/>
      <c r="PGM174" s="155"/>
      <c r="PGN174" s="165"/>
      <c r="PGO174" s="153"/>
      <c r="PGP174" s="154"/>
      <c r="PGQ174" s="154"/>
      <c r="PGR174" s="153"/>
      <c r="PGS174" s="153"/>
      <c r="PGT174" s="153"/>
      <c r="PGU174" s="153"/>
      <c r="PGV174" s="153"/>
      <c r="PGW174" s="153"/>
      <c r="PGX174" s="153"/>
      <c r="PGY174" s="153"/>
      <c r="PGZ174" s="155"/>
      <c r="PHA174" s="165"/>
      <c r="PHB174" s="153"/>
      <c r="PHC174" s="154"/>
      <c r="PHD174" s="154"/>
      <c r="PHE174" s="153"/>
      <c r="PHF174" s="153"/>
      <c r="PHG174" s="153"/>
      <c r="PHH174" s="153"/>
      <c r="PHI174" s="153"/>
      <c r="PHJ174" s="153"/>
      <c r="PHK174" s="153"/>
      <c r="PHL174" s="153"/>
      <c r="PHM174" s="155"/>
      <c r="PHN174" s="165"/>
      <c r="PHO174" s="153"/>
      <c r="PHP174" s="154"/>
      <c r="PHQ174" s="154"/>
      <c r="PHR174" s="153"/>
      <c r="PHS174" s="153"/>
      <c r="PHT174" s="153"/>
      <c r="PHU174" s="153"/>
      <c r="PHV174" s="153"/>
      <c r="PHW174" s="153"/>
      <c r="PHX174" s="153"/>
      <c r="PHY174" s="153"/>
      <c r="PHZ174" s="155"/>
      <c r="PIA174" s="165"/>
      <c r="PIB174" s="153"/>
      <c r="PIC174" s="154"/>
      <c r="PID174" s="154"/>
      <c r="PIE174" s="153"/>
      <c r="PIF174" s="153"/>
      <c r="PIG174" s="153"/>
      <c r="PIH174" s="153"/>
      <c r="PII174" s="153"/>
      <c r="PIJ174" s="153"/>
      <c r="PIK174" s="153"/>
      <c r="PIL174" s="153"/>
      <c r="PIM174" s="155"/>
      <c r="PIN174" s="165"/>
      <c r="PIO174" s="153"/>
      <c r="PIP174" s="154"/>
      <c r="PIQ174" s="154"/>
      <c r="PIR174" s="153"/>
      <c r="PIS174" s="153"/>
      <c r="PIT174" s="153"/>
      <c r="PIU174" s="153"/>
      <c r="PIV174" s="153"/>
      <c r="PIW174" s="153"/>
      <c r="PIX174" s="153"/>
      <c r="PIY174" s="153"/>
      <c r="PIZ174" s="155"/>
      <c r="PJA174" s="165"/>
      <c r="PJB174" s="153"/>
      <c r="PJC174" s="154"/>
      <c r="PJD174" s="154"/>
      <c r="PJE174" s="153"/>
      <c r="PJF174" s="153"/>
      <c r="PJG174" s="153"/>
      <c r="PJH174" s="153"/>
      <c r="PJI174" s="153"/>
      <c r="PJJ174" s="153"/>
      <c r="PJK174" s="153"/>
      <c r="PJL174" s="153"/>
      <c r="PJM174" s="155"/>
      <c r="PJN174" s="165"/>
      <c r="PJO174" s="153"/>
      <c r="PJP174" s="154"/>
      <c r="PJQ174" s="154"/>
      <c r="PJR174" s="153"/>
      <c r="PJS174" s="153"/>
      <c r="PJT174" s="153"/>
      <c r="PJU174" s="153"/>
      <c r="PJV174" s="153"/>
      <c r="PJW174" s="153"/>
      <c r="PJX174" s="153"/>
      <c r="PJY174" s="153"/>
      <c r="PJZ174" s="155"/>
      <c r="PKA174" s="165"/>
      <c r="PKB174" s="153"/>
      <c r="PKC174" s="154"/>
      <c r="PKD174" s="154"/>
      <c r="PKE174" s="153"/>
      <c r="PKF174" s="153"/>
      <c r="PKG174" s="153"/>
      <c r="PKH174" s="153"/>
      <c r="PKI174" s="153"/>
      <c r="PKJ174" s="153"/>
      <c r="PKK174" s="153"/>
      <c r="PKL174" s="153"/>
      <c r="PKM174" s="155"/>
      <c r="PKN174" s="165"/>
      <c r="PKO174" s="153"/>
      <c r="PKP174" s="154"/>
      <c r="PKQ174" s="154"/>
      <c r="PKR174" s="153"/>
      <c r="PKS174" s="153"/>
      <c r="PKT174" s="153"/>
      <c r="PKU174" s="153"/>
      <c r="PKV174" s="153"/>
      <c r="PKW174" s="153"/>
      <c r="PKX174" s="153"/>
      <c r="PKY174" s="153"/>
      <c r="PKZ174" s="155"/>
      <c r="PLA174" s="165"/>
      <c r="PLB174" s="153"/>
      <c r="PLC174" s="154"/>
      <c r="PLD174" s="154"/>
      <c r="PLE174" s="153"/>
      <c r="PLF174" s="153"/>
      <c r="PLG174" s="153"/>
      <c r="PLH174" s="153"/>
      <c r="PLI174" s="153"/>
      <c r="PLJ174" s="153"/>
      <c r="PLK174" s="153"/>
      <c r="PLL174" s="153"/>
      <c r="PLM174" s="155"/>
      <c r="PLN174" s="165"/>
      <c r="PLO174" s="153"/>
      <c r="PLP174" s="154"/>
      <c r="PLQ174" s="154"/>
      <c r="PLR174" s="153"/>
      <c r="PLS174" s="153"/>
      <c r="PLT174" s="153"/>
      <c r="PLU174" s="153"/>
      <c r="PLV174" s="153"/>
      <c r="PLW174" s="153"/>
      <c r="PLX174" s="153"/>
      <c r="PLY174" s="153"/>
      <c r="PLZ174" s="155"/>
      <c r="PMA174" s="165"/>
      <c r="PMB174" s="153"/>
      <c r="PMC174" s="154"/>
      <c r="PMD174" s="154"/>
      <c r="PME174" s="153"/>
      <c r="PMF174" s="153"/>
      <c r="PMG174" s="153"/>
      <c r="PMH174" s="153"/>
      <c r="PMI174" s="153"/>
      <c r="PMJ174" s="153"/>
      <c r="PMK174" s="153"/>
      <c r="PML174" s="153"/>
      <c r="PMM174" s="155"/>
      <c r="PMN174" s="165"/>
      <c r="PMO174" s="153"/>
      <c r="PMP174" s="154"/>
      <c r="PMQ174" s="154"/>
      <c r="PMR174" s="153"/>
      <c r="PMS174" s="153"/>
      <c r="PMT174" s="153"/>
      <c r="PMU174" s="153"/>
      <c r="PMV174" s="153"/>
      <c r="PMW174" s="153"/>
      <c r="PMX174" s="153"/>
      <c r="PMY174" s="153"/>
      <c r="PMZ174" s="155"/>
      <c r="PNA174" s="165"/>
      <c r="PNB174" s="153"/>
      <c r="PNC174" s="154"/>
      <c r="PND174" s="154"/>
      <c r="PNE174" s="153"/>
      <c r="PNF174" s="153"/>
      <c r="PNG174" s="153"/>
      <c r="PNH174" s="153"/>
      <c r="PNI174" s="153"/>
      <c r="PNJ174" s="153"/>
      <c r="PNK174" s="153"/>
      <c r="PNL174" s="153"/>
      <c r="PNM174" s="155"/>
      <c r="PNN174" s="165"/>
      <c r="PNO174" s="153"/>
      <c r="PNP174" s="154"/>
      <c r="PNQ174" s="154"/>
      <c r="PNR174" s="153"/>
      <c r="PNS174" s="153"/>
      <c r="PNT174" s="153"/>
      <c r="PNU174" s="153"/>
      <c r="PNV174" s="153"/>
      <c r="PNW174" s="153"/>
      <c r="PNX174" s="153"/>
      <c r="PNY174" s="153"/>
      <c r="PNZ174" s="155"/>
      <c r="POA174" s="165"/>
      <c r="POB174" s="153"/>
      <c r="POC174" s="154"/>
      <c r="POD174" s="154"/>
      <c r="POE174" s="153"/>
      <c r="POF174" s="153"/>
      <c r="POG174" s="153"/>
      <c r="POH174" s="153"/>
      <c r="POI174" s="153"/>
      <c r="POJ174" s="153"/>
      <c r="POK174" s="153"/>
      <c r="POL174" s="153"/>
      <c r="POM174" s="155"/>
      <c r="PON174" s="165"/>
      <c r="POO174" s="153"/>
      <c r="POP174" s="154"/>
      <c r="POQ174" s="154"/>
      <c r="POR174" s="153"/>
      <c r="POS174" s="153"/>
      <c r="POT174" s="153"/>
      <c r="POU174" s="153"/>
      <c r="POV174" s="153"/>
      <c r="POW174" s="153"/>
      <c r="POX174" s="153"/>
      <c r="POY174" s="153"/>
      <c r="POZ174" s="155"/>
      <c r="PPA174" s="165"/>
      <c r="PPB174" s="153"/>
      <c r="PPC174" s="154"/>
      <c r="PPD174" s="154"/>
      <c r="PPE174" s="153"/>
      <c r="PPF174" s="153"/>
      <c r="PPG174" s="153"/>
      <c r="PPH174" s="153"/>
      <c r="PPI174" s="153"/>
      <c r="PPJ174" s="153"/>
      <c r="PPK174" s="153"/>
      <c r="PPL174" s="153"/>
      <c r="PPM174" s="155"/>
      <c r="PPN174" s="165"/>
      <c r="PPO174" s="153"/>
      <c r="PPP174" s="154"/>
      <c r="PPQ174" s="154"/>
      <c r="PPR174" s="153"/>
      <c r="PPS174" s="153"/>
      <c r="PPT174" s="153"/>
      <c r="PPU174" s="153"/>
      <c r="PPV174" s="153"/>
      <c r="PPW174" s="153"/>
      <c r="PPX174" s="153"/>
      <c r="PPY174" s="153"/>
      <c r="PPZ174" s="155"/>
      <c r="PQA174" s="165"/>
      <c r="PQB174" s="153"/>
      <c r="PQC174" s="154"/>
      <c r="PQD174" s="154"/>
      <c r="PQE174" s="153"/>
      <c r="PQF174" s="153"/>
      <c r="PQG174" s="153"/>
      <c r="PQH174" s="153"/>
      <c r="PQI174" s="153"/>
      <c r="PQJ174" s="153"/>
      <c r="PQK174" s="153"/>
      <c r="PQL174" s="153"/>
      <c r="PQM174" s="155"/>
      <c r="PQN174" s="165"/>
      <c r="PQO174" s="153"/>
      <c r="PQP174" s="154"/>
      <c r="PQQ174" s="154"/>
      <c r="PQR174" s="153"/>
      <c r="PQS174" s="153"/>
      <c r="PQT174" s="153"/>
      <c r="PQU174" s="153"/>
      <c r="PQV174" s="153"/>
      <c r="PQW174" s="153"/>
      <c r="PQX174" s="153"/>
      <c r="PQY174" s="153"/>
      <c r="PQZ174" s="155"/>
      <c r="PRA174" s="165"/>
      <c r="PRB174" s="153"/>
      <c r="PRC174" s="154"/>
      <c r="PRD174" s="154"/>
      <c r="PRE174" s="153"/>
      <c r="PRF174" s="153"/>
      <c r="PRG174" s="153"/>
      <c r="PRH174" s="153"/>
      <c r="PRI174" s="153"/>
      <c r="PRJ174" s="153"/>
      <c r="PRK174" s="153"/>
      <c r="PRL174" s="153"/>
      <c r="PRM174" s="155"/>
      <c r="PRN174" s="165"/>
      <c r="PRO174" s="153"/>
      <c r="PRP174" s="154"/>
      <c r="PRQ174" s="154"/>
      <c r="PRR174" s="153"/>
      <c r="PRS174" s="153"/>
      <c r="PRT174" s="153"/>
      <c r="PRU174" s="153"/>
      <c r="PRV174" s="153"/>
      <c r="PRW174" s="153"/>
      <c r="PRX174" s="153"/>
      <c r="PRY174" s="153"/>
      <c r="PRZ174" s="155"/>
      <c r="PSA174" s="165"/>
      <c r="PSB174" s="153"/>
      <c r="PSC174" s="154"/>
      <c r="PSD174" s="154"/>
      <c r="PSE174" s="153"/>
      <c r="PSF174" s="153"/>
      <c r="PSG174" s="153"/>
      <c r="PSH174" s="153"/>
      <c r="PSI174" s="153"/>
      <c r="PSJ174" s="153"/>
      <c r="PSK174" s="153"/>
      <c r="PSL174" s="153"/>
      <c r="PSM174" s="155"/>
      <c r="PSN174" s="165"/>
      <c r="PSO174" s="153"/>
      <c r="PSP174" s="154"/>
      <c r="PSQ174" s="154"/>
      <c r="PSR174" s="153"/>
      <c r="PSS174" s="153"/>
      <c r="PST174" s="153"/>
      <c r="PSU174" s="153"/>
      <c r="PSV174" s="153"/>
      <c r="PSW174" s="153"/>
      <c r="PSX174" s="153"/>
      <c r="PSY174" s="153"/>
      <c r="PSZ174" s="155"/>
      <c r="PTA174" s="165"/>
      <c r="PTB174" s="153"/>
      <c r="PTC174" s="154"/>
      <c r="PTD174" s="154"/>
      <c r="PTE174" s="153"/>
      <c r="PTF174" s="153"/>
      <c r="PTG174" s="153"/>
      <c r="PTH174" s="153"/>
      <c r="PTI174" s="153"/>
      <c r="PTJ174" s="153"/>
      <c r="PTK174" s="153"/>
      <c r="PTL174" s="153"/>
      <c r="PTM174" s="155"/>
      <c r="PTN174" s="165"/>
      <c r="PTO174" s="153"/>
      <c r="PTP174" s="154"/>
      <c r="PTQ174" s="154"/>
      <c r="PTR174" s="153"/>
      <c r="PTS174" s="153"/>
      <c r="PTT174" s="153"/>
      <c r="PTU174" s="153"/>
      <c r="PTV174" s="153"/>
      <c r="PTW174" s="153"/>
      <c r="PTX174" s="153"/>
      <c r="PTY174" s="153"/>
      <c r="PTZ174" s="155"/>
      <c r="PUA174" s="165"/>
      <c r="PUB174" s="153"/>
      <c r="PUC174" s="154"/>
      <c r="PUD174" s="154"/>
      <c r="PUE174" s="153"/>
      <c r="PUF174" s="153"/>
      <c r="PUG174" s="153"/>
      <c r="PUH174" s="153"/>
      <c r="PUI174" s="153"/>
      <c r="PUJ174" s="153"/>
      <c r="PUK174" s="153"/>
      <c r="PUL174" s="153"/>
      <c r="PUM174" s="155"/>
      <c r="PUN174" s="165"/>
      <c r="PUO174" s="153"/>
      <c r="PUP174" s="154"/>
      <c r="PUQ174" s="154"/>
      <c r="PUR174" s="153"/>
      <c r="PUS174" s="153"/>
      <c r="PUT174" s="153"/>
      <c r="PUU174" s="153"/>
      <c r="PUV174" s="153"/>
      <c r="PUW174" s="153"/>
      <c r="PUX174" s="153"/>
      <c r="PUY174" s="153"/>
      <c r="PUZ174" s="155"/>
      <c r="PVA174" s="165"/>
      <c r="PVB174" s="153"/>
      <c r="PVC174" s="154"/>
      <c r="PVD174" s="154"/>
      <c r="PVE174" s="153"/>
      <c r="PVF174" s="153"/>
      <c r="PVG174" s="153"/>
      <c r="PVH174" s="153"/>
      <c r="PVI174" s="153"/>
      <c r="PVJ174" s="153"/>
      <c r="PVK174" s="153"/>
      <c r="PVL174" s="153"/>
      <c r="PVM174" s="155"/>
      <c r="PVN174" s="165"/>
      <c r="PVO174" s="153"/>
      <c r="PVP174" s="154"/>
      <c r="PVQ174" s="154"/>
      <c r="PVR174" s="153"/>
      <c r="PVS174" s="153"/>
      <c r="PVT174" s="153"/>
      <c r="PVU174" s="153"/>
      <c r="PVV174" s="153"/>
      <c r="PVW174" s="153"/>
      <c r="PVX174" s="153"/>
      <c r="PVY174" s="153"/>
      <c r="PVZ174" s="155"/>
      <c r="PWA174" s="165"/>
      <c r="PWB174" s="153"/>
      <c r="PWC174" s="154"/>
      <c r="PWD174" s="154"/>
      <c r="PWE174" s="153"/>
      <c r="PWF174" s="153"/>
      <c r="PWG174" s="153"/>
      <c r="PWH174" s="153"/>
      <c r="PWI174" s="153"/>
      <c r="PWJ174" s="153"/>
      <c r="PWK174" s="153"/>
      <c r="PWL174" s="153"/>
      <c r="PWM174" s="155"/>
      <c r="PWN174" s="165"/>
      <c r="PWO174" s="153"/>
      <c r="PWP174" s="154"/>
      <c r="PWQ174" s="154"/>
      <c r="PWR174" s="153"/>
      <c r="PWS174" s="153"/>
      <c r="PWT174" s="153"/>
      <c r="PWU174" s="153"/>
      <c r="PWV174" s="153"/>
      <c r="PWW174" s="153"/>
      <c r="PWX174" s="153"/>
      <c r="PWY174" s="153"/>
      <c r="PWZ174" s="155"/>
      <c r="PXA174" s="165"/>
      <c r="PXB174" s="153"/>
      <c r="PXC174" s="154"/>
      <c r="PXD174" s="154"/>
      <c r="PXE174" s="153"/>
      <c r="PXF174" s="153"/>
      <c r="PXG174" s="153"/>
      <c r="PXH174" s="153"/>
      <c r="PXI174" s="153"/>
      <c r="PXJ174" s="153"/>
      <c r="PXK174" s="153"/>
      <c r="PXL174" s="153"/>
      <c r="PXM174" s="155"/>
      <c r="PXN174" s="165"/>
      <c r="PXO174" s="153"/>
      <c r="PXP174" s="154"/>
      <c r="PXQ174" s="154"/>
      <c r="PXR174" s="153"/>
      <c r="PXS174" s="153"/>
      <c r="PXT174" s="153"/>
      <c r="PXU174" s="153"/>
      <c r="PXV174" s="153"/>
      <c r="PXW174" s="153"/>
      <c r="PXX174" s="153"/>
      <c r="PXY174" s="153"/>
      <c r="PXZ174" s="155"/>
      <c r="PYA174" s="165"/>
      <c r="PYB174" s="153"/>
      <c r="PYC174" s="154"/>
      <c r="PYD174" s="154"/>
      <c r="PYE174" s="153"/>
      <c r="PYF174" s="153"/>
      <c r="PYG174" s="153"/>
      <c r="PYH174" s="153"/>
      <c r="PYI174" s="153"/>
      <c r="PYJ174" s="153"/>
      <c r="PYK174" s="153"/>
      <c r="PYL174" s="153"/>
      <c r="PYM174" s="155"/>
      <c r="PYN174" s="165"/>
      <c r="PYO174" s="153"/>
      <c r="PYP174" s="154"/>
      <c r="PYQ174" s="154"/>
      <c r="PYR174" s="153"/>
      <c r="PYS174" s="153"/>
      <c r="PYT174" s="153"/>
      <c r="PYU174" s="153"/>
      <c r="PYV174" s="153"/>
      <c r="PYW174" s="153"/>
      <c r="PYX174" s="153"/>
      <c r="PYY174" s="153"/>
      <c r="PYZ174" s="155"/>
      <c r="PZA174" s="165"/>
      <c r="PZB174" s="153"/>
      <c r="PZC174" s="154"/>
      <c r="PZD174" s="154"/>
      <c r="PZE174" s="153"/>
      <c r="PZF174" s="153"/>
      <c r="PZG174" s="153"/>
      <c r="PZH174" s="153"/>
      <c r="PZI174" s="153"/>
      <c r="PZJ174" s="153"/>
      <c r="PZK174" s="153"/>
      <c r="PZL174" s="153"/>
      <c r="PZM174" s="155"/>
      <c r="PZN174" s="165"/>
      <c r="PZO174" s="153"/>
      <c r="PZP174" s="154"/>
      <c r="PZQ174" s="154"/>
      <c r="PZR174" s="153"/>
      <c r="PZS174" s="153"/>
      <c r="PZT174" s="153"/>
      <c r="PZU174" s="153"/>
      <c r="PZV174" s="153"/>
      <c r="PZW174" s="153"/>
      <c r="PZX174" s="153"/>
      <c r="PZY174" s="153"/>
      <c r="PZZ174" s="155"/>
      <c r="QAA174" s="165"/>
      <c r="QAB174" s="153"/>
      <c r="QAC174" s="154"/>
      <c r="QAD174" s="154"/>
      <c r="QAE174" s="153"/>
      <c r="QAF174" s="153"/>
      <c r="QAG174" s="153"/>
      <c r="QAH174" s="153"/>
      <c r="QAI174" s="153"/>
      <c r="QAJ174" s="153"/>
      <c r="QAK174" s="153"/>
      <c r="QAL174" s="153"/>
      <c r="QAM174" s="155"/>
      <c r="QAN174" s="165"/>
      <c r="QAO174" s="153"/>
      <c r="QAP174" s="154"/>
      <c r="QAQ174" s="154"/>
      <c r="QAR174" s="153"/>
      <c r="QAS174" s="153"/>
      <c r="QAT174" s="153"/>
      <c r="QAU174" s="153"/>
      <c r="QAV174" s="153"/>
      <c r="QAW174" s="153"/>
      <c r="QAX174" s="153"/>
      <c r="QAY174" s="153"/>
      <c r="QAZ174" s="155"/>
      <c r="QBA174" s="165"/>
      <c r="QBB174" s="153"/>
      <c r="QBC174" s="154"/>
      <c r="QBD174" s="154"/>
      <c r="QBE174" s="153"/>
      <c r="QBF174" s="153"/>
      <c r="QBG174" s="153"/>
      <c r="QBH174" s="153"/>
      <c r="QBI174" s="153"/>
      <c r="QBJ174" s="153"/>
      <c r="QBK174" s="153"/>
      <c r="QBL174" s="153"/>
      <c r="QBM174" s="155"/>
      <c r="QBN174" s="165"/>
      <c r="QBO174" s="153"/>
      <c r="QBP174" s="154"/>
      <c r="QBQ174" s="154"/>
      <c r="QBR174" s="153"/>
      <c r="QBS174" s="153"/>
      <c r="QBT174" s="153"/>
      <c r="QBU174" s="153"/>
      <c r="QBV174" s="153"/>
      <c r="QBW174" s="153"/>
      <c r="QBX174" s="153"/>
      <c r="QBY174" s="153"/>
      <c r="QBZ174" s="155"/>
      <c r="QCA174" s="165"/>
      <c r="QCB174" s="153"/>
      <c r="QCC174" s="154"/>
      <c r="QCD174" s="154"/>
      <c r="QCE174" s="153"/>
      <c r="QCF174" s="153"/>
      <c r="QCG174" s="153"/>
      <c r="QCH174" s="153"/>
      <c r="QCI174" s="153"/>
      <c r="QCJ174" s="153"/>
      <c r="QCK174" s="153"/>
      <c r="QCL174" s="153"/>
      <c r="QCM174" s="155"/>
      <c r="QCN174" s="165"/>
      <c r="QCO174" s="153"/>
      <c r="QCP174" s="154"/>
      <c r="QCQ174" s="154"/>
      <c r="QCR174" s="153"/>
      <c r="QCS174" s="153"/>
      <c r="QCT174" s="153"/>
      <c r="QCU174" s="153"/>
      <c r="QCV174" s="153"/>
      <c r="QCW174" s="153"/>
      <c r="QCX174" s="153"/>
      <c r="QCY174" s="153"/>
      <c r="QCZ174" s="155"/>
      <c r="QDA174" s="165"/>
      <c r="QDB174" s="153"/>
      <c r="QDC174" s="154"/>
      <c r="QDD174" s="154"/>
      <c r="QDE174" s="153"/>
      <c r="QDF174" s="153"/>
      <c r="QDG174" s="153"/>
      <c r="QDH174" s="153"/>
      <c r="QDI174" s="153"/>
      <c r="QDJ174" s="153"/>
      <c r="QDK174" s="153"/>
      <c r="QDL174" s="153"/>
      <c r="QDM174" s="155"/>
      <c r="QDN174" s="165"/>
      <c r="QDO174" s="153"/>
      <c r="QDP174" s="154"/>
      <c r="QDQ174" s="154"/>
      <c r="QDR174" s="153"/>
      <c r="QDS174" s="153"/>
      <c r="QDT174" s="153"/>
      <c r="QDU174" s="153"/>
      <c r="QDV174" s="153"/>
      <c r="QDW174" s="153"/>
      <c r="QDX174" s="153"/>
      <c r="QDY174" s="153"/>
      <c r="QDZ174" s="155"/>
      <c r="QEA174" s="165"/>
      <c r="QEB174" s="153"/>
      <c r="QEC174" s="154"/>
      <c r="QED174" s="154"/>
      <c r="QEE174" s="153"/>
      <c r="QEF174" s="153"/>
      <c r="QEG174" s="153"/>
      <c r="QEH174" s="153"/>
      <c r="QEI174" s="153"/>
      <c r="QEJ174" s="153"/>
      <c r="QEK174" s="153"/>
      <c r="QEL174" s="153"/>
      <c r="QEM174" s="155"/>
      <c r="QEN174" s="165"/>
      <c r="QEO174" s="153"/>
      <c r="QEP174" s="154"/>
      <c r="QEQ174" s="154"/>
      <c r="QER174" s="153"/>
      <c r="QES174" s="153"/>
      <c r="QET174" s="153"/>
      <c r="QEU174" s="153"/>
      <c r="QEV174" s="153"/>
      <c r="QEW174" s="153"/>
      <c r="QEX174" s="153"/>
      <c r="QEY174" s="153"/>
      <c r="QEZ174" s="155"/>
      <c r="QFA174" s="165"/>
      <c r="QFB174" s="153"/>
      <c r="QFC174" s="154"/>
      <c r="QFD174" s="154"/>
      <c r="QFE174" s="153"/>
      <c r="QFF174" s="153"/>
      <c r="QFG174" s="153"/>
      <c r="QFH174" s="153"/>
      <c r="QFI174" s="153"/>
      <c r="QFJ174" s="153"/>
      <c r="QFK174" s="153"/>
      <c r="QFL174" s="153"/>
      <c r="QFM174" s="155"/>
      <c r="QFN174" s="165"/>
      <c r="QFO174" s="153"/>
      <c r="QFP174" s="154"/>
      <c r="QFQ174" s="154"/>
      <c r="QFR174" s="153"/>
      <c r="QFS174" s="153"/>
      <c r="QFT174" s="153"/>
      <c r="QFU174" s="153"/>
      <c r="QFV174" s="153"/>
      <c r="QFW174" s="153"/>
      <c r="QFX174" s="153"/>
      <c r="QFY174" s="153"/>
      <c r="QFZ174" s="155"/>
      <c r="QGA174" s="165"/>
      <c r="QGB174" s="153"/>
      <c r="QGC174" s="154"/>
      <c r="QGD174" s="154"/>
      <c r="QGE174" s="153"/>
      <c r="QGF174" s="153"/>
      <c r="QGG174" s="153"/>
      <c r="QGH174" s="153"/>
      <c r="QGI174" s="153"/>
      <c r="QGJ174" s="153"/>
      <c r="QGK174" s="153"/>
      <c r="QGL174" s="153"/>
      <c r="QGM174" s="155"/>
      <c r="QGN174" s="165"/>
      <c r="QGO174" s="153"/>
      <c r="QGP174" s="154"/>
      <c r="QGQ174" s="154"/>
      <c r="QGR174" s="153"/>
      <c r="QGS174" s="153"/>
      <c r="QGT174" s="153"/>
      <c r="QGU174" s="153"/>
      <c r="QGV174" s="153"/>
      <c r="QGW174" s="153"/>
      <c r="QGX174" s="153"/>
      <c r="QGY174" s="153"/>
      <c r="QGZ174" s="155"/>
      <c r="QHA174" s="165"/>
      <c r="QHB174" s="153"/>
      <c r="QHC174" s="154"/>
      <c r="QHD174" s="154"/>
      <c r="QHE174" s="153"/>
      <c r="QHF174" s="153"/>
      <c r="QHG174" s="153"/>
      <c r="QHH174" s="153"/>
      <c r="QHI174" s="153"/>
      <c r="QHJ174" s="153"/>
      <c r="QHK174" s="153"/>
      <c r="QHL174" s="153"/>
      <c r="QHM174" s="155"/>
      <c r="QHN174" s="165"/>
      <c r="QHO174" s="153"/>
      <c r="QHP174" s="154"/>
      <c r="QHQ174" s="154"/>
      <c r="QHR174" s="153"/>
      <c r="QHS174" s="153"/>
      <c r="QHT174" s="153"/>
      <c r="QHU174" s="153"/>
      <c r="QHV174" s="153"/>
      <c r="QHW174" s="153"/>
      <c r="QHX174" s="153"/>
      <c r="QHY174" s="153"/>
      <c r="QHZ174" s="155"/>
      <c r="QIA174" s="165"/>
      <c r="QIB174" s="153"/>
      <c r="QIC174" s="154"/>
      <c r="QID174" s="154"/>
      <c r="QIE174" s="153"/>
      <c r="QIF174" s="153"/>
      <c r="QIG174" s="153"/>
      <c r="QIH174" s="153"/>
      <c r="QII174" s="153"/>
      <c r="QIJ174" s="153"/>
      <c r="QIK174" s="153"/>
      <c r="QIL174" s="153"/>
      <c r="QIM174" s="155"/>
      <c r="QIN174" s="165"/>
      <c r="QIO174" s="153"/>
      <c r="QIP174" s="154"/>
      <c r="QIQ174" s="154"/>
      <c r="QIR174" s="153"/>
      <c r="QIS174" s="153"/>
      <c r="QIT174" s="153"/>
      <c r="QIU174" s="153"/>
      <c r="QIV174" s="153"/>
      <c r="QIW174" s="153"/>
      <c r="QIX174" s="153"/>
      <c r="QIY174" s="153"/>
      <c r="QIZ174" s="155"/>
      <c r="QJA174" s="165"/>
      <c r="QJB174" s="153"/>
      <c r="QJC174" s="154"/>
      <c r="QJD174" s="154"/>
      <c r="QJE174" s="153"/>
      <c r="QJF174" s="153"/>
      <c r="QJG174" s="153"/>
      <c r="QJH174" s="153"/>
      <c r="QJI174" s="153"/>
      <c r="QJJ174" s="153"/>
      <c r="QJK174" s="153"/>
      <c r="QJL174" s="153"/>
      <c r="QJM174" s="155"/>
      <c r="QJN174" s="165"/>
      <c r="QJO174" s="153"/>
      <c r="QJP174" s="154"/>
      <c r="QJQ174" s="154"/>
      <c r="QJR174" s="153"/>
      <c r="QJS174" s="153"/>
      <c r="QJT174" s="153"/>
      <c r="QJU174" s="153"/>
      <c r="QJV174" s="153"/>
      <c r="QJW174" s="153"/>
      <c r="QJX174" s="153"/>
      <c r="QJY174" s="153"/>
      <c r="QJZ174" s="155"/>
      <c r="QKA174" s="165"/>
      <c r="QKB174" s="153"/>
      <c r="QKC174" s="154"/>
      <c r="QKD174" s="154"/>
      <c r="QKE174" s="153"/>
      <c r="QKF174" s="153"/>
      <c r="QKG174" s="153"/>
      <c r="QKH174" s="153"/>
      <c r="QKI174" s="153"/>
      <c r="QKJ174" s="153"/>
      <c r="QKK174" s="153"/>
      <c r="QKL174" s="153"/>
      <c r="QKM174" s="155"/>
      <c r="QKN174" s="165"/>
      <c r="QKO174" s="153"/>
      <c r="QKP174" s="154"/>
      <c r="QKQ174" s="154"/>
      <c r="QKR174" s="153"/>
      <c r="QKS174" s="153"/>
      <c r="QKT174" s="153"/>
      <c r="QKU174" s="153"/>
      <c r="QKV174" s="153"/>
      <c r="QKW174" s="153"/>
      <c r="QKX174" s="153"/>
      <c r="QKY174" s="153"/>
      <c r="QKZ174" s="155"/>
      <c r="QLA174" s="165"/>
      <c r="QLB174" s="153"/>
      <c r="QLC174" s="154"/>
      <c r="QLD174" s="154"/>
      <c r="QLE174" s="153"/>
      <c r="QLF174" s="153"/>
      <c r="QLG174" s="153"/>
      <c r="QLH174" s="153"/>
      <c r="QLI174" s="153"/>
      <c r="QLJ174" s="153"/>
      <c r="QLK174" s="153"/>
      <c r="QLL174" s="153"/>
      <c r="QLM174" s="155"/>
      <c r="QLN174" s="165"/>
      <c r="QLO174" s="153"/>
      <c r="QLP174" s="154"/>
      <c r="QLQ174" s="154"/>
      <c r="QLR174" s="153"/>
      <c r="QLS174" s="153"/>
      <c r="QLT174" s="153"/>
      <c r="QLU174" s="153"/>
      <c r="QLV174" s="153"/>
      <c r="QLW174" s="153"/>
      <c r="QLX174" s="153"/>
      <c r="QLY174" s="153"/>
      <c r="QLZ174" s="155"/>
      <c r="QMA174" s="165"/>
      <c r="QMB174" s="153"/>
      <c r="QMC174" s="154"/>
      <c r="QMD174" s="154"/>
      <c r="QME174" s="153"/>
      <c r="QMF174" s="153"/>
      <c r="QMG174" s="153"/>
      <c r="QMH174" s="153"/>
      <c r="QMI174" s="153"/>
      <c r="QMJ174" s="153"/>
      <c r="QMK174" s="153"/>
      <c r="QML174" s="153"/>
      <c r="QMM174" s="155"/>
      <c r="QMN174" s="165"/>
      <c r="QMO174" s="153"/>
      <c r="QMP174" s="154"/>
      <c r="QMQ174" s="154"/>
      <c r="QMR174" s="153"/>
      <c r="QMS174" s="153"/>
      <c r="QMT174" s="153"/>
      <c r="QMU174" s="153"/>
      <c r="QMV174" s="153"/>
      <c r="QMW174" s="153"/>
      <c r="QMX174" s="153"/>
      <c r="QMY174" s="153"/>
      <c r="QMZ174" s="155"/>
      <c r="QNA174" s="165"/>
      <c r="QNB174" s="153"/>
      <c r="QNC174" s="154"/>
      <c r="QND174" s="154"/>
      <c r="QNE174" s="153"/>
      <c r="QNF174" s="153"/>
      <c r="QNG174" s="153"/>
      <c r="QNH174" s="153"/>
      <c r="QNI174" s="153"/>
      <c r="QNJ174" s="153"/>
      <c r="QNK174" s="153"/>
      <c r="QNL174" s="153"/>
      <c r="QNM174" s="155"/>
      <c r="QNN174" s="165"/>
      <c r="QNO174" s="153"/>
      <c r="QNP174" s="154"/>
      <c r="QNQ174" s="154"/>
      <c r="QNR174" s="153"/>
      <c r="QNS174" s="153"/>
      <c r="QNT174" s="153"/>
      <c r="QNU174" s="153"/>
      <c r="QNV174" s="153"/>
      <c r="QNW174" s="153"/>
      <c r="QNX174" s="153"/>
      <c r="QNY174" s="153"/>
      <c r="QNZ174" s="155"/>
      <c r="QOA174" s="165"/>
      <c r="QOB174" s="153"/>
      <c r="QOC174" s="154"/>
      <c r="QOD174" s="154"/>
      <c r="QOE174" s="153"/>
      <c r="QOF174" s="153"/>
      <c r="QOG174" s="153"/>
      <c r="QOH174" s="153"/>
      <c r="QOI174" s="153"/>
      <c r="QOJ174" s="153"/>
      <c r="QOK174" s="153"/>
      <c r="QOL174" s="153"/>
      <c r="QOM174" s="155"/>
      <c r="QON174" s="165"/>
      <c r="QOO174" s="153"/>
      <c r="QOP174" s="154"/>
      <c r="QOQ174" s="154"/>
      <c r="QOR174" s="153"/>
      <c r="QOS174" s="153"/>
      <c r="QOT174" s="153"/>
      <c r="QOU174" s="153"/>
      <c r="QOV174" s="153"/>
      <c r="QOW174" s="153"/>
      <c r="QOX174" s="153"/>
      <c r="QOY174" s="153"/>
      <c r="QOZ174" s="155"/>
      <c r="QPA174" s="165"/>
      <c r="QPB174" s="153"/>
      <c r="QPC174" s="154"/>
      <c r="QPD174" s="154"/>
      <c r="QPE174" s="153"/>
      <c r="QPF174" s="153"/>
      <c r="QPG174" s="153"/>
      <c r="QPH174" s="153"/>
      <c r="QPI174" s="153"/>
      <c r="QPJ174" s="153"/>
      <c r="QPK174" s="153"/>
      <c r="QPL174" s="153"/>
      <c r="QPM174" s="155"/>
      <c r="QPN174" s="165"/>
      <c r="QPO174" s="153"/>
      <c r="QPP174" s="154"/>
      <c r="QPQ174" s="154"/>
      <c r="QPR174" s="153"/>
      <c r="QPS174" s="153"/>
      <c r="QPT174" s="153"/>
      <c r="QPU174" s="153"/>
      <c r="QPV174" s="153"/>
      <c r="QPW174" s="153"/>
      <c r="QPX174" s="153"/>
      <c r="QPY174" s="153"/>
      <c r="QPZ174" s="155"/>
      <c r="QQA174" s="165"/>
      <c r="QQB174" s="153"/>
      <c r="QQC174" s="154"/>
      <c r="QQD174" s="154"/>
      <c r="QQE174" s="153"/>
      <c r="QQF174" s="153"/>
      <c r="QQG174" s="153"/>
      <c r="QQH174" s="153"/>
      <c r="QQI174" s="153"/>
      <c r="QQJ174" s="153"/>
      <c r="QQK174" s="153"/>
      <c r="QQL174" s="153"/>
      <c r="QQM174" s="155"/>
      <c r="QQN174" s="165"/>
      <c r="QQO174" s="153"/>
      <c r="QQP174" s="154"/>
      <c r="QQQ174" s="154"/>
      <c r="QQR174" s="153"/>
      <c r="QQS174" s="153"/>
      <c r="QQT174" s="153"/>
      <c r="QQU174" s="153"/>
      <c r="QQV174" s="153"/>
      <c r="QQW174" s="153"/>
      <c r="QQX174" s="153"/>
      <c r="QQY174" s="153"/>
      <c r="QQZ174" s="155"/>
      <c r="QRA174" s="165"/>
      <c r="QRB174" s="153"/>
      <c r="QRC174" s="154"/>
      <c r="QRD174" s="154"/>
      <c r="QRE174" s="153"/>
      <c r="QRF174" s="153"/>
      <c r="QRG174" s="153"/>
      <c r="QRH174" s="153"/>
      <c r="QRI174" s="153"/>
      <c r="QRJ174" s="153"/>
      <c r="QRK174" s="153"/>
      <c r="QRL174" s="153"/>
      <c r="QRM174" s="155"/>
      <c r="QRN174" s="165"/>
      <c r="QRO174" s="153"/>
      <c r="QRP174" s="154"/>
      <c r="QRQ174" s="154"/>
      <c r="QRR174" s="153"/>
      <c r="QRS174" s="153"/>
      <c r="QRT174" s="153"/>
      <c r="QRU174" s="153"/>
      <c r="QRV174" s="153"/>
      <c r="QRW174" s="153"/>
      <c r="QRX174" s="153"/>
      <c r="QRY174" s="153"/>
      <c r="QRZ174" s="155"/>
      <c r="QSA174" s="165"/>
      <c r="QSB174" s="153"/>
      <c r="QSC174" s="154"/>
      <c r="QSD174" s="154"/>
      <c r="QSE174" s="153"/>
      <c r="QSF174" s="153"/>
      <c r="QSG174" s="153"/>
      <c r="QSH174" s="153"/>
      <c r="QSI174" s="153"/>
      <c r="QSJ174" s="153"/>
      <c r="QSK174" s="153"/>
      <c r="QSL174" s="153"/>
      <c r="QSM174" s="155"/>
      <c r="QSN174" s="165"/>
      <c r="QSO174" s="153"/>
      <c r="QSP174" s="154"/>
      <c r="QSQ174" s="154"/>
      <c r="QSR174" s="153"/>
      <c r="QSS174" s="153"/>
      <c r="QST174" s="153"/>
      <c r="QSU174" s="153"/>
      <c r="QSV174" s="153"/>
      <c r="QSW174" s="153"/>
      <c r="QSX174" s="153"/>
      <c r="QSY174" s="153"/>
      <c r="QSZ174" s="155"/>
      <c r="QTA174" s="165"/>
      <c r="QTB174" s="153"/>
      <c r="QTC174" s="154"/>
      <c r="QTD174" s="154"/>
      <c r="QTE174" s="153"/>
      <c r="QTF174" s="153"/>
      <c r="QTG174" s="153"/>
      <c r="QTH174" s="153"/>
      <c r="QTI174" s="153"/>
      <c r="QTJ174" s="153"/>
      <c r="QTK174" s="153"/>
      <c r="QTL174" s="153"/>
      <c r="QTM174" s="155"/>
      <c r="QTN174" s="165"/>
      <c r="QTO174" s="153"/>
      <c r="QTP174" s="154"/>
      <c r="QTQ174" s="154"/>
      <c r="QTR174" s="153"/>
      <c r="QTS174" s="153"/>
      <c r="QTT174" s="153"/>
      <c r="QTU174" s="153"/>
      <c r="QTV174" s="153"/>
      <c r="QTW174" s="153"/>
      <c r="QTX174" s="153"/>
      <c r="QTY174" s="153"/>
      <c r="QTZ174" s="155"/>
      <c r="QUA174" s="165"/>
      <c r="QUB174" s="153"/>
      <c r="QUC174" s="154"/>
      <c r="QUD174" s="154"/>
      <c r="QUE174" s="153"/>
      <c r="QUF174" s="153"/>
      <c r="QUG174" s="153"/>
      <c r="QUH174" s="153"/>
      <c r="QUI174" s="153"/>
      <c r="QUJ174" s="153"/>
      <c r="QUK174" s="153"/>
      <c r="QUL174" s="153"/>
      <c r="QUM174" s="155"/>
      <c r="QUN174" s="165"/>
      <c r="QUO174" s="153"/>
      <c r="QUP174" s="154"/>
      <c r="QUQ174" s="154"/>
      <c r="QUR174" s="153"/>
      <c r="QUS174" s="153"/>
      <c r="QUT174" s="153"/>
      <c r="QUU174" s="153"/>
      <c r="QUV174" s="153"/>
      <c r="QUW174" s="153"/>
      <c r="QUX174" s="153"/>
      <c r="QUY174" s="153"/>
      <c r="QUZ174" s="155"/>
      <c r="QVA174" s="165"/>
      <c r="QVB174" s="153"/>
      <c r="QVC174" s="154"/>
      <c r="QVD174" s="154"/>
      <c r="QVE174" s="153"/>
      <c r="QVF174" s="153"/>
      <c r="QVG174" s="153"/>
      <c r="QVH174" s="153"/>
      <c r="QVI174" s="153"/>
      <c r="QVJ174" s="153"/>
      <c r="QVK174" s="153"/>
      <c r="QVL174" s="153"/>
      <c r="QVM174" s="155"/>
      <c r="QVN174" s="165"/>
      <c r="QVO174" s="153"/>
      <c r="QVP174" s="154"/>
      <c r="QVQ174" s="154"/>
      <c r="QVR174" s="153"/>
      <c r="QVS174" s="153"/>
      <c r="QVT174" s="153"/>
      <c r="QVU174" s="153"/>
      <c r="QVV174" s="153"/>
      <c r="QVW174" s="153"/>
      <c r="QVX174" s="153"/>
      <c r="QVY174" s="153"/>
      <c r="QVZ174" s="155"/>
      <c r="QWA174" s="165"/>
      <c r="QWB174" s="153"/>
      <c r="QWC174" s="154"/>
      <c r="QWD174" s="154"/>
      <c r="QWE174" s="153"/>
      <c r="QWF174" s="153"/>
      <c r="QWG174" s="153"/>
      <c r="QWH174" s="153"/>
      <c r="QWI174" s="153"/>
      <c r="QWJ174" s="153"/>
      <c r="QWK174" s="153"/>
      <c r="QWL174" s="153"/>
      <c r="QWM174" s="155"/>
      <c r="QWN174" s="165"/>
      <c r="QWO174" s="153"/>
      <c r="QWP174" s="154"/>
      <c r="QWQ174" s="154"/>
      <c r="QWR174" s="153"/>
      <c r="QWS174" s="153"/>
      <c r="QWT174" s="153"/>
      <c r="QWU174" s="153"/>
      <c r="QWV174" s="153"/>
      <c r="QWW174" s="153"/>
      <c r="QWX174" s="153"/>
      <c r="QWY174" s="153"/>
      <c r="QWZ174" s="155"/>
      <c r="QXA174" s="165"/>
      <c r="QXB174" s="153"/>
      <c r="QXC174" s="154"/>
      <c r="QXD174" s="154"/>
      <c r="QXE174" s="153"/>
      <c r="QXF174" s="153"/>
      <c r="QXG174" s="153"/>
      <c r="QXH174" s="153"/>
      <c r="QXI174" s="153"/>
      <c r="QXJ174" s="153"/>
      <c r="QXK174" s="153"/>
      <c r="QXL174" s="153"/>
      <c r="QXM174" s="155"/>
      <c r="QXN174" s="165"/>
      <c r="QXO174" s="153"/>
      <c r="QXP174" s="154"/>
      <c r="QXQ174" s="154"/>
      <c r="QXR174" s="153"/>
      <c r="QXS174" s="153"/>
      <c r="QXT174" s="153"/>
      <c r="QXU174" s="153"/>
      <c r="QXV174" s="153"/>
      <c r="QXW174" s="153"/>
      <c r="QXX174" s="153"/>
      <c r="QXY174" s="153"/>
      <c r="QXZ174" s="155"/>
      <c r="QYA174" s="165"/>
      <c r="QYB174" s="153"/>
      <c r="QYC174" s="154"/>
      <c r="QYD174" s="154"/>
      <c r="QYE174" s="153"/>
      <c r="QYF174" s="153"/>
      <c r="QYG174" s="153"/>
      <c r="QYH174" s="153"/>
      <c r="QYI174" s="153"/>
      <c r="QYJ174" s="153"/>
      <c r="QYK174" s="153"/>
      <c r="QYL174" s="153"/>
      <c r="QYM174" s="155"/>
      <c r="QYN174" s="165"/>
      <c r="QYO174" s="153"/>
      <c r="QYP174" s="154"/>
      <c r="QYQ174" s="154"/>
      <c r="QYR174" s="153"/>
      <c r="QYS174" s="153"/>
      <c r="QYT174" s="153"/>
      <c r="QYU174" s="153"/>
      <c r="QYV174" s="153"/>
      <c r="QYW174" s="153"/>
      <c r="QYX174" s="153"/>
      <c r="QYY174" s="153"/>
      <c r="QYZ174" s="155"/>
      <c r="QZA174" s="165"/>
      <c r="QZB174" s="153"/>
      <c r="QZC174" s="154"/>
      <c r="QZD174" s="154"/>
      <c r="QZE174" s="153"/>
      <c r="QZF174" s="153"/>
      <c r="QZG174" s="153"/>
      <c r="QZH174" s="153"/>
      <c r="QZI174" s="153"/>
      <c r="QZJ174" s="153"/>
      <c r="QZK174" s="153"/>
      <c r="QZL174" s="153"/>
      <c r="QZM174" s="155"/>
      <c r="QZN174" s="165"/>
      <c r="QZO174" s="153"/>
      <c r="QZP174" s="154"/>
      <c r="QZQ174" s="154"/>
      <c r="QZR174" s="153"/>
      <c r="QZS174" s="153"/>
      <c r="QZT174" s="153"/>
      <c r="QZU174" s="153"/>
      <c r="QZV174" s="153"/>
      <c r="QZW174" s="153"/>
      <c r="QZX174" s="153"/>
      <c r="QZY174" s="153"/>
      <c r="QZZ174" s="155"/>
      <c r="RAA174" s="165"/>
      <c r="RAB174" s="153"/>
      <c r="RAC174" s="154"/>
      <c r="RAD174" s="154"/>
      <c r="RAE174" s="153"/>
      <c r="RAF174" s="153"/>
      <c r="RAG174" s="153"/>
      <c r="RAH174" s="153"/>
      <c r="RAI174" s="153"/>
      <c r="RAJ174" s="153"/>
      <c r="RAK174" s="153"/>
      <c r="RAL174" s="153"/>
      <c r="RAM174" s="155"/>
      <c r="RAN174" s="165"/>
      <c r="RAO174" s="153"/>
      <c r="RAP174" s="154"/>
      <c r="RAQ174" s="154"/>
      <c r="RAR174" s="153"/>
      <c r="RAS174" s="153"/>
      <c r="RAT174" s="153"/>
      <c r="RAU174" s="153"/>
      <c r="RAV174" s="153"/>
      <c r="RAW174" s="153"/>
      <c r="RAX174" s="153"/>
      <c r="RAY174" s="153"/>
      <c r="RAZ174" s="155"/>
      <c r="RBA174" s="165"/>
      <c r="RBB174" s="153"/>
      <c r="RBC174" s="154"/>
      <c r="RBD174" s="154"/>
      <c r="RBE174" s="153"/>
      <c r="RBF174" s="153"/>
      <c r="RBG174" s="153"/>
      <c r="RBH174" s="153"/>
      <c r="RBI174" s="153"/>
      <c r="RBJ174" s="153"/>
      <c r="RBK174" s="153"/>
      <c r="RBL174" s="153"/>
      <c r="RBM174" s="155"/>
      <c r="RBN174" s="165"/>
      <c r="RBO174" s="153"/>
      <c r="RBP174" s="154"/>
      <c r="RBQ174" s="154"/>
      <c r="RBR174" s="153"/>
      <c r="RBS174" s="153"/>
      <c r="RBT174" s="153"/>
      <c r="RBU174" s="153"/>
      <c r="RBV174" s="153"/>
      <c r="RBW174" s="153"/>
      <c r="RBX174" s="153"/>
      <c r="RBY174" s="153"/>
      <c r="RBZ174" s="155"/>
      <c r="RCA174" s="165"/>
      <c r="RCB174" s="153"/>
      <c r="RCC174" s="154"/>
      <c r="RCD174" s="154"/>
      <c r="RCE174" s="153"/>
      <c r="RCF174" s="153"/>
      <c r="RCG174" s="153"/>
      <c r="RCH174" s="153"/>
      <c r="RCI174" s="153"/>
      <c r="RCJ174" s="153"/>
      <c r="RCK174" s="153"/>
      <c r="RCL174" s="153"/>
      <c r="RCM174" s="155"/>
      <c r="RCN174" s="165"/>
      <c r="RCO174" s="153"/>
      <c r="RCP174" s="154"/>
      <c r="RCQ174" s="154"/>
      <c r="RCR174" s="153"/>
      <c r="RCS174" s="153"/>
      <c r="RCT174" s="153"/>
      <c r="RCU174" s="153"/>
      <c r="RCV174" s="153"/>
      <c r="RCW174" s="153"/>
      <c r="RCX174" s="153"/>
      <c r="RCY174" s="153"/>
      <c r="RCZ174" s="155"/>
      <c r="RDA174" s="165"/>
      <c r="RDB174" s="153"/>
      <c r="RDC174" s="154"/>
      <c r="RDD174" s="154"/>
      <c r="RDE174" s="153"/>
      <c r="RDF174" s="153"/>
      <c r="RDG174" s="153"/>
      <c r="RDH174" s="153"/>
      <c r="RDI174" s="153"/>
      <c r="RDJ174" s="153"/>
      <c r="RDK174" s="153"/>
      <c r="RDL174" s="153"/>
      <c r="RDM174" s="155"/>
      <c r="RDN174" s="165"/>
      <c r="RDO174" s="153"/>
      <c r="RDP174" s="154"/>
      <c r="RDQ174" s="154"/>
      <c r="RDR174" s="153"/>
      <c r="RDS174" s="153"/>
      <c r="RDT174" s="153"/>
      <c r="RDU174" s="153"/>
      <c r="RDV174" s="153"/>
      <c r="RDW174" s="153"/>
      <c r="RDX174" s="153"/>
      <c r="RDY174" s="153"/>
      <c r="RDZ174" s="155"/>
      <c r="REA174" s="165"/>
      <c r="REB174" s="153"/>
      <c r="REC174" s="154"/>
      <c r="RED174" s="154"/>
      <c r="REE174" s="153"/>
      <c r="REF174" s="153"/>
      <c r="REG174" s="153"/>
      <c r="REH174" s="153"/>
      <c r="REI174" s="153"/>
      <c r="REJ174" s="153"/>
      <c r="REK174" s="153"/>
      <c r="REL174" s="153"/>
      <c r="REM174" s="155"/>
      <c r="REN174" s="165"/>
      <c r="REO174" s="153"/>
      <c r="REP174" s="154"/>
      <c r="REQ174" s="154"/>
      <c r="RER174" s="153"/>
      <c r="RES174" s="153"/>
      <c r="RET174" s="153"/>
      <c r="REU174" s="153"/>
      <c r="REV174" s="153"/>
      <c r="REW174" s="153"/>
      <c r="REX174" s="153"/>
      <c r="REY174" s="153"/>
      <c r="REZ174" s="155"/>
      <c r="RFA174" s="165"/>
      <c r="RFB174" s="153"/>
      <c r="RFC174" s="154"/>
      <c r="RFD174" s="154"/>
      <c r="RFE174" s="153"/>
      <c r="RFF174" s="153"/>
      <c r="RFG174" s="153"/>
      <c r="RFH174" s="153"/>
      <c r="RFI174" s="153"/>
      <c r="RFJ174" s="153"/>
      <c r="RFK174" s="153"/>
      <c r="RFL174" s="153"/>
      <c r="RFM174" s="155"/>
      <c r="RFN174" s="165"/>
      <c r="RFO174" s="153"/>
      <c r="RFP174" s="154"/>
      <c r="RFQ174" s="154"/>
      <c r="RFR174" s="153"/>
      <c r="RFS174" s="153"/>
      <c r="RFT174" s="153"/>
      <c r="RFU174" s="153"/>
      <c r="RFV174" s="153"/>
      <c r="RFW174" s="153"/>
      <c r="RFX174" s="153"/>
      <c r="RFY174" s="153"/>
      <c r="RFZ174" s="155"/>
      <c r="RGA174" s="165"/>
      <c r="RGB174" s="153"/>
      <c r="RGC174" s="154"/>
      <c r="RGD174" s="154"/>
      <c r="RGE174" s="153"/>
      <c r="RGF174" s="153"/>
      <c r="RGG174" s="153"/>
      <c r="RGH174" s="153"/>
      <c r="RGI174" s="153"/>
      <c r="RGJ174" s="153"/>
      <c r="RGK174" s="153"/>
      <c r="RGL174" s="153"/>
      <c r="RGM174" s="155"/>
      <c r="RGN174" s="165"/>
      <c r="RGO174" s="153"/>
      <c r="RGP174" s="154"/>
      <c r="RGQ174" s="154"/>
      <c r="RGR174" s="153"/>
      <c r="RGS174" s="153"/>
      <c r="RGT174" s="153"/>
      <c r="RGU174" s="153"/>
      <c r="RGV174" s="153"/>
      <c r="RGW174" s="153"/>
      <c r="RGX174" s="153"/>
      <c r="RGY174" s="153"/>
      <c r="RGZ174" s="155"/>
      <c r="RHA174" s="165"/>
      <c r="RHB174" s="153"/>
      <c r="RHC174" s="154"/>
      <c r="RHD174" s="154"/>
      <c r="RHE174" s="153"/>
      <c r="RHF174" s="153"/>
      <c r="RHG174" s="153"/>
      <c r="RHH174" s="153"/>
      <c r="RHI174" s="153"/>
      <c r="RHJ174" s="153"/>
      <c r="RHK174" s="153"/>
      <c r="RHL174" s="153"/>
      <c r="RHM174" s="155"/>
      <c r="RHN174" s="165"/>
      <c r="RHO174" s="153"/>
      <c r="RHP174" s="154"/>
      <c r="RHQ174" s="154"/>
      <c r="RHR174" s="153"/>
      <c r="RHS174" s="153"/>
      <c r="RHT174" s="153"/>
      <c r="RHU174" s="153"/>
      <c r="RHV174" s="153"/>
      <c r="RHW174" s="153"/>
      <c r="RHX174" s="153"/>
      <c r="RHY174" s="153"/>
      <c r="RHZ174" s="155"/>
      <c r="RIA174" s="165"/>
      <c r="RIB174" s="153"/>
      <c r="RIC174" s="154"/>
      <c r="RID174" s="154"/>
      <c r="RIE174" s="153"/>
      <c r="RIF174" s="153"/>
      <c r="RIG174" s="153"/>
      <c r="RIH174" s="153"/>
      <c r="RII174" s="153"/>
      <c r="RIJ174" s="153"/>
      <c r="RIK174" s="153"/>
      <c r="RIL174" s="153"/>
      <c r="RIM174" s="155"/>
      <c r="RIN174" s="165"/>
      <c r="RIO174" s="153"/>
      <c r="RIP174" s="154"/>
      <c r="RIQ174" s="154"/>
      <c r="RIR174" s="153"/>
      <c r="RIS174" s="153"/>
      <c r="RIT174" s="153"/>
      <c r="RIU174" s="153"/>
      <c r="RIV174" s="153"/>
      <c r="RIW174" s="153"/>
      <c r="RIX174" s="153"/>
      <c r="RIY174" s="153"/>
      <c r="RIZ174" s="155"/>
      <c r="RJA174" s="165"/>
      <c r="RJB174" s="153"/>
      <c r="RJC174" s="154"/>
      <c r="RJD174" s="154"/>
      <c r="RJE174" s="153"/>
      <c r="RJF174" s="153"/>
      <c r="RJG174" s="153"/>
      <c r="RJH174" s="153"/>
      <c r="RJI174" s="153"/>
      <c r="RJJ174" s="153"/>
      <c r="RJK174" s="153"/>
      <c r="RJL174" s="153"/>
      <c r="RJM174" s="155"/>
      <c r="RJN174" s="165"/>
      <c r="RJO174" s="153"/>
      <c r="RJP174" s="154"/>
      <c r="RJQ174" s="154"/>
      <c r="RJR174" s="153"/>
      <c r="RJS174" s="153"/>
      <c r="RJT174" s="153"/>
      <c r="RJU174" s="153"/>
      <c r="RJV174" s="153"/>
      <c r="RJW174" s="153"/>
      <c r="RJX174" s="153"/>
      <c r="RJY174" s="153"/>
      <c r="RJZ174" s="155"/>
      <c r="RKA174" s="165"/>
      <c r="RKB174" s="153"/>
      <c r="RKC174" s="154"/>
      <c r="RKD174" s="154"/>
      <c r="RKE174" s="153"/>
      <c r="RKF174" s="153"/>
      <c r="RKG174" s="153"/>
      <c r="RKH174" s="153"/>
      <c r="RKI174" s="153"/>
      <c r="RKJ174" s="153"/>
      <c r="RKK174" s="153"/>
      <c r="RKL174" s="153"/>
      <c r="RKM174" s="155"/>
      <c r="RKN174" s="165"/>
      <c r="RKO174" s="153"/>
      <c r="RKP174" s="154"/>
      <c r="RKQ174" s="154"/>
      <c r="RKR174" s="153"/>
      <c r="RKS174" s="153"/>
      <c r="RKT174" s="153"/>
      <c r="RKU174" s="153"/>
      <c r="RKV174" s="153"/>
      <c r="RKW174" s="153"/>
      <c r="RKX174" s="153"/>
      <c r="RKY174" s="153"/>
      <c r="RKZ174" s="155"/>
      <c r="RLA174" s="165"/>
      <c r="RLB174" s="153"/>
      <c r="RLC174" s="154"/>
      <c r="RLD174" s="154"/>
      <c r="RLE174" s="153"/>
      <c r="RLF174" s="153"/>
      <c r="RLG174" s="153"/>
      <c r="RLH174" s="153"/>
      <c r="RLI174" s="153"/>
      <c r="RLJ174" s="153"/>
      <c r="RLK174" s="153"/>
      <c r="RLL174" s="153"/>
      <c r="RLM174" s="155"/>
      <c r="RLN174" s="165"/>
      <c r="RLO174" s="153"/>
      <c r="RLP174" s="154"/>
      <c r="RLQ174" s="154"/>
      <c r="RLR174" s="153"/>
      <c r="RLS174" s="153"/>
      <c r="RLT174" s="153"/>
      <c r="RLU174" s="153"/>
      <c r="RLV174" s="153"/>
      <c r="RLW174" s="153"/>
      <c r="RLX174" s="153"/>
      <c r="RLY174" s="153"/>
      <c r="RLZ174" s="155"/>
      <c r="RMA174" s="165"/>
      <c r="RMB174" s="153"/>
      <c r="RMC174" s="154"/>
      <c r="RMD174" s="154"/>
      <c r="RME174" s="153"/>
      <c r="RMF174" s="153"/>
      <c r="RMG174" s="153"/>
      <c r="RMH174" s="153"/>
      <c r="RMI174" s="153"/>
      <c r="RMJ174" s="153"/>
      <c r="RMK174" s="153"/>
      <c r="RML174" s="153"/>
      <c r="RMM174" s="155"/>
      <c r="RMN174" s="165"/>
      <c r="RMO174" s="153"/>
      <c r="RMP174" s="154"/>
      <c r="RMQ174" s="154"/>
      <c r="RMR174" s="153"/>
      <c r="RMS174" s="153"/>
      <c r="RMT174" s="153"/>
      <c r="RMU174" s="153"/>
      <c r="RMV174" s="153"/>
      <c r="RMW174" s="153"/>
      <c r="RMX174" s="153"/>
      <c r="RMY174" s="153"/>
      <c r="RMZ174" s="155"/>
      <c r="RNA174" s="165"/>
      <c r="RNB174" s="153"/>
      <c r="RNC174" s="154"/>
      <c r="RND174" s="154"/>
      <c r="RNE174" s="153"/>
      <c r="RNF174" s="153"/>
      <c r="RNG174" s="153"/>
      <c r="RNH174" s="153"/>
      <c r="RNI174" s="153"/>
      <c r="RNJ174" s="153"/>
      <c r="RNK174" s="153"/>
      <c r="RNL174" s="153"/>
      <c r="RNM174" s="155"/>
      <c r="RNN174" s="165"/>
      <c r="RNO174" s="153"/>
      <c r="RNP174" s="154"/>
      <c r="RNQ174" s="154"/>
      <c r="RNR174" s="153"/>
      <c r="RNS174" s="153"/>
      <c r="RNT174" s="153"/>
      <c r="RNU174" s="153"/>
      <c r="RNV174" s="153"/>
      <c r="RNW174" s="153"/>
      <c r="RNX174" s="153"/>
      <c r="RNY174" s="153"/>
      <c r="RNZ174" s="155"/>
      <c r="ROA174" s="165"/>
      <c r="ROB174" s="153"/>
      <c r="ROC174" s="154"/>
      <c r="ROD174" s="154"/>
      <c r="ROE174" s="153"/>
      <c r="ROF174" s="153"/>
      <c r="ROG174" s="153"/>
      <c r="ROH174" s="153"/>
      <c r="ROI174" s="153"/>
      <c r="ROJ174" s="153"/>
      <c r="ROK174" s="153"/>
      <c r="ROL174" s="153"/>
      <c r="ROM174" s="155"/>
      <c r="RON174" s="165"/>
      <c r="ROO174" s="153"/>
      <c r="ROP174" s="154"/>
      <c r="ROQ174" s="154"/>
      <c r="ROR174" s="153"/>
      <c r="ROS174" s="153"/>
      <c r="ROT174" s="153"/>
      <c r="ROU174" s="153"/>
      <c r="ROV174" s="153"/>
      <c r="ROW174" s="153"/>
      <c r="ROX174" s="153"/>
      <c r="ROY174" s="153"/>
      <c r="ROZ174" s="155"/>
      <c r="RPA174" s="165"/>
      <c r="RPB174" s="153"/>
      <c r="RPC174" s="154"/>
      <c r="RPD174" s="154"/>
      <c r="RPE174" s="153"/>
      <c r="RPF174" s="153"/>
      <c r="RPG174" s="153"/>
      <c r="RPH174" s="153"/>
      <c r="RPI174" s="153"/>
      <c r="RPJ174" s="153"/>
      <c r="RPK174" s="153"/>
      <c r="RPL174" s="153"/>
      <c r="RPM174" s="155"/>
      <c r="RPN174" s="165"/>
      <c r="RPO174" s="153"/>
      <c r="RPP174" s="154"/>
      <c r="RPQ174" s="154"/>
      <c r="RPR174" s="153"/>
      <c r="RPS174" s="153"/>
      <c r="RPT174" s="153"/>
      <c r="RPU174" s="153"/>
      <c r="RPV174" s="153"/>
      <c r="RPW174" s="153"/>
      <c r="RPX174" s="153"/>
      <c r="RPY174" s="153"/>
      <c r="RPZ174" s="155"/>
      <c r="RQA174" s="165"/>
      <c r="RQB174" s="153"/>
      <c r="RQC174" s="154"/>
      <c r="RQD174" s="154"/>
      <c r="RQE174" s="153"/>
      <c r="RQF174" s="153"/>
      <c r="RQG174" s="153"/>
      <c r="RQH174" s="153"/>
      <c r="RQI174" s="153"/>
      <c r="RQJ174" s="153"/>
      <c r="RQK174" s="153"/>
      <c r="RQL174" s="153"/>
      <c r="RQM174" s="155"/>
      <c r="RQN174" s="165"/>
      <c r="RQO174" s="153"/>
      <c r="RQP174" s="154"/>
      <c r="RQQ174" s="154"/>
      <c r="RQR174" s="153"/>
      <c r="RQS174" s="153"/>
      <c r="RQT174" s="153"/>
      <c r="RQU174" s="153"/>
      <c r="RQV174" s="153"/>
      <c r="RQW174" s="153"/>
      <c r="RQX174" s="153"/>
      <c r="RQY174" s="153"/>
      <c r="RQZ174" s="155"/>
      <c r="RRA174" s="165"/>
      <c r="RRB174" s="153"/>
      <c r="RRC174" s="154"/>
      <c r="RRD174" s="154"/>
      <c r="RRE174" s="153"/>
      <c r="RRF174" s="153"/>
      <c r="RRG174" s="153"/>
      <c r="RRH174" s="153"/>
      <c r="RRI174" s="153"/>
      <c r="RRJ174" s="153"/>
      <c r="RRK174" s="153"/>
      <c r="RRL174" s="153"/>
      <c r="RRM174" s="155"/>
      <c r="RRN174" s="165"/>
      <c r="RRO174" s="153"/>
      <c r="RRP174" s="154"/>
      <c r="RRQ174" s="154"/>
      <c r="RRR174" s="153"/>
      <c r="RRS174" s="153"/>
      <c r="RRT174" s="153"/>
      <c r="RRU174" s="153"/>
      <c r="RRV174" s="153"/>
      <c r="RRW174" s="153"/>
      <c r="RRX174" s="153"/>
      <c r="RRY174" s="153"/>
      <c r="RRZ174" s="155"/>
      <c r="RSA174" s="165"/>
      <c r="RSB174" s="153"/>
      <c r="RSC174" s="154"/>
      <c r="RSD174" s="154"/>
      <c r="RSE174" s="153"/>
      <c r="RSF174" s="153"/>
      <c r="RSG174" s="153"/>
      <c r="RSH174" s="153"/>
      <c r="RSI174" s="153"/>
      <c r="RSJ174" s="153"/>
      <c r="RSK174" s="153"/>
      <c r="RSL174" s="153"/>
      <c r="RSM174" s="155"/>
      <c r="RSN174" s="165"/>
      <c r="RSO174" s="153"/>
      <c r="RSP174" s="154"/>
      <c r="RSQ174" s="154"/>
      <c r="RSR174" s="153"/>
      <c r="RSS174" s="153"/>
      <c r="RST174" s="153"/>
      <c r="RSU174" s="153"/>
      <c r="RSV174" s="153"/>
      <c r="RSW174" s="153"/>
      <c r="RSX174" s="153"/>
      <c r="RSY174" s="153"/>
      <c r="RSZ174" s="155"/>
      <c r="RTA174" s="165"/>
      <c r="RTB174" s="153"/>
      <c r="RTC174" s="154"/>
      <c r="RTD174" s="154"/>
      <c r="RTE174" s="153"/>
      <c r="RTF174" s="153"/>
      <c r="RTG174" s="153"/>
      <c r="RTH174" s="153"/>
      <c r="RTI174" s="153"/>
      <c r="RTJ174" s="153"/>
      <c r="RTK174" s="153"/>
      <c r="RTL174" s="153"/>
      <c r="RTM174" s="155"/>
      <c r="RTN174" s="165"/>
      <c r="RTO174" s="153"/>
      <c r="RTP174" s="154"/>
      <c r="RTQ174" s="154"/>
      <c r="RTR174" s="153"/>
      <c r="RTS174" s="153"/>
      <c r="RTT174" s="153"/>
      <c r="RTU174" s="153"/>
      <c r="RTV174" s="153"/>
      <c r="RTW174" s="153"/>
      <c r="RTX174" s="153"/>
      <c r="RTY174" s="153"/>
      <c r="RTZ174" s="155"/>
      <c r="RUA174" s="165"/>
      <c r="RUB174" s="153"/>
      <c r="RUC174" s="154"/>
      <c r="RUD174" s="154"/>
      <c r="RUE174" s="153"/>
      <c r="RUF174" s="153"/>
      <c r="RUG174" s="153"/>
      <c r="RUH174" s="153"/>
      <c r="RUI174" s="153"/>
      <c r="RUJ174" s="153"/>
      <c r="RUK174" s="153"/>
      <c r="RUL174" s="153"/>
      <c r="RUM174" s="155"/>
      <c r="RUN174" s="165"/>
      <c r="RUO174" s="153"/>
      <c r="RUP174" s="154"/>
      <c r="RUQ174" s="154"/>
      <c r="RUR174" s="153"/>
      <c r="RUS174" s="153"/>
      <c r="RUT174" s="153"/>
      <c r="RUU174" s="153"/>
      <c r="RUV174" s="153"/>
      <c r="RUW174" s="153"/>
      <c r="RUX174" s="153"/>
      <c r="RUY174" s="153"/>
      <c r="RUZ174" s="155"/>
      <c r="RVA174" s="165"/>
      <c r="RVB174" s="153"/>
      <c r="RVC174" s="154"/>
      <c r="RVD174" s="154"/>
      <c r="RVE174" s="153"/>
      <c r="RVF174" s="153"/>
      <c r="RVG174" s="153"/>
      <c r="RVH174" s="153"/>
      <c r="RVI174" s="153"/>
      <c r="RVJ174" s="153"/>
      <c r="RVK174" s="153"/>
      <c r="RVL174" s="153"/>
      <c r="RVM174" s="155"/>
      <c r="RVN174" s="165"/>
      <c r="RVO174" s="153"/>
      <c r="RVP174" s="154"/>
      <c r="RVQ174" s="154"/>
      <c r="RVR174" s="153"/>
      <c r="RVS174" s="153"/>
      <c r="RVT174" s="153"/>
      <c r="RVU174" s="153"/>
      <c r="RVV174" s="153"/>
      <c r="RVW174" s="153"/>
      <c r="RVX174" s="153"/>
      <c r="RVY174" s="153"/>
      <c r="RVZ174" s="155"/>
      <c r="RWA174" s="165"/>
      <c r="RWB174" s="153"/>
      <c r="RWC174" s="154"/>
      <c r="RWD174" s="154"/>
      <c r="RWE174" s="153"/>
      <c r="RWF174" s="153"/>
      <c r="RWG174" s="153"/>
      <c r="RWH174" s="153"/>
      <c r="RWI174" s="153"/>
      <c r="RWJ174" s="153"/>
      <c r="RWK174" s="153"/>
      <c r="RWL174" s="153"/>
      <c r="RWM174" s="155"/>
      <c r="RWN174" s="165"/>
      <c r="RWO174" s="153"/>
      <c r="RWP174" s="154"/>
      <c r="RWQ174" s="154"/>
      <c r="RWR174" s="153"/>
      <c r="RWS174" s="153"/>
      <c r="RWT174" s="153"/>
      <c r="RWU174" s="153"/>
      <c r="RWV174" s="153"/>
      <c r="RWW174" s="153"/>
      <c r="RWX174" s="153"/>
      <c r="RWY174" s="153"/>
      <c r="RWZ174" s="155"/>
      <c r="RXA174" s="165"/>
      <c r="RXB174" s="153"/>
      <c r="RXC174" s="154"/>
      <c r="RXD174" s="154"/>
      <c r="RXE174" s="153"/>
      <c r="RXF174" s="153"/>
      <c r="RXG174" s="153"/>
      <c r="RXH174" s="153"/>
      <c r="RXI174" s="153"/>
      <c r="RXJ174" s="153"/>
      <c r="RXK174" s="153"/>
      <c r="RXL174" s="153"/>
      <c r="RXM174" s="155"/>
      <c r="RXN174" s="165"/>
      <c r="RXO174" s="153"/>
      <c r="RXP174" s="154"/>
      <c r="RXQ174" s="154"/>
      <c r="RXR174" s="153"/>
      <c r="RXS174" s="153"/>
      <c r="RXT174" s="153"/>
      <c r="RXU174" s="153"/>
      <c r="RXV174" s="153"/>
      <c r="RXW174" s="153"/>
      <c r="RXX174" s="153"/>
      <c r="RXY174" s="153"/>
      <c r="RXZ174" s="155"/>
      <c r="RYA174" s="165"/>
      <c r="RYB174" s="153"/>
      <c r="RYC174" s="154"/>
      <c r="RYD174" s="154"/>
      <c r="RYE174" s="153"/>
      <c r="RYF174" s="153"/>
      <c r="RYG174" s="153"/>
      <c r="RYH174" s="153"/>
      <c r="RYI174" s="153"/>
      <c r="RYJ174" s="153"/>
      <c r="RYK174" s="153"/>
      <c r="RYL174" s="153"/>
      <c r="RYM174" s="155"/>
      <c r="RYN174" s="165"/>
      <c r="RYO174" s="153"/>
      <c r="RYP174" s="154"/>
      <c r="RYQ174" s="154"/>
      <c r="RYR174" s="153"/>
      <c r="RYS174" s="153"/>
      <c r="RYT174" s="153"/>
      <c r="RYU174" s="153"/>
      <c r="RYV174" s="153"/>
      <c r="RYW174" s="153"/>
      <c r="RYX174" s="153"/>
      <c r="RYY174" s="153"/>
      <c r="RYZ174" s="155"/>
      <c r="RZA174" s="165"/>
      <c r="RZB174" s="153"/>
      <c r="RZC174" s="154"/>
      <c r="RZD174" s="154"/>
      <c r="RZE174" s="153"/>
      <c r="RZF174" s="153"/>
      <c r="RZG174" s="153"/>
      <c r="RZH174" s="153"/>
      <c r="RZI174" s="153"/>
      <c r="RZJ174" s="153"/>
      <c r="RZK174" s="153"/>
      <c r="RZL174" s="153"/>
      <c r="RZM174" s="155"/>
      <c r="RZN174" s="165"/>
      <c r="RZO174" s="153"/>
      <c r="RZP174" s="154"/>
      <c r="RZQ174" s="154"/>
      <c r="RZR174" s="153"/>
      <c r="RZS174" s="153"/>
      <c r="RZT174" s="153"/>
      <c r="RZU174" s="153"/>
      <c r="RZV174" s="153"/>
      <c r="RZW174" s="153"/>
      <c r="RZX174" s="153"/>
      <c r="RZY174" s="153"/>
      <c r="RZZ174" s="155"/>
      <c r="SAA174" s="165"/>
      <c r="SAB174" s="153"/>
      <c r="SAC174" s="154"/>
      <c r="SAD174" s="154"/>
      <c r="SAE174" s="153"/>
      <c r="SAF174" s="153"/>
      <c r="SAG174" s="153"/>
      <c r="SAH174" s="153"/>
      <c r="SAI174" s="153"/>
      <c r="SAJ174" s="153"/>
      <c r="SAK174" s="153"/>
      <c r="SAL174" s="153"/>
      <c r="SAM174" s="155"/>
      <c r="SAN174" s="165"/>
      <c r="SAO174" s="153"/>
      <c r="SAP174" s="154"/>
      <c r="SAQ174" s="154"/>
      <c r="SAR174" s="153"/>
      <c r="SAS174" s="153"/>
      <c r="SAT174" s="153"/>
      <c r="SAU174" s="153"/>
      <c r="SAV174" s="153"/>
      <c r="SAW174" s="153"/>
      <c r="SAX174" s="153"/>
      <c r="SAY174" s="153"/>
      <c r="SAZ174" s="155"/>
      <c r="SBA174" s="165"/>
      <c r="SBB174" s="153"/>
      <c r="SBC174" s="154"/>
      <c r="SBD174" s="154"/>
      <c r="SBE174" s="153"/>
      <c r="SBF174" s="153"/>
      <c r="SBG174" s="153"/>
      <c r="SBH174" s="153"/>
      <c r="SBI174" s="153"/>
      <c r="SBJ174" s="153"/>
      <c r="SBK174" s="153"/>
      <c r="SBL174" s="153"/>
      <c r="SBM174" s="155"/>
      <c r="SBN174" s="165"/>
      <c r="SBO174" s="153"/>
      <c r="SBP174" s="154"/>
      <c r="SBQ174" s="154"/>
      <c r="SBR174" s="153"/>
      <c r="SBS174" s="153"/>
      <c r="SBT174" s="153"/>
      <c r="SBU174" s="153"/>
      <c r="SBV174" s="153"/>
      <c r="SBW174" s="153"/>
      <c r="SBX174" s="153"/>
      <c r="SBY174" s="153"/>
      <c r="SBZ174" s="155"/>
      <c r="SCA174" s="165"/>
      <c r="SCB174" s="153"/>
      <c r="SCC174" s="154"/>
      <c r="SCD174" s="154"/>
      <c r="SCE174" s="153"/>
      <c r="SCF174" s="153"/>
      <c r="SCG174" s="153"/>
      <c r="SCH174" s="153"/>
      <c r="SCI174" s="153"/>
      <c r="SCJ174" s="153"/>
      <c r="SCK174" s="153"/>
      <c r="SCL174" s="153"/>
      <c r="SCM174" s="155"/>
      <c r="SCN174" s="165"/>
      <c r="SCO174" s="153"/>
      <c r="SCP174" s="154"/>
      <c r="SCQ174" s="154"/>
      <c r="SCR174" s="153"/>
      <c r="SCS174" s="153"/>
      <c r="SCT174" s="153"/>
      <c r="SCU174" s="153"/>
      <c r="SCV174" s="153"/>
      <c r="SCW174" s="153"/>
      <c r="SCX174" s="153"/>
      <c r="SCY174" s="153"/>
      <c r="SCZ174" s="155"/>
      <c r="SDA174" s="165"/>
      <c r="SDB174" s="153"/>
      <c r="SDC174" s="154"/>
      <c r="SDD174" s="154"/>
      <c r="SDE174" s="153"/>
      <c r="SDF174" s="153"/>
      <c r="SDG174" s="153"/>
      <c r="SDH174" s="153"/>
      <c r="SDI174" s="153"/>
      <c r="SDJ174" s="153"/>
      <c r="SDK174" s="153"/>
      <c r="SDL174" s="153"/>
      <c r="SDM174" s="155"/>
      <c r="SDN174" s="165"/>
      <c r="SDO174" s="153"/>
      <c r="SDP174" s="154"/>
      <c r="SDQ174" s="154"/>
      <c r="SDR174" s="153"/>
      <c r="SDS174" s="153"/>
      <c r="SDT174" s="153"/>
      <c r="SDU174" s="153"/>
      <c r="SDV174" s="153"/>
      <c r="SDW174" s="153"/>
      <c r="SDX174" s="153"/>
      <c r="SDY174" s="153"/>
      <c r="SDZ174" s="155"/>
      <c r="SEA174" s="165"/>
      <c r="SEB174" s="153"/>
      <c r="SEC174" s="154"/>
      <c r="SED174" s="154"/>
      <c r="SEE174" s="153"/>
      <c r="SEF174" s="153"/>
      <c r="SEG174" s="153"/>
      <c r="SEH174" s="153"/>
      <c r="SEI174" s="153"/>
      <c r="SEJ174" s="153"/>
      <c r="SEK174" s="153"/>
      <c r="SEL174" s="153"/>
      <c r="SEM174" s="155"/>
      <c r="SEN174" s="165"/>
      <c r="SEO174" s="153"/>
      <c r="SEP174" s="154"/>
      <c r="SEQ174" s="154"/>
      <c r="SER174" s="153"/>
      <c r="SES174" s="153"/>
      <c r="SET174" s="153"/>
      <c r="SEU174" s="153"/>
      <c r="SEV174" s="153"/>
      <c r="SEW174" s="153"/>
      <c r="SEX174" s="153"/>
      <c r="SEY174" s="153"/>
      <c r="SEZ174" s="155"/>
      <c r="SFA174" s="165"/>
      <c r="SFB174" s="153"/>
      <c r="SFC174" s="154"/>
      <c r="SFD174" s="154"/>
      <c r="SFE174" s="153"/>
      <c r="SFF174" s="153"/>
      <c r="SFG174" s="153"/>
      <c r="SFH174" s="153"/>
      <c r="SFI174" s="153"/>
      <c r="SFJ174" s="153"/>
      <c r="SFK174" s="153"/>
      <c r="SFL174" s="153"/>
      <c r="SFM174" s="155"/>
      <c r="SFN174" s="165"/>
      <c r="SFO174" s="153"/>
      <c r="SFP174" s="154"/>
      <c r="SFQ174" s="154"/>
      <c r="SFR174" s="153"/>
      <c r="SFS174" s="153"/>
      <c r="SFT174" s="153"/>
      <c r="SFU174" s="153"/>
      <c r="SFV174" s="153"/>
      <c r="SFW174" s="153"/>
      <c r="SFX174" s="153"/>
      <c r="SFY174" s="153"/>
      <c r="SFZ174" s="155"/>
      <c r="SGA174" s="165"/>
      <c r="SGB174" s="153"/>
      <c r="SGC174" s="154"/>
      <c r="SGD174" s="154"/>
      <c r="SGE174" s="153"/>
      <c r="SGF174" s="153"/>
      <c r="SGG174" s="153"/>
      <c r="SGH174" s="153"/>
      <c r="SGI174" s="153"/>
      <c r="SGJ174" s="153"/>
      <c r="SGK174" s="153"/>
      <c r="SGL174" s="153"/>
      <c r="SGM174" s="155"/>
      <c r="SGN174" s="165"/>
      <c r="SGO174" s="153"/>
      <c r="SGP174" s="154"/>
      <c r="SGQ174" s="154"/>
      <c r="SGR174" s="153"/>
      <c r="SGS174" s="153"/>
      <c r="SGT174" s="153"/>
      <c r="SGU174" s="153"/>
      <c r="SGV174" s="153"/>
      <c r="SGW174" s="153"/>
      <c r="SGX174" s="153"/>
      <c r="SGY174" s="153"/>
      <c r="SGZ174" s="155"/>
      <c r="SHA174" s="165"/>
      <c r="SHB174" s="153"/>
      <c r="SHC174" s="154"/>
      <c r="SHD174" s="154"/>
      <c r="SHE174" s="153"/>
      <c r="SHF174" s="153"/>
      <c r="SHG174" s="153"/>
      <c r="SHH174" s="153"/>
      <c r="SHI174" s="153"/>
      <c r="SHJ174" s="153"/>
      <c r="SHK174" s="153"/>
      <c r="SHL174" s="153"/>
      <c r="SHM174" s="155"/>
      <c r="SHN174" s="165"/>
      <c r="SHO174" s="153"/>
      <c r="SHP174" s="154"/>
      <c r="SHQ174" s="154"/>
      <c r="SHR174" s="153"/>
      <c r="SHS174" s="153"/>
      <c r="SHT174" s="153"/>
      <c r="SHU174" s="153"/>
      <c r="SHV174" s="153"/>
      <c r="SHW174" s="153"/>
      <c r="SHX174" s="153"/>
      <c r="SHY174" s="153"/>
      <c r="SHZ174" s="155"/>
      <c r="SIA174" s="165"/>
      <c r="SIB174" s="153"/>
      <c r="SIC174" s="154"/>
      <c r="SID174" s="154"/>
      <c r="SIE174" s="153"/>
      <c r="SIF174" s="153"/>
      <c r="SIG174" s="153"/>
      <c r="SIH174" s="153"/>
      <c r="SII174" s="153"/>
      <c r="SIJ174" s="153"/>
      <c r="SIK174" s="153"/>
      <c r="SIL174" s="153"/>
      <c r="SIM174" s="155"/>
      <c r="SIN174" s="165"/>
      <c r="SIO174" s="153"/>
      <c r="SIP174" s="154"/>
      <c r="SIQ174" s="154"/>
      <c r="SIR174" s="153"/>
      <c r="SIS174" s="153"/>
      <c r="SIT174" s="153"/>
      <c r="SIU174" s="153"/>
      <c r="SIV174" s="153"/>
      <c r="SIW174" s="153"/>
      <c r="SIX174" s="153"/>
      <c r="SIY174" s="153"/>
      <c r="SIZ174" s="155"/>
      <c r="SJA174" s="165"/>
      <c r="SJB174" s="153"/>
      <c r="SJC174" s="154"/>
      <c r="SJD174" s="154"/>
      <c r="SJE174" s="153"/>
      <c r="SJF174" s="153"/>
      <c r="SJG174" s="153"/>
      <c r="SJH174" s="153"/>
      <c r="SJI174" s="153"/>
      <c r="SJJ174" s="153"/>
      <c r="SJK174" s="153"/>
      <c r="SJL174" s="153"/>
      <c r="SJM174" s="155"/>
      <c r="SJN174" s="165"/>
      <c r="SJO174" s="153"/>
      <c r="SJP174" s="154"/>
      <c r="SJQ174" s="154"/>
      <c r="SJR174" s="153"/>
      <c r="SJS174" s="153"/>
      <c r="SJT174" s="153"/>
      <c r="SJU174" s="153"/>
      <c r="SJV174" s="153"/>
      <c r="SJW174" s="153"/>
      <c r="SJX174" s="153"/>
      <c r="SJY174" s="153"/>
      <c r="SJZ174" s="155"/>
      <c r="SKA174" s="165"/>
      <c r="SKB174" s="153"/>
      <c r="SKC174" s="154"/>
      <c r="SKD174" s="154"/>
      <c r="SKE174" s="153"/>
      <c r="SKF174" s="153"/>
      <c r="SKG174" s="153"/>
      <c r="SKH174" s="153"/>
      <c r="SKI174" s="153"/>
      <c r="SKJ174" s="153"/>
      <c r="SKK174" s="153"/>
      <c r="SKL174" s="153"/>
      <c r="SKM174" s="155"/>
      <c r="SKN174" s="165"/>
      <c r="SKO174" s="153"/>
      <c r="SKP174" s="154"/>
      <c r="SKQ174" s="154"/>
      <c r="SKR174" s="153"/>
      <c r="SKS174" s="153"/>
      <c r="SKT174" s="153"/>
      <c r="SKU174" s="153"/>
      <c r="SKV174" s="153"/>
      <c r="SKW174" s="153"/>
      <c r="SKX174" s="153"/>
      <c r="SKY174" s="153"/>
      <c r="SKZ174" s="155"/>
      <c r="SLA174" s="165"/>
      <c r="SLB174" s="153"/>
      <c r="SLC174" s="154"/>
      <c r="SLD174" s="154"/>
      <c r="SLE174" s="153"/>
      <c r="SLF174" s="153"/>
      <c r="SLG174" s="153"/>
      <c r="SLH174" s="153"/>
      <c r="SLI174" s="153"/>
      <c r="SLJ174" s="153"/>
      <c r="SLK174" s="153"/>
      <c r="SLL174" s="153"/>
      <c r="SLM174" s="155"/>
      <c r="SLN174" s="165"/>
      <c r="SLO174" s="153"/>
      <c r="SLP174" s="154"/>
      <c r="SLQ174" s="154"/>
      <c r="SLR174" s="153"/>
      <c r="SLS174" s="153"/>
      <c r="SLT174" s="153"/>
      <c r="SLU174" s="153"/>
      <c r="SLV174" s="153"/>
      <c r="SLW174" s="153"/>
      <c r="SLX174" s="153"/>
      <c r="SLY174" s="153"/>
      <c r="SLZ174" s="155"/>
      <c r="SMA174" s="165"/>
      <c r="SMB174" s="153"/>
      <c r="SMC174" s="154"/>
      <c r="SMD174" s="154"/>
      <c r="SME174" s="153"/>
      <c r="SMF174" s="153"/>
      <c r="SMG174" s="153"/>
      <c r="SMH174" s="153"/>
      <c r="SMI174" s="153"/>
      <c r="SMJ174" s="153"/>
      <c r="SMK174" s="153"/>
      <c r="SML174" s="153"/>
      <c r="SMM174" s="155"/>
      <c r="SMN174" s="165"/>
      <c r="SMO174" s="153"/>
      <c r="SMP174" s="154"/>
      <c r="SMQ174" s="154"/>
      <c r="SMR174" s="153"/>
      <c r="SMS174" s="153"/>
      <c r="SMT174" s="153"/>
      <c r="SMU174" s="153"/>
      <c r="SMV174" s="153"/>
      <c r="SMW174" s="153"/>
      <c r="SMX174" s="153"/>
      <c r="SMY174" s="153"/>
      <c r="SMZ174" s="155"/>
      <c r="SNA174" s="165"/>
      <c r="SNB174" s="153"/>
      <c r="SNC174" s="154"/>
      <c r="SND174" s="154"/>
      <c r="SNE174" s="153"/>
      <c r="SNF174" s="153"/>
      <c r="SNG174" s="153"/>
      <c r="SNH174" s="153"/>
      <c r="SNI174" s="153"/>
      <c r="SNJ174" s="153"/>
      <c r="SNK174" s="153"/>
      <c r="SNL174" s="153"/>
      <c r="SNM174" s="155"/>
      <c r="SNN174" s="165"/>
      <c r="SNO174" s="153"/>
      <c r="SNP174" s="154"/>
      <c r="SNQ174" s="154"/>
      <c r="SNR174" s="153"/>
      <c r="SNS174" s="153"/>
      <c r="SNT174" s="153"/>
      <c r="SNU174" s="153"/>
      <c r="SNV174" s="153"/>
      <c r="SNW174" s="153"/>
      <c r="SNX174" s="153"/>
      <c r="SNY174" s="153"/>
      <c r="SNZ174" s="155"/>
      <c r="SOA174" s="165"/>
      <c r="SOB174" s="153"/>
      <c r="SOC174" s="154"/>
      <c r="SOD174" s="154"/>
      <c r="SOE174" s="153"/>
      <c r="SOF174" s="153"/>
      <c r="SOG174" s="153"/>
      <c r="SOH174" s="153"/>
      <c r="SOI174" s="153"/>
      <c r="SOJ174" s="153"/>
      <c r="SOK174" s="153"/>
      <c r="SOL174" s="153"/>
      <c r="SOM174" s="155"/>
      <c r="SON174" s="165"/>
      <c r="SOO174" s="153"/>
      <c r="SOP174" s="154"/>
      <c r="SOQ174" s="154"/>
      <c r="SOR174" s="153"/>
      <c r="SOS174" s="153"/>
      <c r="SOT174" s="153"/>
      <c r="SOU174" s="153"/>
      <c r="SOV174" s="153"/>
      <c r="SOW174" s="153"/>
      <c r="SOX174" s="153"/>
      <c r="SOY174" s="153"/>
      <c r="SOZ174" s="155"/>
      <c r="SPA174" s="165"/>
      <c r="SPB174" s="153"/>
      <c r="SPC174" s="154"/>
      <c r="SPD174" s="154"/>
      <c r="SPE174" s="153"/>
      <c r="SPF174" s="153"/>
      <c r="SPG174" s="153"/>
      <c r="SPH174" s="153"/>
      <c r="SPI174" s="153"/>
      <c r="SPJ174" s="153"/>
      <c r="SPK174" s="153"/>
      <c r="SPL174" s="153"/>
      <c r="SPM174" s="155"/>
      <c r="SPN174" s="165"/>
      <c r="SPO174" s="153"/>
      <c r="SPP174" s="154"/>
      <c r="SPQ174" s="154"/>
      <c r="SPR174" s="153"/>
      <c r="SPS174" s="153"/>
      <c r="SPT174" s="153"/>
      <c r="SPU174" s="153"/>
      <c r="SPV174" s="153"/>
      <c r="SPW174" s="153"/>
      <c r="SPX174" s="153"/>
      <c r="SPY174" s="153"/>
      <c r="SPZ174" s="155"/>
      <c r="SQA174" s="165"/>
      <c r="SQB174" s="153"/>
      <c r="SQC174" s="154"/>
      <c r="SQD174" s="154"/>
      <c r="SQE174" s="153"/>
      <c r="SQF174" s="153"/>
      <c r="SQG174" s="153"/>
      <c r="SQH174" s="153"/>
      <c r="SQI174" s="153"/>
      <c r="SQJ174" s="153"/>
      <c r="SQK174" s="153"/>
      <c r="SQL174" s="153"/>
      <c r="SQM174" s="155"/>
      <c r="SQN174" s="165"/>
      <c r="SQO174" s="153"/>
      <c r="SQP174" s="154"/>
      <c r="SQQ174" s="154"/>
      <c r="SQR174" s="153"/>
      <c r="SQS174" s="153"/>
      <c r="SQT174" s="153"/>
      <c r="SQU174" s="153"/>
      <c r="SQV174" s="153"/>
      <c r="SQW174" s="153"/>
      <c r="SQX174" s="153"/>
      <c r="SQY174" s="153"/>
      <c r="SQZ174" s="155"/>
      <c r="SRA174" s="165"/>
      <c r="SRB174" s="153"/>
      <c r="SRC174" s="154"/>
      <c r="SRD174" s="154"/>
      <c r="SRE174" s="153"/>
      <c r="SRF174" s="153"/>
      <c r="SRG174" s="153"/>
      <c r="SRH174" s="153"/>
      <c r="SRI174" s="153"/>
      <c r="SRJ174" s="153"/>
      <c r="SRK174" s="153"/>
      <c r="SRL174" s="153"/>
      <c r="SRM174" s="155"/>
      <c r="SRN174" s="165"/>
      <c r="SRO174" s="153"/>
      <c r="SRP174" s="154"/>
      <c r="SRQ174" s="154"/>
      <c r="SRR174" s="153"/>
      <c r="SRS174" s="153"/>
      <c r="SRT174" s="153"/>
      <c r="SRU174" s="153"/>
      <c r="SRV174" s="153"/>
      <c r="SRW174" s="153"/>
      <c r="SRX174" s="153"/>
      <c r="SRY174" s="153"/>
      <c r="SRZ174" s="155"/>
      <c r="SSA174" s="165"/>
      <c r="SSB174" s="153"/>
      <c r="SSC174" s="154"/>
      <c r="SSD174" s="154"/>
      <c r="SSE174" s="153"/>
      <c r="SSF174" s="153"/>
      <c r="SSG174" s="153"/>
      <c r="SSH174" s="153"/>
      <c r="SSI174" s="153"/>
      <c r="SSJ174" s="153"/>
      <c r="SSK174" s="153"/>
      <c r="SSL174" s="153"/>
      <c r="SSM174" s="155"/>
      <c r="SSN174" s="165"/>
      <c r="SSO174" s="153"/>
      <c r="SSP174" s="154"/>
      <c r="SSQ174" s="154"/>
      <c r="SSR174" s="153"/>
      <c r="SSS174" s="153"/>
      <c r="SST174" s="153"/>
      <c r="SSU174" s="153"/>
      <c r="SSV174" s="153"/>
      <c r="SSW174" s="153"/>
      <c r="SSX174" s="153"/>
      <c r="SSY174" s="153"/>
      <c r="SSZ174" s="155"/>
      <c r="STA174" s="165"/>
      <c r="STB174" s="153"/>
      <c r="STC174" s="154"/>
      <c r="STD174" s="154"/>
      <c r="STE174" s="153"/>
      <c r="STF174" s="153"/>
      <c r="STG174" s="153"/>
      <c r="STH174" s="153"/>
      <c r="STI174" s="153"/>
      <c r="STJ174" s="153"/>
      <c r="STK174" s="153"/>
      <c r="STL174" s="153"/>
      <c r="STM174" s="155"/>
      <c r="STN174" s="165"/>
      <c r="STO174" s="153"/>
      <c r="STP174" s="154"/>
      <c r="STQ174" s="154"/>
      <c r="STR174" s="153"/>
      <c r="STS174" s="153"/>
      <c r="STT174" s="153"/>
      <c r="STU174" s="153"/>
      <c r="STV174" s="153"/>
      <c r="STW174" s="153"/>
      <c r="STX174" s="153"/>
      <c r="STY174" s="153"/>
      <c r="STZ174" s="155"/>
      <c r="SUA174" s="165"/>
      <c r="SUB174" s="153"/>
      <c r="SUC174" s="154"/>
      <c r="SUD174" s="154"/>
      <c r="SUE174" s="153"/>
      <c r="SUF174" s="153"/>
      <c r="SUG174" s="153"/>
      <c r="SUH174" s="153"/>
      <c r="SUI174" s="153"/>
      <c r="SUJ174" s="153"/>
      <c r="SUK174" s="153"/>
      <c r="SUL174" s="153"/>
      <c r="SUM174" s="155"/>
      <c r="SUN174" s="165"/>
      <c r="SUO174" s="153"/>
      <c r="SUP174" s="154"/>
      <c r="SUQ174" s="154"/>
      <c r="SUR174" s="153"/>
      <c r="SUS174" s="153"/>
      <c r="SUT174" s="153"/>
      <c r="SUU174" s="153"/>
      <c r="SUV174" s="153"/>
      <c r="SUW174" s="153"/>
      <c r="SUX174" s="153"/>
      <c r="SUY174" s="153"/>
      <c r="SUZ174" s="155"/>
      <c r="SVA174" s="165"/>
      <c r="SVB174" s="153"/>
      <c r="SVC174" s="154"/>
      <c r="SVD174" s="154"/>
      <c r="SVE174" s="153"/>
      <c r="SVF174" s="153"/>
      <c r="SVG174" s="153"/>
      <c r="SVH174" s="153"/>
      <c r="SVI174" s="153"/>
      <c r="SVJ174" s="153"/>
      <c r="SVK174" s="153"/>
      <c r="SVL174" s="153"/>
      <c r="SVM174" s="155"/>
      <c r="SVN174" s="165"/>
      <c r="SVO174" s="153"/>
      <c r="SVP174" s="154"/>
      <c r="SVQ174" s="154"/>
      <c r="SVR174" s="153"/>
      <c r="SVS174" s="153"/>
      <c r="SVT174" s="153"/>
      <c r="SVU174" s="153"/>
      <c r="SVV174" s="153"/>
      <c r="SVW174" s="153"/>
      <c r="SVX174" s="153"/>
      <c r="SVY174" s="153"/>
      <c r="SVZ174" s="155"/>
      <c r="SWA174" s="165"/>
      <c r="SWB174" s="153"/>
      <c r="SWC174" s="154"/>
      <c r="SWD174" s="154"/>
      <c r="SWE174" s="153"/>
      <c r="SWF174" s="153"/>
      <c r="SWG174" s="153"/>
      <c r="SWH174" s="153"/>
      <c r="SWI174" s="153"/>
      <c r="SWJ174" s="153"/>
      <c r="SWK174" s="153"/>
      <c r="SWL174" s="153"/>
      <c r="SWM174" s="155"/>
      <c r="SWN174" s="165"/>
      <c r="SWO174" s="153"/>
      <c r="SWP174" s="154"/>
      <c r="SWQ174" s="154"/>
      <c r="SWR174" s="153"/>
      <c r="SWS174" s="153"/>
      <c r="SWT174" s="153"/>
      <c r="SWU174" s="153"/>
      <c r="SWV174" s="153"/>
      <c r="SWW174" s="153"/>
      <c r="SWX174" s="153"/>
      <c r="SWY174" s="153"/>
      <c r="SWZ174" s="155"/>
      <c r="SXA174" s="165"/>
      <c r="SXB174" s="153"/>
      <c r="SXC174" s="154"/>
      <c r="SXD174" s="154"/>
      <c r="SXE174" s="153"/>
      <c r="SXF174" s="153"/>
      <c r="SXG174" s="153"/>
      <c r="SXH174" s="153"/>
      <c r="SXI174" s="153"/>
      <c r="SXJ174" s="153"/>
      <c r="SXK174" s="153"/>
      <c r="SXL174" s="153"/>
      <c r="SXM174" s="155"/>
      <c r="SXN174" s="165"/>
      <c r="SXO174" s="153"/>
      <c r="SXP174" s="154"/>
      <c r="SXQ174" s="154"/>
      <c r="SXR174" s="153"/>
      <c r="SXS174" s="153"/>
      <c r="SXT174" s="153"/>
      <c r="SXU174" s="153"/>
      <c r="SXV174" s="153"/>
      <c r="SXW174" s="153"/>
      <c r="SXX174" s="153"/>
      <c r="SXY174" s="153"/>
      <c r="SXZ174" s="155"/>
      <c r="SYA174" s="165"/>
      <c r="SYB174" s="153"/>
      <c r="SYC174" s="154"/>
      <c r="SYD174" s="154"/>
      <c r="SYE174" s="153"/>
      <c r="SYF174" s="153"/>
      <c r="SYG174" s="153"/>
      <c r="SYH174" s="153"/>
      <c r="SYI174" s="153"/>
      <c r="SYJ174" s="153"/>
      <c r="SYK174" s="153"/>
      <c r="SYL174" s="153"/>
      <c r="SYM174" s="155"/>
      <c r="SYN174" s="165"/>
      <c r="SYO174" s="153"/>
      <c r="SYP174" s="154"/>
      <c r="SYQ174" s="154"/>
      <c r="SYR174" s="153"/>
      <c r="SYS174" s="153"/>
      <c r="SYT174" s="153"/>
      <c r="SYU174" s="153"/>
      <c r="SYV174" s="153"/>
      <c r="SYW174" s="153"/>
      <c r="SYX174" s="153"/>
      <c r="SYY174" s="153"/>
      <c r="SYZ174" s="155"/>
      <c r="SZA174" s="165"/>
      <c r="SZB174" s="153"/>
      <c r="SZC174" s="154"/>
      <c r="SZD174" s="154"/>
      <c r="SZE174" s="153"/>
      <c r="SZF174" s="153"/>
      <c r="SZG174" s="153"/>
      <c r="SZH174" s="153"/>
      <c r="SZI174" s="153"/>
      <c r="SZJ174" s="153"/>
      <c r="SZK174" s="153"/>
      <c r="SZL174" s="153"/>
      <c r="SZM174" s="155"/>
      <c r="SZN174" s="165"/>
      <c r="SZO174" s="153"/>
      <c r="SZP174" s="154"/>
      <c r="SZQ174" s="154"/>
      <c r="SZR174" s="153"/>
      <c r="SZS174" s="153"/>
      <c r="SZT174" s="153"/>
      <c r="SZU174" s="153"/>
      <c r="SZV174" s="153"/>
      <c r="SZW174" s="153"/>
      <c r="SZX174" s="153"/>
      <c r="SZY174" s="153"/>
      <c r="SZZ174" s="155"/>
      <c r="TAA174" s="165"/>
      <c r="TAB174" s="153"/>
      <c r="TAC174" s="154"/>
      <c r="TAD174" s="154"/>
      <c r="TAE174" s="153"/>
      <c r="TAF174" s="153"/>
      <c r="TAG174" s="153"/>
      <c r="TAH174" s="153"/>
      <c r="TAI174" s="153"/>
      <c r="TAJ174" s="153"/>
      <c r="TAK174" s="153"/>
      <c r="TAL174" s="153"/>
      <c r="TAM174" s="155"/>
      <c r="TAN174" s="165"/>
      <c r="TAO174" s="153"/>
      <c r="TAP174" s="154"/>
      <c r="TAQ174" s="154"/>
      <c r="TAR174" s="153"/>
      <c r="TAS174" s="153"/>
      <c r="TAT174" s="153"/>
      <c r="TAU174" s="153"/>
      <c r="TAV174" s="153"/>
      <c r="TAW174" s="153"/>
      <c r="TAX174" s="153"/>
      <c r="TAY174" s="153"/>
      <c r="TAZ174" s="155"/>
      <c r="TBA174" s="165"/>
      <c r="TBB174" s="153"/>
      <c r="TBC174" s="154"/>
      <c r="TBD174" s="154"/>
      <c r="TBE174" s="153"/>
      <c r="TBF174" s="153"/>
      <c r="TBG174" s="153"/>
      <c r="TBH174" s="153"/>
      <c r="TBI174" s="153"/>
      <c r="TBJ174" s="153"/>
      <c r="TBK174" s="153"/>
      <c r="TBL174" s="153"/>
      <c r="TBM174" s="155"/>
      <c r="TBN174" s="165"/>
      <c r="TBO174" s="153"/>
      <c r="TBP174" s="154"/>
      <c r="TBQ174" s="154"/>
      <c r="TBR174" s="153"/>
      <c r="TBS174" s="153"/>
      <c r="TBT174" s="153"/>
      <c r="TBU174" s="153"/>
      <c r="TBV174" s="153"/>
      <c r="TBW174" s="153"/>
      <c r="TBX174" s="153"/>
      <c r="TBY174" s="153"/>
      <c r="TBZ174" s="155"/>
      <c r="TCA174" s="165"/>
      <c r="TCB174" s="153"/>
      <c r="TCC174" s="154"/>
      <c r="TCD174" s="154"/>
      <c r="TCE174" s="153"/>
      <c r="TCF174" s="153"/>
      <c r="TCG174" s="153"/>
      <c r="TCH174" s="153"/>
      <c r="TCI174" s="153"/>
      <c r="TCJ174" s="153"/>
      <c r="TCK174" s="153"/>
      <c r="TCL174" s="153"/>
      <c r="TCM174" s="155"/>
      <c r="TCN174" s="165"/>
      <c r="TCO174" s="153"/>
      <c r="TCP174" s="154"/>
      <c r="TCQ174" s="154"/>
      <c r="TCR174" s="153"/>
      <c r="TCS174" s="153"/>
      <c r="TCT174" s="153"/>
      <c r="TCU174" s="153"/>
      <c r="TCV174" s="153"/>
      <c r="TCW174" s="153"/>
      <c r="TCX174" s="153"/>
      <c r="TCY174" s="153"/>
      <c r="TCZ174" s="155"/>
      <c r="TDA174" s="165"/>
      <c r="TDB174" s="153"/>
      <c r="TDC174" s="154"/>
      <c r="TDD174" s="154"/>
      <c r="TDE174" s="153"/>
      <c r="TDF174" s="153"/>
      <c r="TDG174" s="153"/>
      <c r="TDH174" s="153"/>
      <c r="TDI174" s="153"/>
      <c r="TDJ174" s="153"/>
      <c r="TDK174" s="153"/>
      <c r="TDL174" s="153"/>
      <c r="TDM174" s="155"/>
      <c r="TDN174" s="165"/>
      <c r="TDO174" s="153"/>
      <c r="TDP174" s="154"/>
      <c r="TDQ174" s="154"/>
      <c r="TDR174" s="153"/>
      <c r="TDS174" s="153"/>
      <c r="TDT174" s="153"/>
      <c r="TDU174" s="153"/>
      <c r="TDV174" s="153"/>
      <c r="TDW174" s="153"/>
      <c r="TDX174" s="153"/>
      <c r="TDY174" s="153"/>
      <c r="TDZ174" s="155"/>
      <c r="TEA174" s="165"/>
      <c r="TEB174" s="153"/>
      <c r="TEC174" s="154"/>
      <c r="TED174" s="154"/>
      <c r="TEE174" s="153"/>
      <c r="TEF174" s="153"/>
      <c r="TEG174" s="153"/>
      <c r="TEH174" s="153"/>
      <c r="TEI174" s="153"/>
      <c r="TEJ174" s="153"/>
      <c r="TEK174" s="153"/>
      <c r="TEL174" s="153"/>
      <c r="TEM174" s="155"/>
      <c r="TEN174" s="165"/>
      <c r="TEO174" s="153"/>
      <c r="TEP174" s="154"/>
      <c r="TEQ174" s="154"/>
      <c r="TER174" s="153"/>
      <c r="TES174" s="153"/>
      <c r="TET174" s="153"/>
      <c r="TEU174" s="153"/>
      <c r="TEV174" s="153"/>
      <c r="TEW174" s="153"/>
      <c r="TEX174" s="153"/>
      <c r="TEY174" s="153"/>
      <c r="TEZ174" s="155"/>
      <c r="TFA174" s="165"/>
      <c r="TFB174" s="153"/>
      <c r="TFC174" s="154"/>
      <c r="TFD174" s="154"/>
      <c r="TFE174" s="153"/>
      <c r="TFF174" s="153"/>
      <c r="TFG174" s="153"/>
      <c r="TFH174" s="153"/>
      <c r="TFI174" s="153"/>
      <c r="TFJ174" s="153"/>
      <c r="TFK174" s="153"/>
      <c r="TFL174" s="153"/>
      <c r="TFM174" s="155"/>
      <c r="TFN174" s="165"/>
      <c r="TFO174" s="153"/>
      <c r="TFP174" s="154"/>
      <c r="TFQ174" s="154"/>
      <c r="TFR174" s="153"/>
      <c r="TFS174" s="153"/>
      <c r="TFT174" s="153"/>
      <c r="TFU174" s="153"/>
      <c r="TFV174" s="153"/>
      <c r="TFW174" s="153"/>
      <c r="TFX174" s="153"/>
      <c r="TFY174" s="153"/>
      <c r="TFZ174" s="155"/>
      <c r="TGA174" s="165"/>
      <c r="TGB174" s="153"/>
      <c r="TGC174" s="154"/>
      <c r="TGD174" s="154"/>
      <c r="TGE174" s="153"/>
      <c r="TGF174" s="153"/>
      <c r="TGG174" s="153"/>
      <c r="TGH174" s="153"/>
      <c r="TGI174" s="153"/>
      <c r="TGJ174" s="153"/>
      <c r="TGK174" s="153"/>
      <c r="TGL174" s="153"/>
      <c r="TGM174" s="155"/>
      <c r="TGN174" s="165"/>
      <c r="TGO174" s="153"/>
      <c r="TGP174" s="154"/>
      <c r="TGQ174" s="154"/>
      <c r="TGR174" s="153"/>
      <c r="TGS174" s="153"/>
      <c r="TGT174" s="153"/>
      <c r="TGU174" s="153"/>
      <c r="TGV174" s="153"/>
      <c r="TGW174" s="153"/>
      <c r="TGX174" s="153"/>
      <c r="TGY174" s="153"/>
      <c r="TGZ174" s="155"/>
      <c r="THA174" s="165"/>
      <c r="THB174" s="153"/>
      <c r="THC174" s="154"/>
      <c r="THD174" s="154"/>
      <c r="THE174" s="153"/>
      <c r="THF174" s="153"/>
      <c r="THG174" s="153"/>
      <c r="THH174" s="153"/>
      <c r="THI174" s="153"/>
      <c r="THJ174" s="153"/>
      <c r="THK174" s="153"/>
      <c r="THL174" s="153"/>
      <c r="THM174" s="155"/>
      <c r="THN174" s="165"/>
      <c r="THO174" s="153"/>
      <c r="THP174" s="154"/>
      <c r="THQ174" s="154"/>
      <c r="THR174" s="153"/>
      <c r="THS174" s="153"/>
      <c r="THT174" s="153"/>
      <c r="THU174" s="153"/>
      <c r="THV174" s="153"/>
      <c r="THW174" s="153"/>
      <c r="THX174" s="153"/>
      <c r="THY174" s="153"/>
      <c r="THZ174" s="155"/>
      <c r="TIA174" s="165"/>
      <c r="TIB174" s="153"/>
      <c r="TIC174" s="154"/>
      <c r="TID174" s="154"/>
      <c r="TIE174" s="153"/>
      <c r="TIF174" s="153"/>
      <c r="TIG174" s="153"/>
      <c r="TIH174" s="153"/>
      <c r="TII174" s="153"/>
      <c r="TIJ174" s="153"/>
      <c r="TIK174" s="153"/>
      <c r="TIL174" s="153"/>
      <c r="TIM174" s="155"/>
      <c r="TIN174" s="165"/>
      <c r="TIO174" s="153"/>
      <c r="TIP174" s="154"/>
      <c r="TIQ174" s="154"/>
      <c r="TIR174" s="153"/>
      <c r="TIS174" s="153"/>
      <c r="TIT174" s="153"/>
      <c r="TIU174" s="153"/>
      <c r="TIV174" s="153"/>
      <c r="TIW174" s="153"/>
      <c r="TIX174" s="153"/>
      <c r="TIY174" s="153"/>
      <c r="TIZ174" s="155"/>
      <c r="TJA174" s="165"/>
      <c r="TJB174" s="153"/>
      <c r="TJC174" s="154"/>
      <c r="TJD174" s="154"/>
      <c r="TJE174" s="153"/>
      <c r="TJF174" s="153"/>
      <c r="TJG174" s="153"/>
      <c r="TJH174" s="153"/>
      <c r="TJI174" s="153"/>
      <c r="TJJ174" s="153"/>
      <c r="TJK174" s="153"/>
      <c r="TJL174" s="153"/>
      <c r="TJM174" s="155"/>
      <c r="TJN174" s="165"/>
      <c r="TJO174" s="153"/>
      <c r="TJP174" s="154"/>
      <c r="TJQ174" s="154"/>
      <c r="TJR174" s="153"/>
      <c r="TJS174" s="153"/>
      <c r="TJT174" s="153"/>
      <c r="TJU174" s="153"/>
      <c r="TJV174" s="153"/>
      <c r="TJW174" s="153"/>
      <c r="TJX174" s="153"/>
      <c r="TJY174" s="153"/>
      <c r="TJZ174" s="155"/>
      <c r="TKA174" s="165"/>
      <c r="TKB174" s="153"/>
      <c r="TKC174" s="154"/>
      <c r="TKD174" s="154"/>
      <c r="TKE174" s="153"/>
      <c r="TKF174" s="153"/>
      <c r="TKG174" s="153"/>
      <c r="TKH174" s="153"/>
      <c r="TKI174" s="153"/>
      <c r="TKJ174" s="153"/>
      <c r="TKK174" s="153"/>
      <c r="TKL174" s="153"/>
      <c r="TKM174" s="155"/>
      <c r="TKN174" s="165"/>
      <c r="TKO174" s="153"/>
      <c r="TKP174" s="154"/>
      <c r="TKQ174" s="154"/>
      <c r="TKR174" s="153"/>
      <c r="TKS174" s="153"/>
      <c r="TKT174" s="153"/>
      <c r="TKU174" s="153"/>
      <c r="TKV174" s="153"/>
      <c r="TKW174" s="153"/>
      <c r="TKX174" s="153"/>
      <c r="TKY174" s="153"/>
      <c r="TKZ174" s="155"/>
      <c r="TLA174" s="165"/>
      <c r="TLB174" s="153"/>
      <c r="TLC174" s="154"/>
      <c r="TLD174" s="154"/>
      <c r="TLE174" s="153"/>
      <c r="TLF174" s="153"/>
      <c r="TLG174" s="153"/>
      <c r="TLH174" s="153"/>
      <c r="TLI174" s="153"/>
      <c r="TLJ174" s="153"/>
      <c r="TLK174" s="153"/>
      <c r="TLL174" s="153"/>
      <c r="TLM174" s="155"/>
      <c r="TLN174" s="165"/>
      <c r="TLO174" s="153"/>
      <c r="TLP174" s="154"/>
      <c r="TLQ174" s="154"/>
      <c r="TLR174" s="153"/>
      <c r="TLS174" s="153"/>
      <c r="TLT174" s="153"/>
      <c r="TLU174" s="153"/>
      <c r="TLV174" s="153"/>
      <c r="TLW174" s="153"/>
      <c r="TLX174" s="153"/>
      <c r="TLY174" s="153"/>
      <c r="TLZ174" s="155"/>
      <c r="TMA174" s="165"/>
      <c r="TMB174" s="153"/>
      <c r="TMC174" s="154"/>
      <c r="TMD174" s="154"/>
      <c r="TME174" s="153"/>
      <c r="TMF174" s="153"/>
      <c r="TMG174" s="153"/>
      <c r="TMH174" s="153"/>
      <c r="TMI174" s="153"/>
      <c r="TMJ174" s="153"/>
      <c r="TMK174" s="153"/>
      <c r="TML174" s="153"/>
      <c r="TMM174" s="155"/>
      <c r="TMN174" s="165"/>
      <c r="TMO174" s="153"/>
      <c r="TMP174" s="154"/>
      <c r="TMQ174" s="154"/>
      <c r="TMR174" s="153"/>
      <c r="TMS174" s="153"/>
      <c r="TMT174" s="153"/>
      <c r="TMU174" s="153"/>
      <c r="TMV174" s="153"/>
      <c r="TMW174" s="153"/>
      <c r="TMX174" s="153"/>
      <c r="TMY174" s="153"/>
      <c r="TMZ174" s="155"/>
      <c r="TNA174" s="165"/>
      <c r="TNB174" s="153"/>
      <c r="TNC174" s="154"/>
      <c r="TND174" s="154"/>
      <c r="TNE174" s="153"/>
      <c r="TNF174" s="153"/>
      <c r="TNG174" s="153"/>
      <c r="TNH174" s="153"/>
      <c r="TNI174" s="153"/>
      <c r="TNJ174" s="153"/>
      <c r="TNK174" s="153"/>
      <c r="TNL174" s="153"/>
      <c r="TNM174" s="155"/>
      <c r="TNN174" s="165"/>
      <c r="TNO174" s="153"/>
      <c r="TNP174" s="154"/>
      <c r="TNQ174" s="154"/>
      <c r="TNR174" s="153"/>
      <c r="TNS174" s="153"/>
      <c r="TNT174" s="153"/>
      <c r="TNU174" s="153"/>
      <c r="TNV174" s="153"/>
      <c r="TNW174" s="153"/>
      <c r="TNX174" s="153"/>
      <c r="TNY174" s="153"/>
      <c r="TNZ174" s="155"/>
      <c r="TOA174" s="165"/>
      <c r="TOB174" s="153"/>
      <c r="TOC174" s="154"/>
      <c r="TOD174" s="154"/>
      <c r="TOE174" s="153"/>
      <c r="TOF174" s="153"/>
      <c r="TOG174" s="153"/>
      <c r="TOH174" s="153"/>
      <c r="TOI174" s="153"/>
      <c r="TOJ174" s="153"/>
      <c r="TOK174" s="153"/>
      <c r="TOL174" s="153"/>
      <c r="TOM174" s="155"/>
      <c r="TON174" s="165"/>
      <c r="TOO174" s="153"/>
      <c r="TOP174" s="154"/>
      <c r="TOQ174" s="154"/>
      <c r="TOR174" s="153"/>
      <c r="TOS174" s="153"/>
      <c r="TOT174" s="153"/>
      <c r="TOU174" s="153"/>
      <c r="TOV174" s="153"/>
      <c r="TOW174" s="153"/>
      <c r="TOX174" s="153"/>
      <c r="TOY174" s="153"/>
      <c r="TOZ174" s="155"/>
      <c r="TPA174" s="165"/>
      <c r="TPB174" s="153"/>
      <c r="TPC174" s="154"/>
      <c r="TPD174" s="154"/>
      <c r="TPE174" s="153"/>
      <c r="TPF174" s="153"/>
      <c r="TPG174" s="153"/>
      <c r="TPH174" s="153"/>
      <c r="TPI174" s="153"/>
      <c r="TPJ174" s="153"/>
      <c r="TPK174" s="153"/>
      <c r="TPL174" s="153"/>
      <c r="TPM174" s="155"/>
      <c r="TPN174" s="165"/>
      <c r="TPO174" s="153"/>
      <c r="TPP174" s="154"/>
      <c r="TPQ174" s="154"/>
      <c r="TPR174" s="153"/>
      <c r="TPS174" s="153"/>
      <c r="TPT174" s="153"/>
      <c r="TPU174" s="153"/>
      <c r="TPV174" s="153"/>
      <c r="TPW174" s="153"/>
      <c r="TPX174" s="153"/>
      <c r="TPY174" s="153"/>
      <c r="TPZ174" s="155"/>
      <c r="TQA174" s="165"/>
      <c r="TQB174" s="153"/>
      <c r="TQC174" s="154"/>
      <c r="TQD174" s="154"/>
      <c r="TQE174" s="153"/>
      <c r="TQF174" s="153"/>
      <c r="TQG174" s="153"/>
      <c r="TQH174" s="153"/>
      <c r="TQI174" s="153"/>
      <c r="TQJ174" s="153"/>
      <c r="TQK174" s="153"/>
      <c r="TQL174" s="153"/>
      <c r="TQM174" s="155"/>
      <c r="TQN174" s="165"/>
      <c r="TQO174" s="153"/>
      <c r="TQP174" s="154"/>
      <c r="TQQ174" s="154"/>
      <c r="TQR174" s="153"/>
      <c r="TQS174" s="153"/>
      <c r="TQT174" s="153"/>
      <c r="TQU174" s="153"/>
      <c r="TQV174" s="153"/>
      <c r="TQW174" s="153"/>
      <c r="TQX174" s="153"/>
      <c r="TQY174" s="153"/>
      <c r="TQZ174" s="155"/>
      <c r="TRA174" s="165"/>
      <c r="TRB174" s="153"/>
      <c r="TRC174" s="154"/>
      <c r="TRD174" s="154"/>
      <c r="TRE174" s="153"/>
      <c r="TRF174" s="153"/>
      <c r="TRG174" s="153"/>
      <c r="TRH174" s="153"/>
      <c r="TRI174" s="153"/>
      <c r="TRJ174" s="153"/>
      <c r="TRK174" s="153"/>
      <c r="TRL174" s="153"/>
      <c r="TRM174" s="155"/>
      <c r="TRN174" s="165"/>
      <c r="TRO174" s="153"/>
      <c r="TRP174" s="154"/>
      <c r="TRQ174" s="154"/>
      <c r="TRR174" s="153"/>
      <c r="TRS174" s="153"/>
      <c r="TRT174" s="153"/>
      <c r="TRU174" s="153"/>
      <c r="TRV174" s="153"/>
      <c r="TRW174" s="153"/>
      <c r="TRX174" s="153"/>
      <c r="TRY174" s="153"/>
      <c r="TRZ174" s="155"/>
      <c r="TSA174" s="165"/>
      <c r="TSB174" s="153"/>
      <c r="TSC174" s="154"/>
      <c r="TSD174" s="154"/>
      <c r="TSE174" s="153"/>
      <c r="TSF174" s="153"/>
      <c r="TSG174" s="153"/>
      <c r="TSH174" s="153"/>
      <c r="TSI174" s="153"/>
      <c r="TSJ174" s="153"/>
      <c r="TSK174" s="153"/>
      <c r="TSL174" s="153"/>
      <c r="TSM174" s="155"/>
      <c r="TSN174" s="165"/>
      <c r="TSO174" s="153"/>
      <c r="TSP174" s="154"/>
      <c r="TSQ174" s="154"/>
      <c r="TSR174" s="153"/>
      <c r="TSS174" s="153"/>
      <c r="TST174" s="153"/>
      <c r="TSU174" s="153"/>
      <c r="TSV174" s="153"/>
      <c r="TSW174" s="153"/>
      <c r="TSX174" s="153"/>
      <c r="TSY174" s="153"/>
      <c r="TSZ174" s="155"/>
      <c r="TTA174" s="165"/>
      <c r="TTB174" s="153"/>
      <c r="TTC174" s="154"/>
      <c r="TTD174" s="154"/>
      <c r="TTE174" s="153"/>
      <c r="TTF174" s="153"/>
      <c r="TTG174" s="153"/>
      <c r="TTH174" s="153"/>
      <c r="TTI174" s="153"/>
      <c r="TTJ174" s="153"/>
      <c r="TTK174" s="153"/>
      <c r="TTL174" s="153"/>
      <c r="TTM174" s="155"/>
      <c r="TTN174" s="165"/>
      <c r="TTO174" s="153"/>
      <c r="TTP174" s="154"/>
      <c r="TTQ174" s="154"/>
      <c r="TTR174" s="153"/>
      <c r="TTS174" s="153"/>
      <c r="TTT174" s="153"/>
      <c r="TTU174" s="153"/>
      <c r="TTV174" s="153"/>
      <c r="TTW174" s="153"/>
      <c r="TTX174" s="153"/>
      <c r="TTY174" s="153"/>
      <c r="TTZ174" s="155"/>
      <c r="TUA174" s="165"/>
      <c r="TUB174" s="153"/>
      <c r="TUC174" s="154"/>
      <c r="TUD174" s="154"/>
      <c r="TUE174" s="153"/>
      <c r="TUF174" s="153"/>
      <c r="TUG174" s="153"/>
      <c r="TUH174" s="153"/>
      <c r="TUI174" s="153"/>
      <c r="TUJ174" s="153"/>
      <c r="TUK174" s="153"/>
      <c r="TUL174" s="153"/>
      <c r="TUM174" s="155"/>
      <c r="TUN174" s="165"/>
      <c r="TUO174" s="153"/>
      <c r="TUP174" s="154"/>
      <c r="TUQ174" s="154"/>
      <c r="TUR174" s="153"/>
      <c r="TUS174" s="153"/>
      <c r="TUT174" s="153"/>
      <c r="TUU174" s="153"/>
      <c r="TUV174" s="153"/>
      <c r="TUW174" s="153"/>
      <c r="TUX174" s="153"/>
      <c r="TUY174" s="153"/>
      <c r="TUZ174" s="155"/>
      <c r="TVA174" s="165"/>
      <c r="TVB174" s="153"/>
      <c r="TVC174" s="154"/>
      <c r="TVD174" s="154"/>
      <c r="TVE174" s="153"/>
      <c r="TVF174" s="153"/>
      <c r="TVG174" s="153"/>
      <c r="TVH174" s="153"/>
      <c r="TVI174" s="153"/>
      <c r="TVJ174" s="153"/>
      <c r="TVK174" s="153"/>
      <c r="TVL174" s="153"/>
      <c r="TVM174" s="155"/>
      <c r="TVN174" s="165"/>
      <c r="TVO174" s="153"/>
      <c r="TVP174" s="154"/>
      <c r="TVQ174" s="154"/>
      <c r="TVR174" s="153"/>
      <c r="TVS174" s="153"/>
      <c r="TVT174" s="153"/>
      <c r="TVU174" s="153"/>
      <c r="TVV174" s="153"/>
      <c r="TVW174" s="153"/>
      <c r="TVX174" s="153"/>
      <c r="TVY174" s="153"/>
      <c r="TVZ174" s="155"/>
      <c r="TWA174" s="165"/>
      <c r="TWB174" s="153"/>
      <c r="TWC174" s="154"/>
      <c r="TWD174" s="154"/>
      <c r="TWE174" s="153"/>
      <c r="TWF174" s="153"/>
      <c r="TWG174" s="153"/>
      <c r="TWH174" s="153"/>
      <c r="TWI174" s="153"/>
      <c r="TWJ174" s="153"/>
      <c r="TWK174" s="153"/>
      <c r="TWL174" s="153"/>
      <c r="TWM174" s="155"/>
      <c r="TWN174" s="165"/>
      <c r="TWO174" s="153"/>
      <c r="TWP174" s="154"/>
      <c r="TWQ174" s="154"/>
      <c r="TWR174" s="153"/>
      <c r="TWS174" s="153"/>
      <c r="TWT174" s="153"/>
      <c r="TWU174" s="153"/>
      <c r="TWV174" s="153"/>
      <c r="TWW174" s="153"/>
      <c r="TWX174" s="153"/>
      <c r="TWY174" s="153"/>
      <c r="TWZ174" s="155"/>
      <c r="TXA174" s="165"/>
      <c r="TXB174" s="153"/>
      <c r="TXC174" s="154"/>
      <c r="TXD174" s="154"/>
      <c r="TXE174" s="153"/>
      <c r="TXF174" s="153"/>
      <c r="TXG174" s="153"/>
      <c r="TXH174" s="153"/>
      <c r="TXI174" s="153"/>
      <c r="TXJ174" s="153"/>
      <c r="TXK174" s="153"/>
      <c r="TXL174" s="153"/>
      <c r="TXM174" s="155"/>
      <c r="TXN174" s="165"/>
      <c r="TXO174" s="153"/>
      <c r="TXP174" s="154"/>
      <c r="TXQ174" s="154"/>
      <c r="TXR174" s="153"/>
      <c r="TXS174" s="153"/>
      <c r="TXT174" s="153"/>
      <c r="TXU174" s="153"/>
      <c r="TXV174" s="153"/>
      <c r="TXW174" s="153"/>
      <c r="TXX174" s="153"/>
      <c r="TXY174" s="153"/>
      <c r="TXZ174" s="155"/>
      <c r="TYA174" s="165"/>
      <c r="TYB174" s="153"/>
      <c r="TYC174" s="154"/>
      <c r="TYD174" s="154"/>
      <c r="TYE174" s="153"/>
      <c r="TYF174" s="153"/>
      <c r="TYG174" s="153"/>
      <c r="TYH174" s="153"/>
      <c r="TYI174" s="153"/>
      <c r="TYJ174" s="153"/>
      <c r="TYK174" s="153"/>
      <c r="TYL174" s="153"/>
      <c r="TYM174" s="155"/>
      <c r="TYN174" s="165"/>
      <c r="TYO174" s="153"/>
      <c r="TYP174" s="154"/>
      <c r="TYQ174" s="154"/>
      <c r="TYR174" s="153"/>
      <c r="TYS174" s="153"/>
      <c r="TYT174" s="153"/>
      <c r="TYU174" s="153"/>
      <c r="TYV174" s="153"/>
      <c r="TYW174" s="153"/>
      <c r="TYX174" s="153"/>
      <c r="TYY174" s="153"/>
      <c r="TYZ174" s="155"/>
      <c r="TZA174" s="165"/>
      <c r="TZB174" s="153"/>
      <c r="TZC174" s="154"/>
      <c r="TZD174" s="154"/>
      <c r="TZE174" s="153"/>
      <c r="TZF174" s="153"/>
      <c r="TZG174" s="153"/>
      <c r="TZH174" s="153"/>
      <c r="TZI174" s="153"/>
      <c r="TZJ174" s="153"/>
      <c r="TZK174" s="153"/>
      <c r="TZL174" s="153"/>
      <c r="TZM174" s="155"/>
      <c r="TZN174" s="165"/>
      <c r="TZO174" s="153"/>
      <c r="TZP174" s="154"/>
      <c r="TZQ174" s="154"/>
      <c r="TZR174" s="153"/>
      <c r="TZS174" s="153"/>
      <c r="TZT174" s="153"/>
      <c r="TZU174" s="153"/>
      <c r="TZV174" s="153"/>
      <c r="TZW174" s="153"/>
      <c r="TZX174" s="153"/>
      <c r="TZY174" s="153"/>
      <c r="TZZ174" s="155"/>
      <c r="UAA174" s="165"/>
      <c r="UAB174" s="153"/>
      <c r="UAC174" s="154"/>
      <c r="UAD174" s="154"/>
      <c r="UAE174" s="153"/>
      <c r="UAF174" s="153"/>
      <c r="UAG174" s="153"/>
      <c r="UAH174" s="153"/>
      <c r="UAI174" s="153"/>
      <c r="UAJ174" s="153"/>
      <c r="UAK174" s="153"/>
      <c r="UAL174" s="153"/>
      <c r="UAM174" s="155"/>
      <c r="UAN174" s="165"/>
      <c r="UAO174" s="153"/>
      <c r="UAP174" s="154"/>
      <c r="UAQ174" s="154"/>
      <c r="UAR174" s="153"/>
      <c r="UAS174" s="153"/>
      <c r="UAT174" s="153"/>
      <c r="UAU174" s="153"/>
      <c r="UAV174" s="153"/>
      <c r="UAW174" s="153"/>
      <c r="UAX174" s="153"/>
      <c r="UAY174" s="153"/>
      <c r="UAZ174" s="155"/>
      <c r="UBA174" s="165"/>
      <c r="UBB174" s="153"/>
      <c r="UBC174" s="154"/>
      <c r="UBD174" s="154"/>
      <c r="UBE174" s="153"/>
      <c r="UBF174" s="153"/>
      <c r="UBG174" s="153"/>
      <c r="UBH174" s="153"/>
      <c r="UBI174" s="153"/>
      <c r="UBJ174" s="153"/>
      <c r="UBK174" s="153"/>
      <c r="UBL174" s="153"/>
      <c r="UBM174" s="155"/>
      <c r="UBN174" s="165"/>
      <c r="UBO174" s="153"/>
      <c r="UBP174" s="154"/>
      <c r="UBQ174" s="154"/>
      <c r="UBR174" s="153"/>
      <c r="UBS174" s="153"/>
      <c r="UBT174" s="153"/>
      <c r="UBU174" s="153"/>
      <c r="UBV174" s="153"/>
      <c r="UBW174" s="153"/>
      <c r="UBX174" s="153"/>
      <c r="UBY174" s="153"/>
      <c r="UBZ174" s="155"/>
      <c r="UCA174" s="165"/>
      <c r="UCB174" s="153"/>
      <c r="UCC174" s="154"/>
      <c r="UCD174" s="154"/>
      <c r="UCE174" s="153"/>
      <c r="UCF174" s="153"/>
      <c r="UCG174" s="153"/>
      <c r="UCH174" s="153"/>
      <c r="UCI174" s="153"/>
      <c r="UCJ174" s="153"/>
      <c r="UCK174" s="153"/>
      <c r="UCL174" s="153"/>
      <c r="UCM174" s="155"/>
      <c r="UCN174" s="165"/>
      <c r="UCO174" s="153"/>
      <c r="UCP174" s="154"/>
      <c r="UCQ174" s="154"/>
      <c r="UCR174" s="153"/>
      <c r="UCS174" s="153"/>
      <c r="UCT174" s="153"/>
      <c r="UCU174" s="153"/>
      <c r="UCV174" s="153"/>
      <c r="UCW174" s="153"/>
      <c r="UCX174" s="153"/>
      <c r="UCY174" s="153"/>
      <c r="UCZ174" s="155"/>
      <c r="UDA174" s="165"/>
      <c r="UDB174" s="153"/>
      <c r="UDC174" s="154"/>
      <c r="UDD174" s="154"/>
      <c r="UDE174" s="153"/>
      <c r="UDF174" s="153"/>
      <c r="UDG174" s="153"/>
      <c r="UDH174" s="153"/>
      <c r="UDI174" s="153"/>
      <c r="UDJ174" s="153"/>
      <c r="UDK174" s="153"/>
      <c r="UDL174" s="153"/>
      <c r="UDM174" s="155"/>
      <c r="UDN174" s="165"/>
      <c r="UDO174" s="153"/>
      <c r="UDP174" s="154"/>
      <c r="UDQ174" s="154"/>
      <c r="UDR174" s="153"/>
      <c r="UDS174" s="153"/>
      <c r="UDT174" s="153"/>
      <c r="UDU174" s="153"/>
      <c r="UDV174" s="153"/>
      <c r="UDW174" s="153"/>
      <c r="UDX174" s="153"/>
      <c r="UDY174" s="153"/>
      <c r="UDZ174" s="155"/>
      <c r="UEA174" s="165"/>
      <c r="UEB174" s="153"/>
      <c r="UEC174" s="154"/>
      <c r="UED174" s="154"/>
      <c r="UEE174" s="153"/>
      <c r="UEF174" s="153"/>
      <c r="UEG174" s="153"/>
      <c r="UEH174" s="153"/>
      <c r="UEI174" s="153"/>
      <c r="UEJ174" s="153"/>
      <c r="UEK174" s="153"/>
      <c r="UEL174" s="153"/>
      <c r="UEM174" s="155"/>
      <c r="UEN174" s="165"/>
      <c r="UEO174" s="153"/>
      <c r="UEP174" s="154"/>
      <c r="UEQ174" s="154"/>
      <c r="UER174" s="153"/>
      <c r="UES174" s="153"/>
      <c r="UET174" s="153"/>
      <c r="UEU174" s="153"/>
      <c r="UEV174" s="153"/>
      <c r="UEW174" s="153"/>
      <c r="UEX174" s="153"/>
      <c r="UEY174" s="153"/>
      <c r="UEZ174" s="155"/>
      <c r="UFA174" s="165"/>
      <c r="UFB174" s="153"/>
      <c r="UFC174" s="154"/>
      <c r="UFD174" s="154"/>
      <c r="UFE174" s="153"/>
      <c r="UFF174" s="153"/>
      <c r="UFG174" s="153"/>
      <c r="UFH174" s="153"/>
      <c r="UFI174" s="153"/>
      <c r="UFJ174" s="153"/>
      <c r="UFK174" s="153"/>
      <c r="UFL174" s="153"/>
      <c r="UFM174" s="155"/>
      <c r="UFN174" s="165"/>
      <c r="UFO174" s="153"/>
      <c r="UFP174" s="154"/>
      <c r="UFQ174" s="154"/>
      <c r="UFR174" s="153"/>
      <c r="UFS174" s="153"/>
      <c r="UFT174" s="153"/>
      <c r="UFU174" s="153"/>
      <c r="UFV174" s="153"/>
      <c r="UFW174" s="153"/>
      <c r="UFX174" s="153"/>
      <c r="UFY174" s="153"/>
      <c r="UFZ174" s="155"/>
      <c r="UGA174" s="165"/>
      <c r="UGB174" s="153"/>
      <c r="UGC174" s="154"/>
      <c r="UGD174" s="154"/>
      <c r="UGE174" s="153"/>
      <c r="UGF174" s="153"/>
      <c r="UGG174" s="153"/>
      <c r="UGH174" s="153"/>
      <c r="UGI174" s="153"/>
      <c r="UGJ174" s="153"/>
      <c r="UGK174" s="153"/>
      <c r="UGL174" s="153"/>
      <c r="UGM174" s="155"/>
      <c r="UGN174" s="165"/>
      <c r="UGO174" s="153"/>
      <c r="UGP174" s="154"/>
      <c r="UGQ174" s="154"/>
      <c r="UGR174" s="153"/>
      <c r="UGS174" s="153"/>
      <c r="UGT174" s="153"/>
      <c r="UGU174" s="153"/>
      <c r="UGV174" s="153"/>
      <c r="UGW174" s="153"/>
      <c r="UGX174" s="153"/>
      <c r="UGY174" s="153"/>
      <c r="UGZ174" s="155"/>
      <c r="UHA174" s="165"/>
      <c r="UHB174" s="153"/>
      <c r="UHC174" s="154"/>
      <c r="UHD174" s="154"/>
      <c r="UHE174" s="153"/>
      <c r="UHF174" s="153"/>
      <c r="UHG174" s="153"/>
      <c r="UHH174" s="153"/>
      <c r="UHI174" s="153"/>
      <c r="UHJ174" s="153"/>
      <c r="UHK174" s="153"/>
      <c r="UHL174" s="153"/>
      <c r="UHM174" s="155"/>
      <c r="UHN174" s="165"/>
      <c r="UHO174" s="153"/>
      <c r="UHP174" s="154"/>
      <c r="UHQ174" s="154"/>
      <c r="UHR174" s="153"/>
      <c r="UHS174" s="153"/>
      <c r="UHT174" s="153"/>
      <c r="UHU174" s="153"/>
      <c r="UHV174" s="153"/>
      <c r="UHW174" s="153"/>
      <c r="UHX174" s="153"/>
      <c r="UHY174" s="153"/>
      <c r="UHZ174" s="155"/>
      <c r="UIA174" s="165"/>
      <c r="UIB174" s="153"/>
      <c r="UIC174" s="154"/>
      <c r="UID174" s="154"/>
      <c r="UIE174" s="153"/>
      <c r="UIF174" s="153"/>
      <c r="UIG174" s="153"/>
      <c r="UIH174" s="153"/>
      <c r="UII174" s="153"/>
      <c r="UIJ174" s="153"/>
      <c r="UIK174" s="153"/>
      <c r="UIL174" s="153"/>
      <c r="UIM174" s="155"/>
      <c r="UIN174" s="165"/>
      <c r="UIO174" s="153"/>
      <c r="UIP174" s="154"/>
      <c r="UIQ174" s="154"/>
      <c r="UIR174" s="153"/>
      <c r="UIS174" s="153"/>
      <c r="UIT174" s="153"/>
      <c r="UIU174" s="153"/>
      <c r="UIV174" s="153"/>
      <c r="UIW174" s="153"/>
      <c r="UIX174" s="153"/>
      <c r="UIY174" s="153"/>
      <c r="UIZ174" s="155"/>
      <c r="UJA174" s="165"/>
      <c r="UJB174" s="153"/>
      <c r="UJC174" s="154"/>
      <c r="UJD174" s="154"/>
      <c r="UJE174" s="153"/>
      <c r="UJF174" s="153"/>
      <c r="UJG174" s="153"/>
      <c r="UJH174" s="153"/>
      <c r="UJI174" s="153"/>
      <c r="UJJ174" s="153"/>
      <c r="UJK174" s="153"/>
      <c r="UJL174" s="153"/>
      <c r="UJM174" s="155"/>
      <c r="UJN174" s="165"/>
      <c r="UJO174" s="153"/>
      <c r="UJP174" s="154"/>
      <c r="UJQ174" s="154"/>
      <c r="UJR174" s="153"/>
      <c r="UJS174" s="153"/>
      <c r="UJT174" s="153"/>
      <c r="UJU174" s="153"/>
      <c r="UJV174" s="153"/>
      <c r="UJW174" s="153"/>
      <c r="UJX174" s="153"/>
      <c r="UJY174" s="153"/>
      <c r="UJZ174" s="155"/>
      <c r="UKA174" s="165"/>
      <c r="UKB174" s="153"/>
      <c r="UKC174" s="154"/>
      <c r="UKD174" s="154"/>
      <c r="UKE174" s="153"/>
      <c r="UKF174" s="153"/>
      <c r="UKG174" s="153"/>
      <c r="UKH174" s="153"/>
      <c r="UKI174" s="153"/>
      <c r="UKJ174" s="153"/>
      <c r="UKK174" s="153"/>
      <c r="UKL174" s="153"/>
      <c r="UKM174" s="155"/>
      <c r="UKN174" s="165"/>
      <c r="UKO174" s="153"/>
      <c r="UKP174" s="154"/>
      <c r="UKQ174" s="154"/>
      <c r="UKR174" s="153"/>
      <c r="UKS174" s="153"/>
      <c r="UKT174" s="153"/>
      <c r="UKU174" s="153"/>
      <c r="UKV174" s="153"/>
      <c r="UKW174" s="153"/>
      <c r="UKX174" s="153"/>
      <c r="UKY174" s="153"/>
      <c r="UKZ174" s="155"/>
      <c r="ULA174" s="165"/>
      <c r="ULB174" s="153"/>
      <c r="ULC174" s="154"/>
      <c r="ULD174" s="154"/>
      <c r="ULE174" s="153"/>
      <c r="ULF174" s="153"/>
      <c r="ULG174" s="153"/>
      <c r="ULH174" s="153"/>
      <c r="ULI174" s="153"/>
      <c r="ULJ174" s="153"/>
      <c r="ULK174" s="153"/>
      <c r="ULL174" s="153"/>
      <c r="ULM174" s="155"/>
      <c r="ULN174" s="165"/>
      <c r="ULO174" s="153"/>
      <c r="ULP174" s="154"/>
      <c r="ULQ174" s="154"/>
      <c r="ULR174" s="153"/>
      <c r="ULS174" s="153"/>
      <c r="ULT174" s="153"/>
      <c r="ULU174" s="153"/>
      <c r="ULV174" s="153"/>
      <c r="ULW174" s="153"/>
      <c r="ULX174" s="153"/>
      <c r="ULY174" s="153"/>
      <c r="ULZ174" s="155"/>
      <c r="UMA174" s="165"/>
      <c r="UMB174" s="153"/>
      <c r="UMC174" s="154"/>
      <c r="UMD174" s="154"/>
      <c r="UME174" s="153"/>
      <c r="UMF174" s="153"/>
      <c r="UMG174" s="153"/>
      <c r="UMH174" s="153"/>
      <c r="UMI174" s="153"/>
      <c r="UMJ174" s="153"/>
      <c r="UMK174" s="153"/>
      <c r="UML174" s="153"/>
      <c r="UMM174" s="155"/>
      <c r="UMN174" s="165"/>
      <c r="UMO174" s="153"/>
      <c r="UMP174" s="154"/>
      <c r="UMQ174" s="154"/>
      <c r="UMR174" s="153"/>
      <c r="UMS174" s="153"/>
      <c r="UMT174" s="153"/>
      <c r="UMU174" s="153"/>
      <c r="UMV174" s="153"/>
      <c r="UMW174" s="153"/>
      <c r="UMX174" s="153"/>
      <c r="UMY174" s="153"/>
      <c r="UMZ174" s="155"/>
      <c r="UNA174" s="165"/>
      <c r="UNB174" s="153"/>
      <c r="UNC174" s="154"/>
      <c r="UND174" s="154"/>
      <c r="UNE174" s="153"/>
      <c r="UNF174" s="153"/>
      <c r="UNG174" s="153"/>
      <c r="UNH174" s="153"/>
      <c r="UNI174" s="153"/>
      <c r="UNJ174" s="153"/>
      <c r="UNK174" s="153"/>
      <c r="UNL174" s="153"/>
      <c r="UNM174" s="155"/>
      <c r="UNN174" s="165"/>
      <c r="UNO174" s="153"/>
      <c r="UNP174" s="154"/>
      <c r="UNQ174" s="154"/>
      <c r="UNR174" s="153"/>
      <c r="UNS174" s="153"/>
      <c r="UNT174" s="153"/>
      <c r="UNU174" s="153"/>
      <c r="UNV174" s="153"/>
      <c r="UNW174" s="153"/>
      <c r="UNX174" s="153"/>
      <c r="UNY174" s="153"/>
      <c r="UNZ174" s="155"/>
      <c r="UOA174" s="165"/>
      <c r="UOB174" s="153"/>
      <c r="UOC174" s="154"/>
      <c r="UOD174" s="154"/>
      <c r="UOE174" s="153"/>
      <c r="UOF174" s="153"/>
      <c r="UOG174" s="153"/>
      <c r="UOH174" s="153"/>
      <c r="UOI174" s="153"/>
      <c r="UOJ174" s="153"/>
      <c r="UOK174" s="153"/>
      <c r="UOL174" s="153"/>
      <c r="UOM174" s="155"/>
      <c r="UON174" s="165"/>
      <c r="UOO174" s="153"/>
      <c r="UOP174" s="154"/>
      <c r="UOQ174" s="154"/>
      <c r="UOR174" s="153"/>
      <c r="UOS174" s="153"/>
      <c r="UOT174" s="153"/>
      <c r="UOU174" s="153"/>
      <c r="UOV174" s="153"/>
      <c r="UOW174" s="153"/>
      <c r="UOX174" s="153"/>
      <c r="UOY174" s="153"/>
      <c r="UOZ174" s="155"/>
      <c r="UPA174" s="165"/>
      <c r="UPB174" s="153"/>
      <c r="UPC174" s="154"/>
      <c r="UPD174" s="154"/>
      <c r="UPE174" s="153"/>
      <c r="UPF174" s="153"/>
      <c r="UPG174" s="153"/>
      <c r="UPH174" s="153"/>
      <c r="UPI174" s="153"/>
      <c r="UPJ174" s="153"/>
      <c r="UPK174" s="153"/>
      <c r="UPL174" s="153"/>
      <c r="UPM174" s="155"/>
      <c r="UPN174" s="165"/>
      <c r="UPO174" s="153"/>
      <c r="UPP174" s="154"/>
      <c r="UPQ174" s="154"/>
      <c r="UPR174" s="153"/>
      <c r="UPS174" s="153"/>
      <c r="UPT174" s="153"/>
      <c r="UPU174" s="153"/>
      <c r="UPV174" s="153"/>
      <c r="UPW174" s="153"/>
      <c r="UPX174" s="153"/>
      <c r="UPY174" s="153"/>
      <c r="UPZ174" s="155"/>
      <c r="UQA174" s="165"/>
      <c r="UQB174" s="153"/>
      <c r="UQC174" s="154"/>
      <c r="UQD174" s="154"/>
      <c r="UQE174" s="153"/>
      <c r="UQF174" s="153"/>
      <c r="UQG174" s="153"/>
      <c r="UQH174" s="153"/>
      <c r="UQI174" s="153"/>
      <c r="UQJ174" s="153"/>
      <c r="UQK174" s="153"/>
      <c r="UQL174" s="153"/>
      <c r="UQM174" s="155"/>
      <c r="UQN174" s="165"/>
      <c r="UQO174" s="153"/>
      <c r="UQP174" s="154"/>
      <c r="UQQ174" s="154"/>
      <c r="UQR174" s="153"/>
      <c r="UQS174" s="153"/>
      <c r="UQT174" s="153"/>
      <c r="UQU174" s="153"/>
      <c r="UQV174" s="153"/>
      <c r="UQW174" s="153"/>
      <c r="UQX174" s="153"/>
      <c r="UQY174" s="153"/>
      <c r="UQZ174" s="155"/>
      <c r="URA174" s="165"/>
      <c r="URB174" s="153"/>
      <c r="URC174" s="154"/>
      <c r="URD174" s="154"/>
      <c r="URE174" s="153"/>
      <c r="URF174" s="153"/>
      <c r="URG174" s="153"/>
      <c r="URH174" s="153"/>
      <c r="URI174" s="153"/>
      <c r="URJ174" s="153"/>
      <c r="URK174" s="153"/>
      <c r="URL174" s="153"/>
      <c r="URM174" s="155"/>
      <c r="URN174" s="165"/>
      <c r="URO174" s="153"/>
      <c r="URP174" s="154"/>
      <c r="URQ174" s="154"/>
      <c r="URR174" s="153"/>
      <c r="URS174" s="153"/>
      <c r="URT174" s="153"/>
      <c r="URU174" s="153"/>
      <c r="URV174" s="153"/>
      <c r="URW174" s="153"/>
      <c r="URX174" s="153"/>
      <c r="URY174" s="153"/>
      <c r="URZ174" s="155"/>
      <c r="USA174" s="165"/>
      <c r="USB174" s="153"/>
      <c r="USC174" s="154"/>
      <c r="USD174" s="154"/>
      <c r="USE174" s="153"/>
      <c r="USF174" s="153"/>
      <c r="USG174" s="153"/>
      <c r="USH174" s="153"/>
      <c r="USI174" s="153"/>
      <c r="USJ174" s="153"/>
      <c r="USK174" s="153"/>
      <c r="USL174" s="153"/>
      <c r="USM174" s="155"/>
      <c r="USN174" s="165"/>
      <c r="USO174" s="153"/>
      <c r="USP174" s="154"/>
      <c r="USQ174" s="154"/>
      <c r="USR174" s="153"/>
      <c r="USS174" s="153"/>
      <c r="UST174" s="153"/>
      <c r="USU174" s="153"/>
      <c r="USV174" s="153"/>
      <c r="USW174" s="153"/>
      <c r="USX174" s="153"/>
      <c r="USY174" s="153"/>
      <c r="USZ174" s="155"/>
      <c r="UTA174" s="165"/>
      <c r="UTB174" s="153"/>
      <c r="UTC174" s="154"/>
      <c r="UTD174" s="154"/>
      <c r="UTE174" s="153"/>
      <c r="UTF174" s="153"/>
      <c r="UTG174" s="153"/>
      <c r="UTH174" s="153"/>
      <c r="UTI174" s="153"/>
      <c r="UTJ174" s="153"/>
      <c r="UTK174" s="153"/>
      <c r="UTL174" s="153"/>
      <c r="UTM174" s="155"/>
      <c r="UTN174" s="165"/>
      <c r="UTO174" s="153"/>
      <c r="UTP174" s="154"/>
      <c r="UTQ174" s="154"/>
      <c r="UTR174" s="153"/>
      <c r="UTS174" s="153"/>
      <c r="UTT174" s="153"/>
      <c r="UTU174" s="153"/>
      <c r="UTV174" s="153"/>
      <c r="UTW174" s="153"/>
      <c r="UTX174" s="153"/>
      <c r="UTY174" s="153"/>
      <c r="UTZ174" s="155"/>
      <c r="UUA174" s="165"/>
      <c r="UUB174" s="153"/>
      <c r="UUC174" s="154"/>
      <c r="UUD174" s="154"/>
      <c r="UUE174" s="153"/>
      <c r="UUF174" s="153"/>
      <c r="UUG174" s="153"/>
      <c r="UUH174" s="153"/>
      <c r="UUI174" s="153"/>
      <c r="UUJ174" s="153"/>
      <c r="UUK174" s="153"/>
      <c r="UUL174" s="153"/>
      <c r="UUM174" s="155"/>
      <c r="UUN174" s="165"/>
      <c r="UUO174" s="153"/>
      <c r="UUP174" s="154"/>
      <c r="UUQ174" s="154"/>
      <c r="UUR174" s="153"/>
      <c r="UUS174" s="153"/>
      <c r="UUT174" s="153"/>
      <c r="UUU174" s="153"/>
      <c r="UUV174" s="153"/>
      <c r="UUW174" s="153"/>
      <c r="UUX174" s="153"/>
      <c r="UUY174" s="153"/>
      <c r="UUZ174" s="155"/>
      <c r="UVA174" s="165"/>
      <c r="UVB174" s="153"/>
      <c r="UVC174" s="154"/>
      <c r="UVD174" s="154"/>
      <c r="UVE174" s="153"/>
      <c r="UVF174" s="153"/>
      <c r="UVG174" s="153"/>
      <c r="UVH174" s="153"/>
      <c r="UVI174" s="153"/>
      <c r="UVJ174" s="153"/>
      <c r="UVK174" s="153"/>
      <c r="UVL174" s="153"/>
      <c r="UVM174" s="155"/>
      <c r="UVN174" s="165"/>
      <c r="UVO174" s="153"/>
      <c r="UVP174" s="154"/>
      <c r="UVQ174" s="154"/>
      <c r="UVR174" s="153"/>
      <c r="UVS174" s="153"/>
      <c r="UVT174" s="153"/>
      <c r="UVU174" s="153"/>
      <c r="UVV174" s="153"/>
      <c r="UVW174" s="153"/>
      <c r="UVX174" s="153"/>
      <c r="UVY174" s="153"/>
      <c r="UVZ174" s="155"/>
      <c r="UWA174" s="165"/>
      <c r="UWB174" s="153"/>
      <c r="UWC174" s="154"/>
      <c r="UWD174" s="154"/>
      <c r="UWE174" s="153"/>
      <c r="UWF174" s="153"/>
      <c r="UWG174" s="153"/>
      <c r="UWH174" s="153"/>
      <c r="UWI174" s="153"/>
      <c r="UWJ174" s="153"/>
      <c r="UWK174" s="153"/>
      <c r="UWL174" s="153"/>
      <c r="UWM174" s="155"/>
      <c r="UWN174" s="165"/>
      <c r="UWO174" s="153"/>
      <c r="UWP174" s="154"/>
      <c r="UWQ174" s="154"/>
      <c r="UWR174" s="153"/>
      <c r="UWS174" s="153"/>
      <c r="UWT174" s="153"/>
      <c r="UWU174" s="153"/>
      <c r="UWV174" s="153"/>
      <c r="UWW174" s="153"/>
      <c r="UWX174" s="153"/>
      <c r="UWY174" s="153"/>
      <c r="UWZ174" s="155"/>
      <c r="UXA174" s="165"/>
      <c r="UXB174" s="153"/>
      <c r="UXC174" s="154"/>
      <c r="UXD174" s="154"/>
      <c r="UXE174" s="153"/>
      <c r="UXF174" s="153"/>
      <c r="UXG174" s="153"/>
      <c r="UXH174" s="153"/>
      <c r="UXI174" s="153"/>
      <c r="UXJ174" s="153"/>
      <c r="UXK174" s="153"/>
      <c r="UXL174" s="153"/>
      <c r="UXM174" s="155"/>
      <c r="UXN174" s="165"/>
      <c r="UXO174" s="153"/>
      <c r="UXP174" s="154"/>
      <c r="UXQ174" s="154"/>
      <c r="UXR174" s="153"/>
      <c r="UXS174" s="153"/>
      <c r="UXT174" s="153"/>
      <c r="UXU174" s="153"/>
      <c r="UXV174" s="153"/>
      <c r="UXW174" s="153"/>
      <c r="UXX174" s="153"/>
      <c r="UXY174" s="153"/>
      <c r="UXZ174" s="155"/>
      <c r="UYA174" s="165"/>
      <c r="UYB174" s="153"/>
      <c r="UYC174" s="154"/>
      <c r="UYD174" s="154"/>
      <c r="UYE174" s="153"/>
      <c r="UYF174" s="153"/>
      <c r="UYG174" s="153"/>
      <c r="UYH174" s="153"/>
      <c r="UYI174" s="153"/>
      <c r="UYJ174" s="153"/>
      <c r="UYK174" s="153"/>
      <c r="UYL174" s="153"/>
      <c r="UYM174" s="155"/>
      <c r="UYN174" s="165"/>
      <c r="UYO174" s="153"/>
      <c r="UYP174" s="154"/>
      <c r="UYQ174" s="154"/>
      <c r="UYR174" s="153"/>
      <c r="UYS174" s="153"/>
      <c r="UYT174" s="153"/>
      <c r="UYU174" s="153"/>
      <c r="UYV174" s="153"/>
      <c r="UYW174" s="153"/>
      <c r="UYX174" s="153"/>
      <c r="UYY174" s="153"/>
      <c r="UYZ174" s="155"/>
      <c r="UZA174" s="165"/>
      <c r="UZB174" s="153"/>
      <c r="UZC174" s="154"/>
      <c r="UZD174" s="154"/>
      <c r="UZE174" s="153"/>
      <c r="UZF174" s="153"/>
      <c r="UZG174" s="153"/>
      <c r="UZH174" s="153"/>
      <c r="UZI174" s="153"/>
      <c r="UZJ174" s="153"/>
      <c r="UZK174" s="153"/>
      <c r="UZL174" s="153"/>
      <c r="UZM174" s="155"/>
      <c r="UZN174" s="165"/>
      <c r="UZO174" s="153"/>
      <c r="UZP174" s="154"/>
      <c r="UZQ174" s="154"/>
      <c r="UZR174" s="153"/>
      <c r="UZS174" s="153"/>
      <c r="UZT174" s="153"/>
      <c r="UZU174" s="153"/>
      <c r="UZV174" s="153"/>
      <c r="UZW174" s="153"/>
      <c r="UZX174" s="153"/>
      <c r="UZY174" s="153"/>
      <c r="UZZ174" s="155"/>
      <c r="VAA174" s="165"/>
      <c r="VAB174" s="153"/>
      <c r="VAC174" s="154"/>
      <c r="VAD174" s="154"/>
      <c r="VAE174" s="153"/>
      <c r="VAF174" s="153"/>
      <c r="VAG174" s="153"/>
      <c r="VAH174" s="153"/>
      <c r="VAI174" s="153"/>
      <c r="VAJ174" s="153"/>
      <c r="VAK174" s="153"/>
      <c r="VAL174" s="153"/>
      <c r="VAM174" s="155"/>
      <c r="VAN174" s="165"/>
      <c r="VAO174" s="153"/>
      <c r="VAP174" s="154"/>
      <c r="VAQ174" s="154"/>
      <c r="VAR174" s="153"/>
      <c r="VAS174" s="153"/>
      <c r="VAT174" s="153"/>
      <c r="VAU174" s="153"/>
      <c r="VAV174" s="153"/>
      <c r="VAW174" s="153"/>
      <c r="VAX174" s="153"/>
      <c r="VAY174" s="153"/>
      <c r="VAZ174" s="155"/>
      <c r="VBA174" s="165"/>
      <c r="VBB174" s="153"/>
      <c r="VBC174" s="154"/>
      <c r="VBD174" s="154"/>
      <c r="VBE174" s="153"/>
      <c r="VBF174" s="153"/>
      <c r="VBG174" s="153"/>
      <c r="VBH174" s="153"/>
      <c r="VBI174" s="153"/>
      <c r="VBJ174" s="153"/>
      <c r="VBK174" s="153"/>
      <c r="VBL174" s="153"/>
      <c r="VBM174" s="155"/>
      <c r="VBN174" s="165"/>
      <c r="VBO174" s="153"/>
      <c r="VBP174" s="154"/>
      <c r="VBQ174" s="154"/>
      <c r="VBR174" s="153"/>
      <c r="VBS174" s="153"/>
      <c r="VBT174" s="153"/>
      <c r="VBU174" s="153"/>
      <c r="VBV174" s="153"/>
      <c r="VBW174" s="153"/>
      <c r="VBX174" s="153"/>
      <c r="VBY174" s="153"/>
      <c r="VBZ174" s="155"/>
      <c r="VCA174" s="165"/>
      <c r="VCB174" s="153"/>
      <c r="VCC174" s="154"/>
      <c r="VCD174" s="154"/>
      <c r="VCE174" s="153"/>
      <c r="VCF174" s="153"/>
      <c r="VCG174" s="153"/>
      <c r="VCH174" s="153"/>
      <c r="VCI174" s="153"/>
      <c r="VCJ174" s="153"/>
      <c r="VCK174" s="153"/>
      <c r="VCL174" s="153"/>
      <c r="VCM174" s="155"/>
      <c r="VCN174" s="165"/>
      <c r="VCO174" s="153"/>
      <c r="VCP174" s="154"/>
      <c r="VCQ174" s="154"/>
      <c r="VCR174" s="153"/>
      <c r="VCS174" s="153"/>
      <c r="VCT174" s="153"/>
      <c r="VCU174" s="153"/>
      <c r="VCV174" s="153"/>
      <c r="VCW174" s="153"/>
      <c r="VCX174" s="153"/>
      <c r="VCY174" s="153"/>
      <c r="VCZ174" s="155"/>
      <c r="VDA174" s="165"/>
      <c r="VDB174" s="153"/>
      <c r="VDC174" s="154"/>
      <c r="VDD174" s="154"/>
      <c r="VDE174" s="153"/>
      <c r="VDF174" s="153"/>
      <c r="VDG174" s="153"/>
      <c r="VDH174" s="153"/>
      <c r="VDI174" s="153"/>
      <c r="VDJ174" s="153"/>
      <c r="VDK174" s="153"/>
      <c r="VDL174" s="153"/>
      <c r="VDM174" s="155"/>
      <c r="VDN174" s="165"/>
      <c r="VDO174" s="153"/>
      <c r="VDP174" s="154"/>
      <c r="VDQ174" s="154"/>
      <c r="VDR174" s="153"/>
      <c r="VDS174" s="153"/>
      <c r="VDT174" s="153"/>
      <c r="VDU174" s="153"/>
      <c r="VDV174" s="153"/>
      <c r="VDW174" s="153"/>
      <c r="VDX174" s="153"/>
      <c r="VDY174" s="153"/>
      <c r="VDZ174" s="155"/>
      <c r="VEA174" s="165"/>
      <c r="VEB174" s="153"/>
      <c r="VEC174" s="154"/>
      <c r="VED174" s="154"/>
      <c r="VEE174" s="153"/>
      <c r="VEF174" s="153"/>
      <c r="VEG174" s="153"/>
      <c r="VEH174" s="153"/>
      <c r="VEI174" s="153"/>
      <c r="VEJ174" s="153"/>
      <c r="VEK174" s="153"/>
      <c r="VEL174" s="153"/>
      <c r="VEM174" s="155"/>
      <c r="VEN174" s="165"/>
      <c r="VEO174" s="153"/>
      <c r="VEP174" s="154"/>
      <c r="VEQ174" s="154"/>
      <c r="VER174" s="153"/>
      <c r="VES174" s="153"/>
      <c r="VET174" s="153"/>
      <c r="VEU174" s="153"/>
      <c r="VEV174" s="153"/>
      <c r="VEW174" s="153"/>
      <c r="VEX174" s="153"/>
      <c r="VEY174" s="153"/>
      <c r="VEZ174" s="155"/>
      <c r="VFA174" s="165"/>
      <c r="VFB174" s="153"/>
      <c r="VFC174" s="154"/>
      <c r="VFD174" s="154"/>
      <c r="VFE174" s="153"/>
      <c r="VFF174" s="153"/>
      <c r="VFG174" s="153"/>
      <c r="VFH174" s="153"/>
      <c r="VFI174" s="153"/>
      <c r="VFJ174" s="153"/>
      <c r="VFK174" s="153"/>
      <c r="VFL174" s="153"/>
      <c r="VFM174" s="155"/>
      <c r="VFN174" s="165"/>
      <c r="VFO174" s="153"/>
      <c r="VFP174" s="154"/>
      <c r="VFQ174" s="154"/>
      <c r="VFR174" s="153"/>
      <c r="VFS174" s="153"/>
      <c r="VFT174" s="153"/>
      <c r="VFU174" s="153"/>
      <c r="VFV174" s="153"/>
      <c r="VFW174" s="153"/>
      <c r="VFX174" s="153"/>
      <c r="VFY174" s="153"/>
      <c r="VFZ174" s="155"/>
      <c r="VGA174" s="165"/>
      <c r="VGB174" s="153"/>
      <c r="VGC174" s="154"/>
      <c r="VGD174" s="154"/>
      <c r="VGE174" s="153"/>
      <c r="VGF174" s="153"/>
      <c r="VGG174" s="153"/>
      <c r="VGH174" s="153"/>
      <c r="VGI174" s="153"/>
      <c r="VGJ174" s="153"/>
      <c r="VGK174" s="153"/>
      <c r="VGL174" s="153"/>
      <c r="VGM174" s="155"/>
      <c r="VGN174" s="165"/>
      <c r="VGO174" s="153"/>
      <c r="VGP174" s="154"/>
      <c r="VGQ174" s="154"/>
      <c r="VGR174" s="153"/>
      <c r="VGS174" s="153"/>
      <c r="VGT174" s="153"/>
      <c r="VGU174" s="153"/>
      <c r="VGV174" s="153"/>
      <c r="VGW174" s="153"/>
      <c r="VGX174" s="153"/>
      <c r="VGY174" s="153"/>
      <c r="VGZ174" s="155"/>
      <c r="VHA174" s="165"/>
      <c r="VHB174" s="153"/>
      <c r="VHC174" s="154"/>
      <c r="VHD174" s="154"/>
      <c r="VHE174" s="153"/>
      <c r="VHF174" s="153"/>
      <c r="VHG174" s="153"/>
      <c r="VHH174" s="153"/>
      <c r="VHI174" s="153"/>
      <c r="VHJ174" s="153"/>
      <c r="VHK174" s="153"/>
      <c r="VHL174" s="153"/>
      <c r="VHM174" s="155"/>
      <c r="VHN174" s="165"/>
      <c r="VHO174" s="153"/>
      <c r="VHP174" s="154"/>
      <c r="VHQ174" s="154"/>
      <c r="VHR174" s="153"/>
      <c r="VHS174" s="153"/>
      <c r="VHT174" s="153"/>
      <c r="VHU174" s="153"/>
      <c r="VHV174" s="153"/>
      <c r="VHW174" s="153"/>
      <c r="VHX174" s="153"/>
      <c r="VHY174" s="153"/>
      <c r="VHZ174" s="155"/>
      <c r="VIA174" s="165"/>
      <c r="VIB174" s="153"/>
      <c r="VIC174" s="154"/>
      <c r="VID174" s="154"/>
      <c r="VIE174" s="153"/>
      <c r="VIF174" s="153"/>
      <c r="VIG174" s="153"/>
      <c r="VIH174" s="153"/>
      <c r="VII174" s="153"/>
      <c r="VIJ174" s="153"/>
      <c r="VIK174" s="153"/>
      <c r="VIL174" s="153"/>
      <c r="VIM174" s="155"/>
      <c r="VIN174" s="165"/>
      <c r="VIO174" s="153"/>
      <c r="VIP174" s="154"/>
      <c r="VIQ174" s="154"/>
      <c r="VIR174" s="153"/>
      <c r="VIS174" s="153"/>
      <c r="VIT174" s="153"/>
      <c r="VIU174" s="153"/>
      <c r="VIV174" s="153"/>
      <c r="VIW174" s="153"/>
      <c r="VIX174" s="153"/>
      <c r="VIY174" s="153"/>
      <c r="VIZ174" s="155"/>
      <c r="VJA174" s="165"/>
      <c r="VJB174" s="153"/>
      <c r="VJC174" s="154"/>
      <c r="VJD174" s="154"/>
      <c r="VJE174" s="153"/>
      <c r="VJF174" s="153"/>
      <c r="VJG174" s="153"/>
      <c r="VJH174" s="153"/>
      <c r="VJI174" s="153"/>
      <c r="VJJ174" s="153"/>
      <c r="VJK174" s="153"/>
      <c r="VJL174" s="153"/>
      <c r="VJM174" s="155"/>
      <c r="VJN174" s="165"/>
      <c r="VJO174" s="153"/>
      <c r="VJP174" s="154"/>
      <c r="VJQ174" s="154"/>
      <c r="VJR174" s="153"/>
      <c r="VJS174" s="153"/>
      <c r="VJT174" s="153"/>
      <c r="VJU174" s="153"/>
      <c r="VJV174" s="153"/>
      <c r="VJW174" s="153"/>
      <c r="VJX174" s="153"/>
      <c r="VJY174" s="153"/>
      <c r="VJZ174" s="155"/>
      <c r="VKA174" s="165"/>
      <c r="VKB174" s="153"/>
      <c r="VKC174" s="154"/>
      <c r="VKD174" s="154"/>
      <c r="VKE174" s="153"/>
      <c r="VKF174" s="153"/>
      <c r="VKG174" s="153"/>
      <c r="VKH174" s="153"/>
      <c r="VKI174" s="153"/>
      <c r="VKJ174" s="153"/>
      <c r="VKK174" s="153"/>
      <c r="VKL174" s="153"/>
      <c r="VKM174" s="155"/>
      <c r="VKN174" s="165"/>
      <c r="VKO174" s="153"/>
      <c r="VKP174" s="154"/>
      <c r="VKQ174" s="154"/>
      <c r="VKR174" s="153"/>
      <c r="VKS174" s="153"/>
      <c r="VKT174" s="153"/>
      <c r="VKU174" s="153"/>
      <c r="VKV174" s="153"/>
      <c r="VKW174" s="153"/>
      <c r="VKX174" s="153"/>
      <c r="VKY174" s="153"/>
      <c r="VKZ174" s="155"/>
      <c r="VLA174" s="165"/>
      <c r="VLB174" s="153"/>
      <c r="VLC174" s="154"/>
      <c r="VLD174" s="154"/>
      <c r="VLE174" s="153"/>
      <c r="VLF174" s="153"/>
      <c r="VLG174" s="153"/>
      <c r="VLH174" s="153"/>
      <c r="VLI174" s="153"/>
      <c r="VLJ174" s="153"/>
      <c r="VLK174" s="153"/>
      <c r="VLL174" s="153"/>
      <c r="VLM174" s="155"/>
      <c r="VLN174" s="165"/>
      <c r="VLO174" s="153"/>
      <c r="VLP174" s="154"/>
      <c r="VLQ174" s="154"/>
      <c r="VLR174" s="153"/>
      <c r="VLS174" s="153"/>
      <c r="VLT174" s="153"/>
      <c r="VLU174" s="153"/>
      <c r="VLV174" s="153"/>
      <c r="VLW174" s="153"/>
      <c r="VLX174" s="153"/>
      <c r="VLY174" s="153"/>
      <c r="VLZ174" s="155"/>
      <c r="VMA174" s="165"/>
      <c r="VMB174" s="153"/>
      <c r="VMC174" s="154"/>
      <c r="VMD174" s="154"/>
      <c r="VME174" s="153"/>
      <c r="VMF174" s="153"/>
      <c r="VMG174" s="153"/>
      <c r="VMH174" s="153"/>
      <c r="VMI174" s="153"/>
      <c r="VMJ174" s="153"/>
      <c r="VMK174" s="153"/>
      <c r="VML174" s="153"/>
      <c r="VMM174" s="155"/>
      <c r="VMN174" s="165"/>
      <c r="VMO174" s="153"/>
      <c r="VMP174" s="154"/>
      <c r="VMQ174" s="154"/>
      <c r="VMR174" s="153"/>
      <c r="VMS174" s="153"/>
      <c r="VMT174" s="153"/>
      <c r="VMU174" s="153"/>
      <c r="VMV174" s="153"/>
      <c r="VMW174" s="153"/>
      <c r="VMX174" s="153"/>
      <c r="VMY174" s="153"/>
      <c r="VMZ174" s="155"/>
      <c r="VNA174" s="165"/>
      <c r="VNB174" s="153"/>
      <c r="VNC174" s="154"/>
      <c r="VND174" s="154"/>
      <c r="VNE174" s="153"/>
      <c r="VNF174" s="153"/>
      <c r="VNG174" s="153"/>
      <c r="VNH174" s="153"/>
      <c r="VNI174" s="153"/>
      <c r="VNJ174" s="153"/>
      <c r="VNK174" s="153"/>
      <c r="VNL174" s="153"/>
      <c r="VNM174" s="155"/>
      <c r="VNN174" s="165"/>
      <c r="VNO174" s="153"/>
      <c r="VNP174" s="154"/>
      <c r="VNQ174" s="154"/>
      <c r="VNR174" s="153"/>
      <c r="VNS174" s="153"/>
      <c r="VNT174" s="153"/>
      <c r="VNU174" s="153"/>
      <c r="VNV174" s="153"/>
      <c r="VNW174" s="153"/>
      <c r="VNX174" s="153"/>
      <c r="VNY174" s="153"/>
      <c r="VNZ174" s="155"/>
      <c r="VOA174" s="165"/>
      <c r="VOB174" s="153"/>
      <c r="VOC174" s="154"/>
      <c r="VOD174" s="154"/>
      <c r="VOE174" s="153"/>
      <c r="VOF174" s="153"/>
      <c r="VOG174" s="153"/>
      <c r="VOH174" s="153"/>
      <c r="VOI174" s="153"/>
      <c r="VOJ174" s="153"/>
      <c r="VOK174" s="153"/>
      <c r="VOL174" s="153"/>
      <c r="VOM174" s="155"/>
      <c r="VON174" s="165"/>
      <c r="VOO174" s="153"/>
      <c r="VOP174" s="154"/>
      <c r="VOQ174" s="154"/>
      <c r="VOR174" s="153"/>
      <c r="VOS174" s="153"/>
      <c r="VOT174" s="153"/>
      <c r="VOU174" s="153"/>
      <c r="VOV174" s="153"/>
      <c r="VOW174" s="153"/>
      <c r="VOX174" s="153"/>
      <c r="VOY174" s="153"/>
      <c r="VOZ174" s="155"/>
      <c r="VPA174" s="165"/>
      <c r="VPB174" s="153"/>
      <c r="VPC174" s="154"/>
      <c r="VPD174" s="154"/>
      <c r="VPE174" s="153"/>
      <c r="VPF174" s="153"/>
      <c r="VPG174" s="153"/>
      <c r="VPH174" s="153"/>
      <c r="VPI174" s="153"/>
      <c r="VPJ174" s="153"/>
      <c r="VPK174" s="153"/>
      <c r="VPL174" s="153"/>
      <c r="VPM174" s="155"/>
      <c r="VPN174" s="165"/>
      <c r="VPO174" s="153"/>
      <c r="VPP174" s="154"/>
      <c r="VPQ174" s="154"/>
      <c r="VPR174" s="153"/>
      <c r="VPS174" s="153"/>
      <c r="VPT174" s="153"/>
      <c r="VPU174" s="153"/>
      <c r="VPV174" s="153"/>
      <c r="VPW174" s="153"/>
      <c r="VPX174" s="153"/>
      <c r="VPY174" s="153"/>
      <c r="VPZ174" s="155"/>
      <c r="VQA174" s="165"/>
      <c r="VQB174" s="153"/>
      <c r="VQC174" s="154"/>
      <c r="VQD174" s="154"/>
      <c r="VQE174" s="153"/>
      <c r="VQF174" s="153"/>
      <c r="VQG174" s="153"/>
      <c r="VQH174" s="153"/>
      <c r="VQI174" s="153"/>
      <c r="VQJ174" s="153"/>
      <c r="VQK174" s="153"/>
      <c r="VQL174" s="153"/>
      <c r="VQM174" s="155"/>
      <c r="VQN174" s="165"/>
      <c r="VQO174" s="153"/>
      <c r="VQP174" s="154"/>
      <c r="VQQ174" s="154"/>
      <c r="VQR174" s="153"/>
      <c r="VQS174" s="153"/>
      <c r="VQT174" s="153"/>
      <c r="VQU174" s="153"/>
      <c r="VQV174" s="153"/>
      <c r="VQW174" s="153"/>
      <c r="VQX174" s="153"/>
      <c r="VQY174" s="153"/>
      <c r="VQZ174" s="155"/>
      <c r="VRA174" s="165"/>
      <c r="VRB174" s="153"/>
      <c r="VRC174" s="154"/>
      <c r="VRD174" s="154"/>
      <c r="VRE174" s="153"/>
      <c r="VRF174" s="153"/>
      <c r="VRG174" s="153"/>
      <c r="VRH174" s="153"/>
      <c r="VRI174" s="153"/>
      <c r="VRJ174" s="153"/>
      <c r="VRK174" s="153"/>
      <c r="VRL174" s="153"/>
      <c r="VRM174" s="155"/>
      <c r="VRN174" s="165"/>
      <c r="VRO174" s="153"/>
      <c r="VRP174" s="154"/>
      <c r="VRQ174" s="154"/>
      <c r="VRR174" s="153"/>
      <c r="VRS174" s="153"/>
      <c r="VRT174" s="153"/>
      <c r="VRU174" s="153"/>
      <c r="VRV174" s="153"/>
      <c r="VRW174" s="153"/>
      <c r="VRX174" s="153"/>
      <c r="VRY174" s="153"/>
      <c r="VRZ174" s="155"/>
      <c r="VSA174" s="165"/>
      <c r="VSB174" s="153"/>
      <c r="VSC174" s="154"/>
      <c r="VSD174" s="154"/>
      <c r="VSE174" s="153"/>
      <c r="VSF174" s="153"/>
      <c r="VSG174" s="153"/>
      <c r="VSH174" s="153"/>
      <c r="VSI174" s="153"/>
      <c r="VSJ174" s="153"/>
      <c r="VSK174" s="153"/>
      <c r="VSL174" s="153"/>
      <c r="VSM174" s="155"/>
      <c r="VSN174" s="165"/>
      <c r="VSO174" s="153"/>
      <c r="VSP174" s="154"/>
      <c r="VSQ174" s="154"/>
      <c r="VSR174" s="153"/>
      <c r="VSS174" s="153"/>
      <c r="VST174" s="153"/>
      <c r="VSU174" s="153"/>
      <c r="VSV174" s="153"/>
      <c r="VSW174" s="153"/>
      <c r="VSX174" s="153"/>
      <c r="VSY174" s="153"/>
      <c r="VSZ174" s="155"/>
      <c r="VTA174" s="165"/>
      <c r="VTB174" s="153"/>
      <c r="VTC174" s="154"/>
      <c r="VTD174" s="154"/>
      <c r="VTE174" s="153"/>
      <c r="VTF174" s="153"/>
      <c r="VTG174" s="153"/>
      <c r="VTH174" s="153"/>
      <c r="VTI174" s="153"/>
      <c r="VTJ174" s="153"/>
      <c r="VTK174" s="153"/>
      <c r="VTL174" s="153"/>
      <c r="VTM174" s="155"/>
      <c r="VTN174" s="165"/>
      <c r="VTO174" s="153"/>
      <c r="VTP174" s="154"/>
      <c r="VTQ174" s="154"/>
      <c r="VTR174" s="153"/>
      <c r="VTS174" s="153"/>
      <c r="VTT174" s="153"/>
      <c r="VTU174" s="153"/>
      <c r="VTV174" s="153"/>
      <c r="VTW174" s="153"/>
      <c r="VTX174" s="153"/>
      <c r="VTY174" s="153"/>
      <c r="VTZ174" s="155"/>
      <c r="VUA174" s="165"/>
      <c r="VUB174" s="153"/>
      <c r="VUC174" s="154"/>
      <c r="VUD174" s="154"/>
      <c r="VUE174" s="153"/>
      <c r="VUF174" s="153"/>
      <c r="VUG174" s="153"/>
      <c r="VUH174" s="153"/>
      <c r="VUI174" s="153"/>
      <c r="VUJ174" s="153"/>
      <c r="VUK174" s="153"/>
      <c r="VUL174" s="153"/>
      <c r="VUM174" s="155"/>
      <c r="VUN174" s="165"/>
      <c r="VUO174" s="153"/>
      <c r="VUP174" s="154"/>
      <c r="VUQ174" s="154"/>
      <c r="VUR174" s="153"/>
      <c r="VUS174" s="153"/>
      <c r="VUT174" s="153"/>
      <c r="VUU174" s="153"/>
      <c r="VUV174" s="153"/>
      <c r="VUW174" s="153"/>
      <c r="VUX174" s="153"/>
      <c r="VUY174" s="153"/>
      <c r="VUZ174" s="155"/>
      <c r="VVA174" s="165"/>
      <c r="VVB174" s="153"/>
      <c r="VVC174" s="154"/>
      <c r="VVD174" s="154"/>
      <c r="VVE174" s="153"/>
      <c r="VVF174" s="153"/>
      <c r="VVG174" s="153"/>
      <c r="VVH174" s="153"/>
      <c r="VVI174" s="153"/>
      <c r="VVJ174" s="153"/>
      <c r="VVK174" s="153"/>
      <c r="VVL174" s="153"/>
      <c r="VVM174" s="155"/>
      <c r="VVN174" s="165"/>
      <c r="VVO174" s="153"/>
      <c r="VVP174" s="154"/>
      <c r="VVQ174" s="154"/>
      <c r="VVR174" s="153"/>
      <c r="VVS174" s="153"/>
      <c r="VVT174" s="153"/>
      <c r="VVU174" s="153"/>
      <c r="VVV174" s="153"/>
      <c r="VVW174" s="153"/>
      <c r="VVX174" s="153"/>
      <c r="VVY174" s="153"/>
      <c r="VVZ174" s="155"/>
      <c r="VWA174" s="165"/>
      <c r="VWB174" s="153"/>
      <c r="VWC174" s="154"/>
      <c r="VWD174" s="154"/>
      <c r="VWE174" s="153"/>
      <c r="VWF174" s="153"/>
      <c r="VWG174" s="153"/>
      <c r="VWH174" s="153"/>
      <c r="VWI174" s="153"/>
      <c r="VWJ174" s="153"/>
      <c r="VWK174" s="153"/>
      <c r="VWL174" s="153"/>
      <c r="VWM174" s="155"/>
      <c r="VWN174" s="165"/>
      <c r="VWO174" s="153"/>
      <c r="VWP174" s="154"/>
      <c r="VWQ174" s="154"/>
      <c r="VWR174" s="153"/>
      <c r="VWS174" s="153"/>
      <c r="VWT174" s="153"/>
      <c r="VWU174" s="153"/>
      <c r="VWV174" s="153"/>
      <c r="VWW174" s="153"/>
      <c r="VWX174" s="153"/>
      <c r="VWY174" s="153"/>
      <c r="VWZ174" s="155"/>
      <c r="VXA174" s="165"/>
      <c r="VXB174" s="153"/>
      <c r="VXC174" s="154"/>
      <c r="VXD174" s="154"/>
      <c r="VXE174" s="153"/>
      <c r="VXF174" s="153"/>
      <c r="VXG174" s="153"/>
      <c r="VXH174" s="153"/>
      <c r="VXI174" s="153"/>
      <c r="VXJ174" s="153"/>
      <c r="VXK174" s="153"/>
      <c r="VXL174" s="153"/>
      <c r="VXM174" s="155"/>
      <c r="VXN174" s="165"/>
      <c r="VXO174" s="153"/>
      <c r="VXP174" s="154"/>
      <c r="VXQ174" s="154"/>
      <c r="VXR174" s="153"/>
      <c r="VXS174" s="153"/>
      <c r="VXT174" s="153"/>
      <c r="VXU174" s="153"/>
      <c r="VXV174" s="153"/>
      <c r="VXW174" s="153"/>
      <c r="VXX174" s="153"/>
      <c r="VXY174" s="153"/>
      <c r="VXZ174" s="155"/>
      <c r="VYA174" s="165"/>
      <c r="VYB174" s="153"/>
      <c r="VYC174" s="154"/>
      <c r="VYD174" s="154"/>
      <c r="VYE174" s="153"/>
      <c r="VYF174" s="153"/>
      <c r="VYG174" s="153"/>
      <c r="VYH174" s="153"/>
      <c r="VYI174" s="153"/>
      <c r="VYJ174" s="153"/>
      <c r="VYK174" s="153"/>
      <c r="VYL174" s="153"/>
      <c r="VYM174" s="155"/>
      <c r="VYN174" s="165"/>
      <c r="VYO174" s="153"/>
      <c r="VYP174" s="154"/>
      <c r="VYQ174" s="154"/>
      <c r="VYR174" s="153"/>
      <c r="VYS174" s="153"/>
      <c r="VYT174" s="153"/>
      <c r="VYU174" s="153"/>
      <c r="VYV174" s="153"/>
      <c r="VYW174" s="153"/>
      <c r="VYX174" s="153"/>
      <c r="VYY174" s="153"/>
      <c r="VYZ174" s="155"/>
      <c r="VZA174" s="165"/>
      <c r="VZB174" s="153"/>
      <c r="VZC174" s="154"/>
      <c r="VZD174" s="154"/>
      <c r="VZE174" s="153"/>
      <c r="VZF174" s="153"/>
      <c r="VZG174" s="153"/>
      <c r="VZH174" s="153"/>
      <c r="VZI174" s="153"/>
      <c r="VZJ174" s="153"/>
      <c r="VZK174" s="153"/>
      <c r="VZL174" s="153"/>
      <c r="VZM174" s="155"/>
      <c r="VZN174" s="165"/>
      <c r="VZO174" s="153"/>
      <c r="VZP174" s="154"/>
      <c r="VZQ174" s="154"/>
      <c r="VZR174" s="153"/>
      <c r="VZS174" s="153"/>
      <c r="VZT174" s="153"/>
      <c r="VZU174" s="153"/>
      <c r="VZV174" s="153"/>
      <c r="VZW174" s="153"/>
      <c r="VZX174" s="153"/>
      <c r="VZY174" s="153"/>
      <c r="VZZ174" s="155"/>
      <c r="WAA174" s="165"/>
      <c r="WAB174" s="153"/>
      <c r="WAC174" s="154"/>
      <c r="WAD174" s="154"/>
      <c r="WAE174" s="153"/>
      <c r="WAF174" s="153"/>
      <c r="WAG174" s="153"/>
      <c r="WAH174" s="153"/>
      <c r="WAI174" s="153"/>
      <c r="WAJ174" s="153"/>
      <c r="WAK174" s="153"/>
      <c r="WAL174" s="153"/>
      <c r="WAM174" s="155"/>
      <c r="WAN174" s="165"/>
      <c r="WAO174" s="153"/>
      <c r="WAP174" s="154"/>
      <c r="WAQ174" s="154"/>
      <c r="WAR174" s="153"/>
      <c r="WAS174" s="153"/>
      <c r="WAT174" s="153"/>
      <c r="WAU174" s="153"/>
      <c r="WAV174" s="153"/>
      <c r="WAW174" s="153"/>
      <c r="WAX174" s="153"/>
      <c r="WAY174" s="153"/>
      <c r="WAZ174" s="155"/>
      <c r="WBA174" s="165"/>
      <c r="WBB174" s="153"/>
      <c r="WBC174" s="154"/>
      <c r="WBD174" s="154"/>
      <c r="WBE174" s="153"/>
      <c r="WBF174" s="153"/>
      <c r="WBG174" s="153"/>
      <c r="WBH174" s="153"/>
      <c r="WBI174" s="153"/>
      <c r="WBJ174" s="153"/>
      <c r="WBK174" s="153"/>
      <c r="WBL174" s="153"/>
      <c r="WBM174" s="155"/>
      <c r="WBN174" s="165"/>
      <c r="WBO174" s="153"/>
      <c r="WBP174" s="154"/>
      <c r="WBQ174" s="154"/>
      <c r="WBR174" s="153"/>
      <c r="WBS174" s="153"/>
      <c r="WBT174" s="153"/>
      <c r="WBU174" s="153"/>
      <c r="WBV174" s="153"/>
      <c r="WBW174" s="153"/>
      <c r="WBX174" s="153"/>
      <c r="WBY174" s="153"/>
      <c r="WBZ174" s="155"/>
      <c r="WCA174" s="165"/>
      <c r="WCB174" s="153"/>
      <c r="WCC174" s="154"/>
      <c r="WCD174" s="154"/>
      <c r="WCE174" s="153"/>
      <c r="WCF174" s="153"/>
      <c r="WCG174" s="153"/>
      <c r="WCH174" s="153"/>
      <c r="WCI174" s="153"/>
      <c r="WCJ174" s="153"/>
      <c r="WCK174" s="153"/>
      <c r="WCL174" s="153"/>
      <c r="WCM174" s="155"/>
      <c r="WCN174" s="165"/>
      <c r="WCO174" s="153"/>
      <c r="WCP174" s="154"/>
      <c r="WCQ174" s="154"/>
      <c r="WCR174" s="153"/>
      <c r="WCS174" s="153"/>
      <c r="WCT174" s="153"/>
      <c r="WCU174" s="153"/>
      <c r="WCV174" s="153"/>
      <c r="WCW174" s="153"/>
      <c r="WCX174" s="153"/>
      <c r="WCY174" s="153"/>
      <c r="WCZ174" s="155"/>
      <c r="WDA174" s="165"/>
      <c r="WDB174" s="153"/>
      <c r="WDC174" s="154"/>
      <c r="WDD174" s="154"/>
      <c r="WDE174" s="153"/>
      <c r="WDF174" s="153"/>
      <c r="WDG174" s="153"/>
      <c r="WDH174" s="153"/>
      <c r="WDI174" s="153"/>
      <c r="WDJ174" s="153"/>
      <c r="WDK174" s="153"/>
      <c r="WDL174" s="153"/>
      <c r="WDM174" s="155"/>
      <c r="WDN174" s="165"/>
      <c r="WDO174" s="153"/>
      <c r="WDP174" s="154"/>
      <c r="WDQ174" s="154"/>
      <c r="WDR174" s="153"/>
      <c r="WDS174" s="153"/>
      <c r="WDT174" s="153"/>
      <c r="WDU174" s="153"/>
      <c r="WDV174" s="153"/>
      <c r="WDW174" s="153"/>
      <c r="WDX174" s="153"/>
      <c r="WDY174" s="153"/>
      <c r="WDZ174" s="155"/>
      <c r="WEA174" s="165"/>
      <c r="WEB174" s="153"/>
      <c r="WEC174" s="154"/>
      <c r="WED174" s="154"/>
      <c r="WEE174" s="153"/>
      <c r="WEF174" s="153"/>
      <c r="WEG174" s="153"/>
      <c r="WEH174" s="153"/>
      <c r="WEI174" s="153"/>
      <c r="WEJ174" s="153"/>
      <c r="WEK174" s="153"/>
      <c r="WEL174" s="153"/>
      <c r="WEM174" s="155"/>
      <c r="WEN174" s="165"/>
      <c r="WEO174" s="153"/>
      <c r="WEP174" s="154"/>
      <c r="WEQ174" s="154"/>
      <c r="WER174" s="153"/>
      <c r="WES174" s="153"/>
      <c r="WET174" s="153"/>
      <c r="WEU174" s="153"/>
      <c r="WEV174" s="153"/>
      <c r="WEW174" s="153"/>
      <c r="WEX174" s="153"/>
      <c r="WEY174" s="153"/>
      <c r="WEZ174" s="155"/>
      <c r="WFA174" s="165"/>
      <c r="WFB174" s="153"/>
      <c r="WFC174" s="154"/>
      <c r="WFD174" s="154"/>
      <c r="WFE174" s="153"/>
      <c r="WFF174" s="153"/>
      <c r="WFG174" s="153"/>
      <c r="WFH174" s="153"/>
      <c r="WFI174" s="153"/>
      <c r="WFJ174" s="153"/>
      <c r="WFK174" s="153"/>
      <c r="WFL174" s="153"/>
      <c r="WFM174" s="155"/>
      <c r="WFN174" s="165"/>
      <c r="WFO174" s="153"/>
      <c r="WFP174" s="154"/>
      <c r="WFQ174" s="154"/>
      <c r="WFR174" s="153"/>
      <c r="WFS174" s="153"/>
      <c r="WFT174" s="153"/>
      <c r="WFU174" s="153"/>
      <c r="WFV174" s="153"/>
      <c r="WFW174" s="153"/>
      <c r="WFX174" s="153"/>
      <c r="WFY174" s="153"/>
      <c r="WFZ174" s="155"/>
      <c r="WGA174" s="165"/>
      <c r="WGB174" s="153"/>
      <c r="WGC174" s="154"/>
      <c r="WGD174" s="154"/>
      <c r="WGE174" s="153"/>
      <c r="WGF174" s="153"/>
      <c r="WGG174" s="153"/>
      <c r="WGH174" s="153"/>
      <c r="WGI174" s="153"/>
      <c r="WGJ174" s="153"/>
      <c r="WGK174" s="153"/>
      <c r="WGL174" s="153"/>
      <c r="WGM174" s="155"/>
      <c r="WGN174" s="165"/>
      <c r="WGO174" s="153"/>
      <c r="WGP174" s="154"/>
      <c r="WGQ174" s="154"/>
      <c r="WGR174" s="153"/>
      <c r="WGS174" s="153"/>
      <c r="WGT174" s="153"/>
      <c r="WGU174" s="153"/>
      <c r="WGV174" s="153"/>
      <c r="WGW174" s="153"/>
      <c r="WGX174" s="153"/>
      <c r="WGY174" s="153"/>
      <c r="WGZ174" s="155"/>
      <c r="WHA174" s="165"/>
      <c r="WHB174" s="153"/>
      <c r="WHC174" s="154"/>
      <c r="WHD174" s="154"/>
      <c r="WHE174" s="153"/>
      <c r="WHF174" s="153"/>
      <c r="WHG174" s="153"/>
      <c r="WHH174" s="153"/>
      <c r="WHI174" s="153"/>
      <c r="WHJ174" s="153"/>
      <c r="WHK174" s="153"/>
      <c r="WHL174" s="153"/>
      <c r="WHM174" s="155"/>
      <c r="WHN174" s="165"/>
      <c r="WHO174" s="153"/>
      <c r="WHP174" s="154"/>
      <c r="WHQ174" s="154"/>
      <c r="WHR174" s="153"/>
      <c r="WHS174" s="153"/>
      <c r="WHT174" s="153"/>
      <c r="WHU174" s="153"/>
      <c r="WHV174" s="153"/>
      <c r="WHW174" s="153"/>
      <c r="WHX174" s="153"/>
      <c r="WHY174" s="153"/>
      <c r="WHZ174" s="155"/>
      <c r="WIA174" s="165"/>
      <c r="WIB174" s="153"/>
      <c r="WIC174" s="154"/>
      <c r="WID174" s="154"/>
      <c r="WIE174" s="153"/>
      <c r="WIF174" s="153"/>
      <c r="WIG174" s="153"/>
      <c r="WIH174" s="153"/>
      <c r="WII174" s="153"/>
      <c r="WIJ174" s="153"/>
      <c r="WIK174" s="153"/>
      <c r="WIL174" s="153"/>
      <c r="WIM174" s="155"/>
      <c r="WIN174" s="165"/>
      <c r="WIO174" s="153"/>
      <c r="WIP174" s="154"/>
      <c r="WIQ174" s="154"/>
      <c r="WIR174" s="153"/>
      <c r="WIS174" s="153"/>
      <c r="WIT174" s="153"/>
      <c r="WIU174" s="153"/>
      <c r="WIV174" s="153"/>
      <c r="WIW174" s="153"/>
      <c r="WIX174" s="153"/>
      <c r="WIY174" s="153"/>
      <c r="WIZ174" s="155"/>
      <c r="WJA174" s="165"/>
      <c r="WJB174" s="153"/>
      <c r="WJC174" s="154"/>
      <c r="WJD174" s="154"/>
      <c r="WJE174" s="153"/>
      <c r="WJF174" s="153"/>
      <c r="WJG174" s="153"/>
      <c r="WJH174" s="153"/>
      <c r="WJI174" s="153"/>
      <c r="WJJ174" s="153"/>
      <c r="WJK174" s="153"/>
      <c r="WJL174" s="153"/>
      <c r="WJM174" s="155"/>
      <c r="WJN174" s="165"/>
      <c r="WJO174" s="153"/>
      <c r="WJP174" s="154"/>
      <c r="WJQ174" s="154"/>
      <c r="WJR174" s="153"/>
      <c r="WJS174" s="153"/>
      <c r="WJT174" s="153"/>
      <c r="WJU174" s="153"/>
      <c r="WJV174" s="153"/>
      <c r="WJW174" s="153"/>
      <c r="WJX174" s="153"/>
      <c r="WJY174" s="153"/>
      <c r="WJZ174" s="155"/>
      <c r="WKA174" s="165"/>
      <c r="WKB174" s="153"/>
      <c r="WKC174" s="154"/>
      <c r="WKD174" s="154"/>
      <c r="WKE174" s="153"/>
      <c r="WKF174" s="153"/>
      <c r="WKG174" s="153"/>
      <c r="WKH174" s="153"/>
      <c r="WKI174" s="153"/>
      <c r="WKJ174" s="153"/>
      <c r="WKK174" s="153"/>
      <c r="WKL174" s="153"/>
      <c r="WKM174" s="155"/>
      <c r="WKN174" s="165"/>
      <c r="WKO174" s="153"/>
      <c r="WKP174" s="154"/>
      <c r="WKQ174" s="154"/>
      <c r="WKR174" s="153"/>
      <c r="WKS174" s="153"/>
      <c r="WKT174" s="153"/>
      <c r="WKU174" s="153"/>
      <c r="WKV174" s="153"/>
      <c r="WKW174" s="153"/>
      <c r="WKX174" s="153"/>
      <c r="WKY174" s="153"/>
      <c r="WKZ174" s="155"/>
      <c r="WLA174" s="165"/>
      <c r="WLB174" s="153"/>
      <c r="WLC174" s="154"/>
      <c r="WLD174" s="154"/>
      <c r="WLE174" s="153"/>
      <c r="WLF174" s="153"/>
      <c r="WLG174" s="153"/>
      <c r="WLH174" s="153"/>
      <c r="WLI174" s="153"/>
      <c r="WLJ174" s="153"/>
      <c r="WLK174" s="153"/>
      <c r="WLL174" s="153"/>
      <c r="WLM174" s="155"/>
      <c r="WLN174" s="165"/>
      <c r="WLO174" s="153"/>
      <c r="WLP174" s="154"/>
      <c r="WLQ174" s="154"/>
      <c r="WLR174" s="153"/>
      <c r="WLS174" s="153"/>
      <c r="WLT174" s="153"/>
      <c r="WLU174" s="153"/>
      <c r="WLV174" s="153"/>
      <c r="WLW174" s="153"/>
      <c r="WLX174" s="153"/>
      <c r="WLY174" s="153"/>
      <c r="WLZ174" s="155"/>
      <c r="WMA174" s="165"/>
      <c r="WMB174" s="153"/>
      <c r="WMC174" s="154"/>
      <c r="WMD174" s="154"/>
      <c r="WME174" s="153"/>
      <c r="WMF174" s="153"/>
      <c r="WMG174" s="153"/>
      <c r="WMH174" s="153"/>
      <c r="WMI174" s="153"/>
      <c r="WMJ174" s="153"/>
      <c r="WMK174" s="153"/>
      <c r="WML174" s="153"/>
      <c r="WMM174" s="155"/>
      <c r="WMN174" s="165"/>
      <c r="WMO174" s="153"/>
      <c r="WMP174" s="154"/>
      <c r="WMQ174" s="154"/>
      <c r="WMR174" s="153"/>
      <c r="WMS174" s="153"/>
      <c r="WMT174" s="153"/>
      <c r="WMU174" s="153"/>
      <c r="WMV174" s="153"/>
      <c r="WMW174" s="153"/>
      <c r="WMX174" s="153"/>
      <c r="WMY174" s="153"/>
      <c r="WMZ174" s="155"/>
      <c r="WNA174" s="165"/>
      <c r="WNB174" s="153"/>
      <c r="WNC174" s="154"/>
      <c r="WND174" s="154"/>
      <c r="WNE174" s="153"/>
      <c r="WNF174" s="153"/>
      <c r="WNG174" s="153"/>
      <c r="WNH174" s="153"/>
      <c r="WNI174" s="153"/>
      <c r="WNJ174" s="153"/>
      <c r="WNK174" s="153"/>
      <c r="WNL174" s="153"/>
      <c r="WNM174" s="155"/>
      <c r="WNN174" s="165"/>
      <c r="WNO174" s="153"/>
      <c r="WNP174" s="154"/>
      <c r="WNQ174" s="154"/>
      <c r="WNR174" s="153"/>
      <c r="WNS174" s="153"/>
      <c r="WNT174" s="153"/>
      <c r="WNU174" s="153"/>
      <c r="WNV174" s="153"/>
      <c r="WNW174" s="153"/>
      <c r="WNX174" s="153"/>
      <c r="WNY174" s="153"/>
      <c r="WNZ174" s="155"/>
      <c r="WOA174" s="165"/>
      <c r="WOB174" s="153"/>
      <c r="WOC174" s="154"/>
      <c r="WOD174" s="154"/>
      <c r="WOE174" s="153"/>
      <c r="WOF174" s="153"/>
      <c r="WOG174" s="153"/>
      <c r="WOH174" s="153"/>
      <c r="WOI174" s="153"/>
      <c r="WOJ174" s="153"/>
      <c r="WOK174" s="153"/>
      <c r="WOL174" s="153"/>
      <c r="WOM174" s="155"/>
      <c r="WON174" s="165"/>
      <c r="WOO174" s="153"/>
      <c r="WOP174" s="154"/>
      <c r="WOQ174" s="154"/>
      <c r="WOR174" s="153"/>
      <c r="WOS174" s="153"/>
      <c r="WOT174" s="153"/>
      <c r="WOU174" s="153"/>
      <c r="WOV174" s="153"/>
      <c r="WOW174" s="153"/>
      <c r="WOX174" s="153"/>
      <c r="WOY174" s="153"/>
      <c r="WOZ174" s="155"/>
      <c r="WPA174" s="165"/>
      <c r="WPB174" s="153"/>
      <c r="WPC174" s="154"/>
      <c r="WPD174" s="154"/>
      <c r="WPE174" s="153"/>
      <c r="WPF174" s="153"/>
      <c r="WPG174" s="153"/>
      <c r="WPH174" s="153"/>
      <c r="WPI174" s="153"/>
      <c r="WPJ174" s="153"/>
      <c r="WPK174" s="153"/>
      <c r="WPL174" s="153"/>
      <c r="WPM174" s="155"/>
      <c r="WPN174" s="165"/>
      <c r="WPO174" s="153"/>
      <c r="WPP174" s="154"/>
      <c r="WPQ174" s="154"/>
      <c r="WPR174" s="153"/>
      <c r="WPS174" s="153"/>
      <c r="WPT174" s="153"/>
      <c r="WPU174" s="153"/>
      <c r="WPV174" s="153"/>
      <c r="WPW174" s="153"/>
      <c r="WPX174" s="153"/>
      <c r="WPY174" s="153"/>
      <c r="WPZ174" s="155"/>
      <c r="WQA174" s="165"/>
      <c r="WQB174" s="153"/>
      <c r="WQC174" s="154"/>
      <c r="WQD174" s="154"/>
      <c r="WQE174" s="153"/>
      <c r="WQF174" s="153"/>
      <c r="WQG174" s="153"/>
      <c r="WQH174" s="153"/>
      <c r="WQI174" s="153"/>
      <c r="WQJ174" s="153"/>
      <c r="WQK174" s="153"/>
      <c r="WQL174" s="153"/>
      <c r="WQM174" s="155"/>
      <c r="WQN174" s="165"/>
      <c r="WQO174" s="153"/>
      <c r="WQP174" s="154"/>
      <c r="WQQ174" s="154"/>
      <c r="WQR174" s="153"/>
      <c r="WQS174" s="153"/>
      <c r="WQT174" s="153"/>
      <c r="WQU174" s="153"/>
      <c r="WQV174" s="153"/>
      <c r="WQW174" s="153"/>
      <c r="WQX174" s="153"/>
      <c r="WQY174" s="153"/>
      <c r="WQZ174" s="155"/>
      <c r="WRA174" s="165"/>
      <c r="WRB174" s="153"/>
      <c r="WRC174" s="154"/>
      <c r="WRD174" s="154"/>
      <c r="WRE174" s="153"/>
      <c r="WRF174" s="153"/>
      <c r="WRG174" s="153"/>
      <c r="WRH174" s="153"/>
      <c r="WRI174" s="153"/>
      <c r="WRJ174" s="153"/>
      <c r="WRK174" s="153"/>
      <c r="WRL174" s="153"/>
      <c r="WRM174" s="155"/>
      <c r="WRN174" s="165"/>
      <c r="WRO174" s="153"/>
      <c r="WRP174" s="154"/>
      <c r="WRQ174" s="154"/>
      <c r="WRR174" s="153"/>
      <c r="WRS174" s="153"/>
      <c r="WRT174" s="153"/>
      <c r="WRU174" s="153"/>
      <c r="WRV174" s="153"/>
      <c r="WRW174" s="153"/>
      <c r="WRX174" s="153"/>
      <c r="WRY174" s="153"/>
      <c r="WRZ174" s="155"/>
      <c r="WSA174" s="165"/>
      <c r="WSB174" s="153"/>
      <c r="WSC174" s="154"/>
      <c r="WSD174" s="154"/>
      <c r="WSE174" s="153"/>
      <c r="WSF174" s="153"/>
      <c r="WSG174" s="153"/>
      <c r="WSH174" s="153"/>
      <c r="WSI174" s="153"/>
      <c r="WSJ174" s="153"/>
      <c r="WSK174" s="153"/>
      <c r="WSL174" s="153"/>
      <c r="WSM174" s="155"/>
      <c r="WSN174" s="165"/>
      <c r="WSO174" s="153"/>
      <c r="WSP174" s="154"/>
      <c r="WSQ174" s="154"/>
      <c r="WSR174" s="153"/>
      <c r="WSS174" s="153"/>
      <c r="WST174" s="153"/>
      <c r="WSU174" s="153"/>
      <c r="WSV174" s="153"/>
      <c r="WSW174" s="153"/>
      <c r="WSX174" s="153"/>
      <c r="WSY174" s="153"/>
      <c r="WSZ174" s="155"/>
      <c r="WTA174" s="165"/>
      <c r="WTB174" s="153"/>
      <c r="WTC174" s="154"/>
      <c r="WTD174" s="154"/>
      <c r="WTE174" s="153"/>
      <c r="WTF174" s="153"/>
      <c r="WTG174" s="153"/>
      <c r="WTH174" s="153"/>
      <c r="WTI174" s="153"/>
      <c r="WTJ174" s="153"/>
      <c r="WTK174" s="153"/>
      <c r="WTL174" s="153"/>
      <c r="WTM174" s="155"/>
      <c r="WTN174" s="165"/>
      <c r="WTO174" s="153"/>
      <c r="WTP174" s="154"/>
      <c r="WTQ174" s="154"/>
      <c r="WTR174" s="153"/>
      <c r="WTS174" s="153"/>
      <c r="WTT174" s="153"/>
      <c r="WTU174" s="153"/>
      <c r="WTV174" s="153"/>
      <c r="WTW174" s="153"/>
      <c r="WTX174" s="153"/>
      <c r="WTY174" s="153"/>
      <c r="WTZ174" s="155"/>
      <c r="WUA174" s="165"/>
      <c r="WUB174" s="153"/>
      <c r="WUC174" s="154"/>
      <c r="WUD174" s="154"/>
      <c r="WUE174" s="153"/>
      <c r="WUF174" s="153"/>
      <c r="WUG174" s="153"/>
      <c r="WUH174" s="153"/>
      <c r="WUI174" s="153"/>
      <c r="WUJ174" s="153"/>
      <c r="WUK174" s="153"/>
      <c r="WUL174" s="153"/>
      <c r="WUM174" s="155"/>
      <c r="WUN174" s="165"/>
      <c r="WUO174" s="153"/>
      <c r="WUP174" s="154"/>
      <c r="WUQ174" s="154"/>
      <c r="WUR174" s="153"/>
      <c r="WUS174" s="153"/>
      <c r="WUT174" s="153"/>
      <c r="WUU174" s="153"/>
      <c r="WUV174" s="153"/>
      <c r="WUW174" s="153"/>
      <c r="WUX174" s="153"/>
      <c r="WUY174" s="153"/>
      <c r="WUZ174" s="155"/>
      <c r="WVA174" s="165"/>
      <c r="WVB174" s="153"/>
      <c r="WVC174" s="154"/>
      <c r="WVD174" s="154"/>
      <c r="WVE174" s="153"/>
      <c r="WVF174" s="153"/>
      <c r="WVG174" s="153"/>
      <c r="WVH174" s="153"/>
      <c r="WVI174" s="153"/>
      <c r="WVJ174" s="153"/>
      <c r="WVK174" s="153"/>
      <c r="WVL174" s="153"/>
      <c r="WVM174" s="155"/>
      <c r="WVN174" s="165"/>
      <c r="WVO174" s="153"/>
      <c r="WVP174" s="154"/>
      <c r="WVQ174" s="154"/>
      <c r="WVR174" s="153"/>
      <c r="WVS174" s="153"/>
      <c r="WVT174" s="153"/>
      <c r="WVU174" s="153"/>
      <c r="WVV174" s="153"/>
      <c r="WVW174" s="153"/>
      <c r="WVX174" s="153"/>
      <c r="WVY174" s="153"/>
      <c r="WVZ174" s="155"/>
      <c r="WWA174" s="165"/>
      <c r="WWB174" s="153"/>
      <c r="WWC174" s="154"/>
      <c r="WWD174" s="154"/>
      <c r="WWE174" s="153"/>
      <c r="WWF174" s="153"/>
      <c r="WWG174" s="153"/>
      <c r="WWH174" s="153"/>
      <c r="WWI174" s="153"/>
      <c r="WWJ174" s="153"/>
      <c r="WWK174" s="153"/>
      <c r="WWL174" s="153"/>
      <c r="WWM174" s="155"/>
      <c r="WWN174" s="165"/>
      <c r="WWO174" s="153"/>
      <c r="WWP174" s="154"/>
      <c r="WWQ174" s="154"/>
      <c r="WWR174" s="153"/>
      <c r="WWS174" s="153"/>
      <c r="WWT174" s="153"/>
      <c r="WWU174" s="153"/>
      <c r="WWV174" s="153"/>
      <c r="WWW174" s="153"/>
      <c r="WWX174" s="153"/>
      <c r="WWY174" s="153"/>
      <c r="WWZ174" s="155"/>
      <c r="WXA174" s="165"/>
      <c r="WXB174" s="153"/>
      <c r="WXC174" s="154"/>
      <c r="WXD174" s="154"/>
      <c r="WXE174" s="153"/>
      <c r="WXF174" s="153"/>
      <c r="WXG174" s="153"/>
      <c r="WXH174" s="153"/>
      <c r="WXI174" s="153"/>
      <c r="WXJ174" s="153"/>
      <c r="WXK174" s="153"/>
      <c r="WXL174" s="153"/>
      <c r="WXM174" s="155"/>
      <c r="WXN174" s="165"/>
      <c r="WXO174" s="153"/>
      <c r="WXP174" s="154"/>
      <c r="WXQ174" s="154"/>
      <c r="WXR174" s="153"/>
      <c r="WXS174" s="153"/>
      <c r="WXT174" s="153"/>
      <c r="WXU174" s="153"/>
      <c r="WXV174" s="153"/>
      <c r="WXW174" s="153"/>
      <c r="WXX174" s="153"/>
      <c r="WXY174" s="153"/>
      <c r="WXZ174" s="155"/>
      <c r="WYA174" s="165"/>
      <c r="WYB174" s="153"/>
      <c r="WYC174" s="154"/>
      <c r="WYD174" s="154"/>
      <c r="WYE174" s="153"/>
      <c r="WYF174" s="153"/>
      <c r="WYG174" s="153"/>
      <c r="WYH174" s="153"/>
      <c r="WYI174" s="153"/>
      <c r="WYJ174" s="153"/>
      <c r="WYK174" s="153"/>
      <c r="WYL174" s="153"/>
      <c r="WYM174" s="155"/>
      <c r="WYN174" s="165"/>
      <c r="WYO174" s="153"/>
      <c r="WYP174" s="154"/>
      <c r="WYQ174" s="154"/>
      <c r="WYR174" s="153"/>
      <c r="WYS174" s="153"/>
      <c r="WYT174" s="153"/>
      <c r="WYU174" s="153"/>
      <c r="WYV174" s="153"/>
      <c r="WYW174" s="153"/>
      <c r="WYX174" s="153"/>
      <c r="WYY174" s="153"/>
      <c r="WYZ174" s="155"/>
      <c r="WZA174" s="165"/>
      <c r="WZB174" s="153"/>
      <c r="WZC174" s="154"/>
      <c r="WZD174" s="154"/>
      <c r="WZE174" s="153"/>
      <c r="WZF174" s="153"/>
      <c r="WZG174" s="153"/>
      <c r="WZH174" s="153"/>
      <c r="WZI174" s="153"/>
      <c r="WZJ174" s="153"/>
      <c r="WZK174" s="153"/>
      <c r="WZL174" s="153"/>
      <c r="WZM174" s="155"/>
      <c r="WZN174" s="165"/>
      <c r="WZO174" s="153"/>
      <c r="WZP174" s="154"/>
      <c r="WZQ174" s="154"/>
      <c r="WZR174" s="153"/>
      <c r="WZS174" s="153"/>
      <c r="WZT174" s="153"/>
      <c r="WZU174" s="153"/>
      <c r="WZV174" s="153"/>
      <c r="WZW174" s="153"/>
      <c r="WZX174" s="153"/>
      <c r="WZY174" s="153"/>
      <c r="WZZ174" s="155"/>
      <c r="XAA174" s="165"/>
      <c r="XAB174" s="153"/>
      <c r="XAC174" s="154"/>
      <c r="XAD174" s="154"/>
      <c r="XAE174" s="153"/>
      <c r="XAF174" s="153"/>
      <c r="XAG174" s="153"/>
      <c r="XAH174" s="153"/>
      <c r="XAI174" s="153"/>
      <c r="XAJ174" s="153"/>
      <c r="XAK174" s="153"/>
      <c r="XAL174" s="153"/>
      <c r="XAM174" s="155"/>
      <c r="XAN174" s="165"/>
      <c r="XAO174" s="153"/>
      <c r="XAP174" s="154"/>
      <c r="XAQ174" s="154"/>
      <c r="XAR174" s="153"/>
      <c r="XAS174" s="153"/>
      <c r="XAT174" s="153"/>
      <c r="XAU174" s="153"/>
      <c r="XAV174" s="153"/>
      <c r="XAW174" s="153"/>
      <c r="XAX174" s="153"/>
      <c r="XAY174" s="153"/>
      <c r="XAZ174" s="155"/>
      <c r="XBA174" s="165"/>
      <c r="XBB174" s="153"/>
      <c r="XBC174" s="154"/>
      <c r="XBD174" s="154"/>
      <c r="XBE174" s="153"/>
      <c r="XBF174" s="153"/>
      <c r="XBG174" s="153"/>
      <c r="XBH174" s="153"/>
      <c r="XBI174" s="153"/>
      <c r="XBJ174" s="153"/>
      <c r="XBK174" s="153"/>
      <c r="XBL174" s="153"/>
      <c r="XBM174" s="155"/>
      <c r="XBN174" s="165"/>
      <c r="XBO174" s="153"/>
      <c r="XBP174" s="154"/>
      <c r="XBQ174" s="154"/>
      <c r="XBR174" s="153"/>
      <c r="XBS174" s="153"/>
      <c r="XBT174" s="153"/>
      <c r="XBU174" s="153"/>
      <c r="XBV174" s="153"/>
      <c r="XBW174" s="153"/>
      <c r="XBX174" s="153"/>
      <c r="XBY174" s="153"/>
      <c r="XBZ174" s="155"/>
      <c r="XCA174" s="165"/>
      <c r="XCB174" s="153"/>
      <c r="XCC174" s="154"/>
      <c r="XCD174" s="154"/>
      <c r="XCE174" s="153"/>
      <c r="XCF174" s="153"/>
      <c r="XCG174" s="153"/>
      <c r="XCH174" s="153"/>
      <c r="XCI174" s="153"/>
      <c r="XCJ174" s="153"/>
      <c r="XCK174" s="153"/>
      <c r="XCL174" s="153"/>
      <c r="XCM174" s="155"/>
      <c r="XCN174" s="165"/>
      <c r="XCO174" s="153"/>
      <c r="XCP174" s="154"/>
      <c r="XCQ174" s="154"/>
      <c r="XCR174" s="153"/>
      <c r="XCS174" s="153"/>
      <c r="XCT174" s="153"/>
      <c r="XCU174" s="153"/>
      <c r="XCV174" s="153"/>
      <c r="XCW174" s="153"/>
      <c r="XCX174" s="153"/>
      <c r="XCY174" s="153"/>
      <c r="XCZ174" s="155"/>
      <c r="XDA174" s="165"/>
      <c r="XDB174" s="153"/>
      <c r="XDC174" s="154"/>
      <c r="XDD174" s="154"/>
      <c r="XDE174" s="153"/>
      <c r="XDF174" s="153"/>
      <c r="XDG174" s="153"/>
      <c r="XDH174" s="153"/>
      <c r="XDI174" s="153"/>
      <c r="XDJ174" s="153"/>
      <c r="XDK174" s="153"/>
      <c r="XDL174" s="153"/>
      <c r="XDM174" s="155"/>
      <c r="XDN174" s="165"/>
      <c r="XDO174" s="153"/>
      <c r="XDP174" s="154"/>
      <c r="XDQ174" s="154"/>
      <c r="XDR174" s="153"/>
      <c r="XDS174" s="153"/>
      <c r="XDT174" s="153"/>
      <c r="XDU174" s="153"/>
      <c r="XDV174" s="153"/>
      <c r="XDW174" s="153"/>
      <c r="XDX174" s="153"/>
      <c r="XDY174" s="153"/>
      <c r="XDZ174" s="155"/>
      <c r="XEA174" s="165"/>
      <c r="XEB174" s="153"/>
      <c r="XEC174" s="154"/>
      <c r="XED174" s="154"/>
      <c r="XEE174" s="153"/>
      <c r="XEF174" s="153"/>
      <c r="XEG174" s="153"/>
      <c r="XEH174" s="153"/>
      <c r="XEI174" s="153"/>
      <c r="XEJ174" s="153"/>
      <c r="XEK174" s="153"/>
      <c r="XEL174" s="153"/>
      <c r="XEM174" s="155"/>
      <c r="XEN174" s="165"/>
      <c r="XEO174" s="153"/>
      <c r="XEP174" s="154"/>
      <c r="XEQ174" s="154"/>
      <c r="XER174" s="153"/>
      <c r="XES174" s="153"/>
      <c r="XET174" s="153"/>
      <c r="XEU174" s="153"/>
      <c r="XEV174" s="153"/>
      <c r="XEW174" s="153"/>
      <c r="XEX174" s="153"/>
      <c r="XEY174" s="153"/>
      <c r="XEZ174" s="155"/>
      <c r="XFA174" s="165"/>
      <c r="XFB174" s="153"/>
      <c r="XFC174" s="154"/>
      <c r="XFD174" s="154"/>
    </row>
    <row r="175" spans="1:16384" x14ac:dyDescent="0.25">
      <c r="A175" s="225" t="s">
        <v>235</v>
      </c>
      <c r="B175" s="235">
        <f>8*52</f>
        <v>416</v>
      </c>
      <c r="C175" s="182" t="s">
        <v>236</v>
      </c>
      <c r="D175" s="259" t="s">
        <v>118</v>
      </c>
      <c r="E175" s="249">
        <f>8*52</f>
        <v>416</v>
      </c>
      <c r="F175" s="248">
        <f>8*52</f>
        <v>416</v>
      </c>
      <c r="H175" s="189" t="s">
        <v>110</v>
      </c>
      <c r="I175" s="147"/>
      <c r="J175" s="148"/>
      <c r="K175" s="148">
        <f>$B$179</f>
        <v>2629536</v>
      </c>
      <c r="L175" s="148">
        <f t="shared" ref="L175:N175" si="19">$B$179</f>
        <v>2629536</v>
      </c>
      <c r="M175" s="148">
        <f t="shared" si="19"/>
        <v>2629536</v>
      </c>
      <c r="N175" s="148">
        <f t="shared" si="19"/>
        <v>2629536</v>
      </c>
      <c r="O175" s="190">
        <f>SUM(I175:N175)</f>
        <v>10518144</v>
      </c>
      <c r="P175" s="191">
        <f>SUM(I176:N176)</f>
        <v>8414515.2000000011</v>
      </c>
      <c r="Q175" s="192">
        <f>SUM(I177:N177)</f>
        <v>12621772.799999999</v>
      </c>
    </row>
    <row r="176" spans="1:16384" x14ac:dyDescent="0.25">
      <c r="A176" s="225" t="s">
        <v>237</v>
      </c>
      <c r="B176" s="235">
        <f>B175*21</f>
        <v>8736</v>
      </c>
      <c r="C176" s="182" t="s">
        <v>236</v>
      </c>
      <c r="D176" s="259" t="s">
        <v>118</v>
      </c>
      <c r="E176" s="249">
        <f>E175*21</f>
        <v>8736</v>
      </c>
      <c r="F176" s="248">
        <f>F175*21</f>
        <v>8736</v>
      </c>
      <c r="H176" s="189" t="s">
        <v>3</v>
      </c>
      <c r="I176" s="157"/>
      <c r="J176" s="157"/>
      <c r="K176" s="157">
        <f>$E$179</f>
        <v>2103628.8000000003</v>
      </c>
      <c r="L176" s="157">
        <f t="shared" ref="L176:N176" si="20">$E$179</f>
        <v>2103628.8000000003</v>
      </c>
      <c r="M176" s="157">
        <f t="shared" si="20"/>
        <v>2103628.8000000003</v>
      </c>
      <c r="N176" s="157">
        <f t="shared" si="20"/>
        <v>2103628.8000000003</v>
      </c>
    </row>
    <row r="177" spans="1:14" x14ac:dyDescent="0.25">
      <c r="A177" s="225" t="s">
        <v>238</v>
      </c>
      <c r="B177" s="244">
        <f>B176/2016</f>
        <v>4.333333333333333</v>
      </c>
      <c r="C177" s="182" t="s">
        <v>236</v>
      </c>
      <c r="D177" s="259" t="s">
        <v>118</v>
      </c>
      <c r="E177" s="249">
        <f>E176/2016</f>
        <v>4.333333333333333</v>
      </c>
      <c r="F177" s="248">
        <f>F176/2016</f>
        <v>4.333333333333333</v>
      </c>
      <c r="H177" s="189" t="s">
        <v>4</v>
      </c>
      <c r="I177" s="157"/>
      <c r="J177" s="157"/>
      <c r="K177" s="157">
        <f>$F$179</f>
        <v>3155443.1999999997</v>
      </c>
      <c r="L177" s="157">
        <f t="shared" ref="L177:N177" si="21">$F$179</f>
        <v>3155443.1999999997</v>
      </c>
      <c r="M177" s="157">
        <f t="shared" si="21"/>
        <v>3155443.1999999997</v>
      </c>
      <c r="N177" s="157">
        <f t="shared" si="21"/>
        <v>3155443.1999999997</v>
      </c>
    </row>
    <row r="178" spans="1:14" ht="43.5" x14ac:dyDescent="0.25">
      <c r="A178" s="237" t="s">
        <v>256</v>
      </c>
      <c r="B178" s="194">
        <v>301</v>
      </c>
      <c r="C178" s="183" t="s">
        <v>166</v>
      </c>
      <c r="D178" s="259" t="s">
        <v>118</v>
      </c>
      <c r="E178" s="249">
        <f>B178*(0.8)</f>
        <v>240.8</v>
      </c>
      <c r="F178" s="248">
        <f>B178*1.2</f>
        <v>361.2</v>
      </c>
    </row>
    <row r="179" spans="1:14" x14ac:dyDescent="0.25">
      <c r="A179" s="143" t="s">
        <v>167</v>
      </c>
      <c r="B179" s="146">
        <f>B178*B176</f>
        <v>2629536</v>
      </c>
      <c r="E179" s="252">
        <f>E178*E176</f>
        <v>2103628.8000000003</v>
      </c>
      <c r="F179" s="255">
        <f>F178*F176</f>
        <v>3155443.1999999997</v>
      </c>
    </row>
    <row r="180" spans="1:14" x14ac:dyDescent="0.25">
      <c r="H180" s="181"/>
    </row>
    <row r="181" spans="1:14" x14ac:dyDescent="0.25">
      <c r="H181" s="174"/>
      <c r="I181" s="174"/>
      <c r="J181" s="174"/>
      <c r="K181" s="174"/>
      <c r="L181" s="174"/>
      <c r="M181" s="174"/>
      <c r="N181" s="174"/>
    </row>
    <row r="183" spans="1:14" x14ac:dyDescent="0.25">
      <c r="H183" s="181"/>
    </row>
  </sheetData>
  <phoneticPr fontId="25" type="noConversion"/>
  <conditionalFormatting sqref="D31:D40 D47 D15:D29 D57 D100:D101 D114:D116 D140:D141 D152:D153 D121:D133 D1:D13 E1:F2 D50 D60 D79:D80 D73:D77 D85:D88 D180:D1048576 D175:D177 D160:D162 D164 D166:D167 D173 D68 D62:D66">
    <cfRule type="containsText" dxfId="389" priority="250" operator="containsText" text="Ganska säker">
      <formula>NOT(ISERROR(SEARCH("Ganska säker",D1)))</formula>
    </cfRule>
    <cfRule type="containsText" dxfId="388" priority="251" operator="containsText" text="Mycket säker">
      <formula>NOT(ISERROR(SEARCH("Mycket säker",D1)))</formula>
    </cfRule>
    <cfRule type="containsText" dxfId="387" priority="252" operator="containsText" text="Osäker">
      <formula>NOT(ISERROR(SEARCH("Osäker",D1)))</formula>
    </cfRule>
  </conditionalFormatting>
  <conditionalFormatting sqref="D30">
    <cfRule type="containsText" dxfId="386" priority="247" operator="containsText" text="Ganska säker">
      <formula>NOT(ISERROR(SEARCH("Ganska säker",D30)))</formula>
    </cfRule>
    <cfRule type="containsText" dxfId="385" priority="248" operator="containsText" text="Mycket säker">
      <formula>NOT(ISERROR(SEARCH("Mycket säker",D30)))</formula>
    </cfRule>
    <cfRule type="containsText" dxfId="384" priority="249" operator="containsText" text="Osäker">
      <formula>NOT(ISERROR(SEARCH("Osäker",D30)))</formula>
    </cfRule>
  </conditionalFormatting>
  <conditionalFormatting sqref="D42:D46">
    <cfRule type="containsText" dxfId="383" priority="244" operator="containsText" text="Ganska säker">
      <formula>NOT(ISERROR(SEARCH("Ganska säker",D42)))</formula>
    </cfRule>
    <cfRule type="containsText" dxfId="382" priority="245" operator="containsText" text="Mycket säker">
      <formula>NOT(ISERROR(SEARCH("Mycket säker",D42)))</formula>
    </cfRule>
    <cfRule type="containsText" dxfId="381" priority="246" operator="containsText" text="Osäker">
      <formula>NOT(ISERROR(SEARCH("Osäker",D42)))</formula>
    </cfRule>
  </conditionalFormatting>
  <conditionalFormatting sqref="D14">
    <cfRule type="containsText" dxfId="380" priority="241" operator="containsText" text="Ganska säker">
      <formula>NOT(ISERROR(SEARCH("Ganska säker",D14)))</formula>
    </cfRule>
    <cfRule type="containsText" dxfId="379" priority="242" operator="containsText" text="Mycket säker">
      <formula>NOT(ISERROR(SEARCH("Mycket säker",D14)))</formula>
    </cfRule>
    <cfRule type="containsText" dxfId="378" priority="243" operator="containsText" text="Osäker">
      <formula>NOT(ISERROR(SEARCH("Osäker",D14)))</formula>
    </cfRule>
  </conditionalFormatting>
  <conditionalFormatting sqref="D41 AD41 AQ41 BD41 BQ41 CD41 CQ41 DD41 DQ41 ED41 EQ41 FD41 FQ41 GD41 GQ41 HD41 HQ41 ID41 IQ41 JD41 JQ41 KD41 KQ41 LD41 LQ41 MD41 MQ41 ND41 NQ41 OD41 OQ41 PD41 PQ41 QD41 QQ41 RD41 RQ41 SD41 SQ41 TD41 TQ41 UD41 UQ41 VD41 VQ41 WD41 WQ41 XD41 XQ41 YD41 YQ41 ZD41 ZQ41 AAD41 AAQ41 ABD41 ABQ41 ACD41 ACQ41 ADD41 ADQ41 AED41 AEQ41 AFD41 AFQ41 AGD41 AGQ41 AHD41 AHQ41 AID41 AIQ41 AJD41 AJQ41 AKD41 AKQ41 ALD41 ALQ41 AMD41 AMQ41 AND41 ANQ41 AOD41 AOQ41 APD41 APQ41 AQD41 AQQ41 ARD41 ARQ41 ASD41 ASQ41 ATD41 ATQ41 AUD41 AUQ41 AVD41 AVQ41 AWD41 AWQ41 AXD41 AXQ41 AYD41 AYQ41 AZD41 AZQ41 BAD41 BAQ41 BBD41 BBQ41 BCD41 BCQ41 BDD41 BDQ41 BED41 BEQ41 BFD41 BFQ41 BGD41 BGQ41 BHD41 BHQ41 BID41 BIQ41 BJD41 BJQ41 BKD41 BKQ41 BLD41 BLQ41 BMD41 BMQ41 BND41 BNQ41 BOD41 BOQ41 BPD41 BPQ41 BQD41 BQQ41 BRD41 BRQ41 BSD41 BSQ41 BTD41 BTQ41 BUD41 BUQ41 BVD41 BVQ41 BWD41 BWQ41 BXD41 BXQ41 BYD41 BYQ41 BZD41 BZQ41 CAD41 CAQ41 CBD41 CBQ41 CCD41 CCQ41 CDD41 CDQ41 CED41 CEQ41 CFD41 CFQ41 CGD41 CGQ41 CHD41 CHQ41 CID41 CIQ41 CJD41 CJQ41 CKD41 CKQ41 CLD41 CLQ41 CMD41 CMQ41 CND41 CNQ41 COD41 COQ41 CPD41 CPQ41 CQD41 CQQ41 CRD41 CRQ41 CSD41 CSQ41 CTD41 CTQ41 CUD41 CUQ41 CVD41 CVQ41 CWD41 CWQ41 CXD41 CXQ41 CYD41 CYQ41 CZD41 CZQ41 DAD41 DAQ41 DBD41 DBQ41 DCD41 DCQ41 DDD41 DDQ41 DED41 DEQ41 DFD41 DFQ41 DGD41 DGQ41 DHD41 DHQ41 DID41 DIQ41 DJD41 DJQ41 DKD41 DKQ41 DLD41 DLQ41 DMD41 DMQ41 DND41 DNQ41 DOD41 DOQ41 DPD41 DPQ41 DQD41 DQQ41 DRD41 DRQ41 DSD41 DSQ41 DTD41 DTQ41 DUD41 DUQ41 DVD41 DVQ41 DWD41 DWQ41 DXD41 DXQ41 DYD41 DYQ41 DZD41 DZQ41 EAD41 EAQ41 EBD41 EBQ41 ECD41 ECQ41 EDD41 EDQ41 EED41 EEQ41 EFD41 EFQ41 EGD41 EGQ41 EHD41 EHQ41 EID41 EIQ41 EJD41 EJQ41 EKD41 EKQ41 ELD41 ELQ41 EMD41 EMQ41 END41 ENQ41 EOD41 EOQ41 EPD41 EPQ41 EQD41 EQQ41 ERD41 ERQ41 ESD41 ESQ41 ETD41 ETQ41 EUD41 EUQ41 EVD41 EVQ41 EWD41 EWQ41 EXD41 EXQ41 EYD41 EYQ41 EZD41 EZQ41 FAD41 FAQ41 FBD41 FBQ41 FCD41 FCQ41 FDD41 FDQ41 FED41 FEQ41 FFD41 FFQ41 FGD41 FGQ41 FHD41 FHQ41 FID41 FIQ41 FJD41 FJQ41 FKD41 FKQ41 FLD41 FLQ41 FMD41 FMQ41 FND41 FNQ41 FOD41 FOQ41 FPD41 FPQ41 FQD41 FQQ41 FRD41 FRQ41 FSD41 FSQ41 FTD41 FTQ41 FUD41 FUQ41 FVD41 FVQ41 FWD41 FWQ41 FXD41 FXQ41 FYD41 FYQ41 FZD41 FZQ41 GAD41 GAQ41 GBD41 GBQ41 GCD41 GCQ41 GDD41 GDQ41 GED41 GEQ41 GFD41 GFQ41 GGD41 GGQ41 GHD41 GHQ41 GID41 GIQ41 GJD41 GJQ41 GKD41 GKQ41 GLD41 GLQ41 GMD41 GMQ41 GND41 GNQ41 GOD41 GOQ41 GPD41 GPQ41 GQD41 GQQ41 GRD41 GRQ41 GSD41 GSQ41 GTD41 GTQ41 GUD41 GUQ41 GVD41 GVQ41 GWD41 GWQ41 GXD41 GXQ41 GYD41 GYQ41 GZD41 GZQ41 HAD41 HAQ41 HBD41 HBQ41 HCD41 HCQ41 HDD41 HDQ41 HED41 HEQ41 HFD41 HFQ41 HGD41 HGQ41 HHD41 HHQ41 HID41 HIQ41 HJD41 HJQ41 HKD41 HKQ41 HLD41 HLQ41 HMD41 HMQ41 HND41 HNQ41 HOD41 HOQ41 HPD41 HPQ41 HQD41 HQQ41 HRD41 HRQ41 HSD41 HSQ41 HTD41 HTQ41 HUD41 HUQ41 HVD41 HVQ41 HWD41 HWQ41 HXD41 HXQ41 HYD41 HYQ41 HZD41 HZQ41 IAD41 IAQ41 IBD41 IBQ41 ICD41 ICQ41 IDD41 IDQ41 IED41 IEQ41 IFD41 IFQ41 IGD41 IGQ41 IHD41 IHQ41 IID41 IIQ41 IJD41 IJQ41 IKD41 IKQ41 ILD41 ILQ41 IMD41 IMQ41 IND41 INQ41 IOD41 IOQ41 IPD41 IPQ41 IQD41 IQQ41 IRD41 IRQ41 ISD41 ISQ41 ITD41 ITQ41 IUD41 IUQ41 IVD41 IVQ41 IWD41 IWQ41 IXD41 IXQ41 IYD41 IYQ41 IZD41 IZQ41 JAD41 JAQ41 JBD41 JBQ41 JCD41 JCQ41 JDD41 JDQ41 JED41 JEQ41 JFD41 JFQ41 JGD41 JGQ41 JHD41 JHQ41 JID41 JIQ41 JJD41 JJQ41 JKD41 JKQ41 JLD41 JLQ41 JMD41 JMQ41 JND41 JNQ41 JOD41 JOQ41 JPD41 JPQ41 JQD41 JQQ41 JRD41 JRQ41 JSD41 JSQ41 JTD41 JTQ41 JUD41 JUQ41 JVD41 JVQ41 JWD41 JWQ41 JXD41 JXQ41 JYD41 JYQ41 JZD41 JZQ41 KAD41 KAQ41 KBD41 KBQ41 KCD41 KCQ41 KDD41 KDQ41 KED41 KEQ41 KFD41 KFQ41 KGD41 KGQ41 KHD41 KHQ41 KID41 KIQ41 KJD41 KJQ41 KKD41 KKQ41 KLD41 KLQ41 KMD41 KMQ41 KND41 KNQ41 KOD41 KOQ41 KPD41 KPQ41 KQD41 KQQ41 KRD41 KRQ41 KSD41 KSQ41 KTD41 KTQ41 KUD41 KUQ41 KVD41 KVQ41 KWD41 KWQ41 KXD41 KXQ41 KYD41 KYQ41 KZD41 KZQ41 LAD41 LAQ41 LBD41 LBQ41 LCD41 LCQ41 LDD41 LDQ41 LED41 LEQ41 LFD41 LFQ41 LGD41 LGQ41 LHD41 LHQ41 LID41 LIQ41 LJD41 LJQ41 LKD41 LKQ41 LLD41 LLQ41 LMD41 LMQ41 LND41 LNQ41 LOD41 LOQ41 LPD41 LPQ41 LQD41 LQQ41 LRD41 LRQ41 LSD41 LSQ41 LTD41 LTQ41 LUD41 LUQ41 LVD41 LVQ41 LWD41 LWQ41 LXD41 LXQ41 LYD41 LYQ41 LZD41 LZQ41 MAD41 MAQ41 MBD41 MBQ41 MCD41 MCQ41 MDD41 MDQ41 MED41 MEQ41 MFD41 MFQ41 MGD41 MGQ41 MHD41 MHQ41 MID41 MIQ41 MJD41 MJQ41 MKD41 MKQ41 MLD41 MLQ41 MMD41 MMQ41 MND41 MNQ41 MOD41 MOQ41 MPD41 MPQ41 MQD41 MQQ41 MRD41 MRQ41 MSD41 MSQ41 MTD41 MTQ41 MUD41 MUQ41 MVD41 MVQ41 MWD41 MWQ41 MXD41 MXQ41 MYD41 MYQ41 MZD41 MZQ41 NAD41 NAQ41 NBD41 NBQ41 NCD41 NCQ41 NDD41 NDQ41 NED41 NEQ41 NFD41 NFQ41 NGD41 NGQ41 NHD41 NHQ41 NID41 NIQ41 NJD41 NJQ41 NKD41 NKQ41 NLD41 NLQ41 NMD41 NMQ41 NND41 NNQ41 NOD41 NOQ41 NPD41 NPQ41 NQD41 NQQ41 NRD41 NRQ41 NSD41 NSQ41 NTD41 NTQ41 NUD41 NUQ41 NVD41 NVQ41 NWD41 NWQ41 NXD41 NXQ41 NYD41 NYQ41 NZD41 NZQ41 OAD41 OAQ41 OBD41 OBQ41 OCD41 OCQ41 ODD41 ODQ41 OED41 OEQ41 OFD41 OFQ41 OGD41 OGQ41 OHD41 OHQ41 OID41 OIQ41 OJD41 OJQ41 OKD41 OKQ41 OLD41 OLQ41 OMD41 OMQ41 OND41 ONQ41 OOD41 OOQ41 OPD41 OPQ41 OQD41 OQQ41 ORD41 ORQ41 OSD41 OSQ41 OTD41 OTQ41 OUD41 OUQ41 OVD41 OVQ41 OWD41 OWQ41 OXD41 OXQ41 OYD41 OYQ41 OZD41 OZQ41 PAD41 PAQ41 PBD41 PBQ41 PCD41 PCQ41 PDD41 PDQ41 PED41 PEQ41 PFD41 PFQ41 PGD41 PGQ41 PHD41 PHQ41 PID41 PIQ41 PJD41 PJQ41 PKD41 PKQ41 PLD41 PLQ41 PMD41 PMQ41 PND41 PNQ41 POD41 POQ41 PPD41 PPQ41 PQD41 PQQ41 PRD41 PRQ41 PSD41 PSQ41 PTD41 PTQ41 PUD41 PUQ41 PVD41 PVQ41 PWD41 PWQ41 PXD41 PXQ41 PYD41 PYQ41 PZD41 PZQ41 QAD41 QAQ41 QBD41 QBQ41 QCD41 QCQ41 QDD41 QDQ41 QED41 QEQ41 QFD41 QFQ41 QGD41 QGQ41 QHD41 QHQ41 QID41 QIQ41 QJD41 QJQ41 QKD41 QKQ41 QLD41 QLQ41 QMD41 QMQ41 QND41 QNQ41 QOD41 QOQ41 QPD41 QPQ41 QQD41 QQQ41 QRD41 QRQ41 QSD41 QSQ41 QTD41 QTQ41 QUD41 QUQ41 QVD41 QVQ41 QWD41 QWQ41 QXD41 QXQ41 QYD41 QYQ41 QZD41 QZQ41 RAD41 RAQ41 RBD41 RBQ41 RCD41 RCQ41 RDD41 RDQ41 RED41 REQ41 RFD41 RFQ41 RGD41 RGQ41 RHD41 RHQ41 RID41 RIQ41 RJD41 RJQ41 RKD41 RKQ41 RLD41 RLQ41 RMD41 RMQ41 RND41 RNQ41 ROD41 ROQ41 RPD41 RPQ41 RQD41 RQQ41 RRD41 RRQ41 RSD41 RSQ41 RTD41 RTQ41 RUD41 RUQ41 RVD41 RVQ41 RWD41 RWQ41 RXD41 RXQ41 RYD41 RYQ41 RZD41 RZQ41 SAD41 SAQ41 SBD41 SBQ41 SCD41 SCQ41 SDD41 SDQ41 SED41 SEQ41 SFD41 SFQ41 SGD41 SGQ41 SHD41 SHQ41 SID41 SIQ41 SJD41 SJQ41 SKD41 SKQ41 SLD41 SLQ41 SMD41 SMQ41 SND41 SNQ41 SOD41 SOQ41 SPD41 SPQ41 SQD41 SQQ41 SRD41 SRQ41 SSD41 SSQ41 STD41 STQ41 SUD41 SUQ41 SVD41 SVQ41 SWD41 SWQ41 SXD41 SXQ41 SYD41 SYQ41 SZD41 SZQ41 TAD41 TAQ41 TBD41 TBQ41 TCD41 TCQ41 TDD41 TDQ41 TED41 TEQ41 TFD41 TFQ41 TGD41 TGQ41 THD41 THQ41 TID41 TIQ41 TJD41 TJQ41 TKD41 TKQ41 TLD41 TLQ41 TMD41 TMQ41 TND41 TNQ41 TOD41 TOQ41 TPD41 TPQ41 TQD41 TQQ41 TRD41 TRQ41 TSD41 TSQ41 TTD41 TTQ41 TUD41 TUQ41 TVD41 TVQ41 TWD41 TWQ41 TXD41 TXQ41 TYD41 TYQ41 TZD41 TZQ41 UAD41 UAQ41 UBD41 UBQ41 UCD41 UCQ41 UDD41 UDQ41 UED41 UEQ41 UFD41 UFQ41 UGD41 UGQ41 UHD41 UHQ41 UID41 UIQ41 UJD41 UJQ41 UKD41 UKQ41 ULD41 ULQ41 UMD41 UMQ41 UND41 UNQ41 UOD41 UOQ41 UPD41 UPQ41 UQD41 UQQ41 URD41 URQ41 USD41 USQ41 UTD41 UTQ41 UUD41 UUQ41 UVD41 UVQ41 UWD41 UWQ41 UXD41 UXQ41 UYD41 UYQ41 UZD41 UZQ41 VAD41 VAQ41 VBD41 VBQ41 VCD41 VCQ41 VDD41 VDQ41 VED41 VEQ41 VFD41 VFQ41 VGD41 VGQ41 VHD41 VHQ41 VID41 VIQ41 VJD41 VJQ41 VKD41 VKQ41 VLD41 VLQ41 VMD41 VMQ41 VND41 VNQ41 VOD41 VOQ41 VPD41 VPQ41 VQD41 VQQ41 VRD41 VRQ41 VSD41 VSQ41 VTD41 VTQ41 VUD41 VUQ41 VVD41 VVQ41 VWD41 VWQ41 VXD41 VXQ41 VYD41 VYQ41 VZD41 VZQ41 WAD41 WAQ41 WBD41 WBQ41 WCD41 WCQ41 WDD41 WDQ41 WED41 WEQ41 WFD41 WFQ41 WGD41 WGQ41 WHD41 WHQ41 WID41 WIQ41 WJD41 WJQ41 WKD41 WKQ41 WLD41 WLQ41 WMD41 WMQ41 WND41 WNQ41 WOD41 WOQ41 WPD41 WPQ41 WQD41 WQQ41 WRD41 WRQ41 WSD41 WSQ41 WTD41 WTQ41 WUD41 WUQ41 WVD41 WVQ41 WWD41 WWQ41 WXD41 WXQ41 WYD41 WYQ41 WZD41 WZQ41 XAD41 XAQ41 XBD41 XBQ41 XCD41 XCQ41 XDD41 XDQ41 XED41 XEQ41 XFD41">
    <cfRule type="containsText" dxfId="377" priority="238" operator="containsText" text="Ganska säker">
      <formula>NOT(ISERROR(SEARCH("Ganska säker",D41)))</formula>
    </cfRule>
    <cfRule type="containsText" dxfId="376" priority="239" operator="containsText" text="Mycket säker">
      <formula>NOT(ISERROR(SEARCH("Mycket säker",D41)))</formula>
    </cfRule>
    <cfRule type="containsText" dxfId="375" priority="240" operator="containsText" text="Osäker">
      <formula>NOT(ISERROR(SEARCH("Osäker",D41)))</formula>
    </cfRule>
  </conditionalFormatting>
  <conditionalFormatting sqref="D51 AD51 AQ51 BD51 BQ51 CD51 CQ51 DD51 DQ51 ED51 EQ51 FD51 FQ51 GD51 GQ51 HD51 HQ51 ID51 IQ51 JD51 JQ51 KD51 KQ51 LD51 LQ51 MD51 MQ51 ND51 NQ51 OD51 OQ51 PD51 PQ51 QD51 QQ51 RD51 RQ51 SD51 SQ51 TD51 TQ51 UD51 UQ51 VD51 VQ51 WD51 WQ51 XD51 XQ51 YD51 YQ51 ZD51 ZQ51 AAD51 AAQ51 ABD51 ABQ51 ACD51 ACQ51 ADD51 ADQ51 AED51 AEQ51 AFD51 AFQ51 AGD51 AGQ51 AHD51 AHQ51 AID51 AIQ51 AJD51 AJQ51 AKD51 AKQ51 ALD51 ALQ51 AMD51 AMQ51 AND51 ANQ51 AOD51 AOQ51 APD51 APQ51 AQD51 AQQ51 ARD51 ARQ51 ASD51 ASQ51 ATD51 ATQ51 AUD51 AUQ51 AVD51 AVQ51 AWD51 AWQ51 AXD51 AXQ51 AYD51 AYQ51 AZD51 AZQ51 BAD51 BAQ51 BBD51 BBQ51 BCD51 BCQ51 BDD51 BDQ51 BED51 BEQ51 BFD51 BFQ51 BGD51 BGQ51 BHD51 BHQ51 BID51 BIQ51 BJD51 BJQ51 BKD51 BKQ51 BLD51 BLQ51 BMD51 BMQ51 BND51 BNQ51 BOD51 BOQ51 BPD51 BPQ51 BQD51 BQQ51 BRD51 BRQ51 BSD51 BSQ51 BTD51 BTQ51 BUD51 BUQ51 BVD51 BVQ51 BWD51 BWQ51 BXD51 BXQ51 BYD51 BYQ51 BZD51 BZQ51 CAD51 CAQ51 CBD51 CBQ51 CCD51 CCQ51 CDD51 CDQ51 CED51 CEQ51 CFD51 CFQ51 CGD51 CGQ51 CHD51 CHQ51 CID51 CIQ51 CJD51 CJQ51 CKD51 CKQ51 CLD51 CLQ51 CMD51 CMQ51 CND51 CNQ51 COD51 COQ51 CPD51 CPQ51 CQD51 CQQ51 CRD51 CRQ51 CSD51 CSQ51 CTD51 CTQ51 CUD51 CUQ51 CVD51 CVQ51 CWD51 CWQ51 CXD51 CXQ51 CYD51 CYQ51 CZD51 CZQ51 DAD51 DAQ51 DBD51 DBQ51 DCD51 DCQ51 DDD51 DDQ51 DED51 DEQ51 DFD51 DFQ51 DGD51 DGQ51 DHD51 DHQ51 DID51 DIQ51 DJD51 DJQ51 DKD51 DKQ51 DLD51 DLQ51 DMD51 DMQ51 DND51 DNQ51 DOD51 DOQ51 DPD51 DPQ51 DQD51 DQQ51 DRD51 DRQ51 DSD51 DSQ51 DTD51 DTQ51 DUD51 DUQ51 DVD51 DVQ51 DWD51 DWQ51 DXD51 DXQ51 DYD51 DYQ51 DZD51 DZQ51 EAD51 EAQ51 EBD51 EBQ51 ECD51 ECQ51 EDD51 EDQ51 EED51 EEQ51 EFD51 EFQ51 EGD51 EGQ51 EHD51 EHQ51 EID51 EIQ51 EJD51 EJQ51 EKD51 EKQ51 ELD51 ELQ51 EMD51 EMQ51 END51 ENQ51 EOD51 EOQ51 EPD51 EPQ51 EQD51 EQQ51 ERD51 ERQ51 ESD51 ESQ51 ETD51 ETQ51 EUD51 EUQ51 EVD51 EVQ51 EWD51 EWQ51 EXD51 EXQ51 EYD51 EYQ51 EZD51 EZQ51 FAD51 FAQ51 FBD51 FBQ51 FCD51 FCQ51 FDD51 FDQ51 FED51 FEQ51 FFD51 FFQ51 FGD51 FGQ51 FHD51 FHQ51 FID51 FIQ51 FJD51 FJQ51 FKD51 FKQ51 FLD51 FLQ51 FMD51 FMQ51 FND51 FNQ51 FOD51 FOQ51 FPD51 FPQ51 FQD51 FQQ51 FRD51 FRQ51 FSD51 FSQ51 FTD51 FTQ51 FUD51 FUQ51 FVD51 FVQ51 FWD51 FWQ51 FXD51 FXQ51 FYD51 FYQ51 FZD51 FZQ51 GAD51 GAQ51 GBD51 GBQ51 GCD51 GCQ51 GDD51 GDQ51 GED51 GEQ51 GFD51 GFQ51 GGD51 GGQ51 GHD51 GHQ51 GID51 GIQ51 GJD51 GJQ51 GKD51 GKQ51 GLD51 GLQ51 GMD51 GMQ51 GND51 GNQ51 GOD51 GOQ51 GPD51 GPQ51 GQD51 GQQ51 GRD51 GRQ51 GSD51 GSQ51 GTD51 GTQ51 GUD51 GUQ51 GVD51 GVQ51 GWD51 GWQ51 GXD51 GXQ51 GYD51 GYQ51 GZD51 GZQ51 HAD51 HAQ51 HBD51 HBQ51 HCD51 HCQ51 HDD51 HDQ51 HED51 HEQ51 HFD51 HFQ51 HGD51 HGQ51 HHD51 HHQ51 HID51 HIQ51 HJD51 HJQ51 HKD51 HKQ51 HLD51 HLQ51 HMD51 HMQ51 HND51 HNQ51 HOD51 HOQ51 HPD51 HPQ51 HQD51 HQQ51 HRD51 HRQ51 HSD51 HSQ51 HTD51 HTQ51 HUD51 HUQ51 HVD51 HVQ51 HWD51 HWQ51 HXD51 HXQ51 HYD51 HYQ51 HZD51 HZQ51 IAD51 IAQ51 IBD51 IBQ51 ICD51 ICQ51 IDD51 IDQ51 IED51 IEQ51 IFD51 IFQ51 IGD51 IGQ51 IHD51 IHQ51 IID51 IIQ51 IJD51 IJQ51 IKD51 IKQ51 ILD51 ILQ51 IMD51 IMQ51 IND51 INQ51 IOD51 IOQ51 IPD51 IPQ51 IQD51 IQQ51 IRD51 IRQ51 ISD51 ISQ51 ITD51 ITQ51 IUD51 IUQ51 IVD51 IVQ51 IWD51 IWQ51 IXD51 IXQ51 IYD51 IYQ51 IZD51 IZQ51 JAD51 JAQ51 JBD51 JBQ51 JCD51 JCQ51 JDD51 JDQ51 JED51 JEQ51 JFD51 JFQ51 JGD51 JGQ51 JHD51 JHQ51 JID51 JIQ51 JJD51 JJQ51 JKD51 JKQ51 JLD51 JLQ51 JMD51 JMQ51 JND51 JNQ51 JOD51 JOQ51 JPD51 JPQ51 JQD51 JQQ51 JRD51 JRQ51 JSD51 JSQ51 JTD51 JTQ51 JUD51 JUQ51 JVD51 JVQ51 JWD51 JWQ51 JXD51 JXQ51 JYD51 JYQ51 JZD51 JZQ51 KAD51 KAQ51 KBD51 KBQ51 KCD51 KCQ51 KDD51 KDQ51 KED51 KEQ51 KFD51 KFQ51 KGD51 KGQ51 KHD51 KHQ51 KID51 KIQ51 KJD51 KJQ51 KKD51 KKQ51 KLD51 KLQ51 KMD51 KMQ51 KND51 KNQ51 KOD51 KOQ51 KPD51 KPQ51 KQD51 KQQ51 KRD51 KRQ51 KSD51 KSQ51 KTD51 KTQ51 KUD51 KUQ51 KVD51 KVQ51 KWD51 KWQ51 KXD51 KXQ51 KYD51 KYQ51 KZD51 KZQ51 LAD51 LAQ51 LBD51 LBQ51 LCD51 LCQ51 LDD51 LDQ51 LED51 LEQ51 LFD51 LFQ51 LGD51 LGQ51 LHD51 LHQ51 LID51 LIQ51 LJD51 LJQ51 LKD51 LKQ51 LLD51 LLQ51 LMD51 LMQ51 LND51 LNQ51 LOD51 LOQ51 LPD51 LPQ51 LQD51 LQQ51 LRD51 LRQ51 LSD51 LSQ51 LTD51 LTQ51 LUD51 LUQ51 LVD51 LVQ51 LWD51 LWQ51 LXD51 LXQ51 LYD51 LYQ51 LZD51 LZQ51 MAD51 MAQ51 MBD51 MBQ51 MCD51 MCQ51 MDD51 MDQ51 MED51 MEQ51 MFD51 MFQ51 MGD51 MGQ51 MHD51 MHQ51 MID51 MIQ51 MJD51 MJQ51 MKD51 MKQ51 MLD51 MLQ51 MMD51 MMQ51 MND51 MNQ51 MOD51 MOQ51 MPD51 MPQ51 MQD51 MQQ51 MRD51 MRQ51 MSD51 MSQ51 MTD51 MTQ51 MUD51 MUQ51 MVD51 MVQ51 MWD51 MWQ51 MXD51 MXQ51 MYD51 MYQ51 MZD51 MZQ51 NAD51 NAQ51 NBD51 NBQ51 NCD51 NCQ51 NDD51 NDQ51 NED51 NEQ51 NFD51 NFQ51 NGD51 NGQ51 NHD51 NHQ51 NID51 NIQ51 NJD51 NJQ51 NKD51 NKQ51 NLD51 NLQ51 NMD51 NMQ51 NND51 NNQ51 NOD51 NOQ51 NPD51 NPQ51 NQD51 NQQ51 NRD51 NRQ51 NSD51 NSQ51 NTD51 NTQ51 NUD51 NUQ51 NVD51 NVQ51 NWD51 NWQ51 NXD51 NXQ51 NYD51 NYQ51 NZD51 NZQ51 OAD51 OAQ51 OBD51 OBQ51 OCD51 OCQ51 ODD51 ODQ51 OED51 OEQ51 OFD51 OFQ51 OGD51 OGQ51 OHD51 OHQ51 OID51 OIQ51 OJD51 OJQ51 OKD51 OKQ51 OLD51 OLQ51 OMD51 OMQ51 OND51 ONQ51 OOD51 OOQ51 OPD51 OPQ51 OQD51 OQQ51 ORD51 ORQ51 OSD51 OSQ51 OTD51 OTQ51 OUD51 OUQ51 OVD51 OVQ51 OWD51 OWQ51 OXD51 OXQ51 OYD51 OYQ51 OZD51 OZQ51 PAD51 PAQ51 PBD51 PBQ51 PCD51 PCQ51 PDD51 PDQ51 PED51 PEQ51 PFD51 PFQ51 PGD51 PGQ51 PHD51 PHQ51 PID51 PIQ51 PJD51 PJQ51 PKD51 PKQ51 PLD51 PLQ51 PMD51 PMQ51 PND51 PNQ51 POD51 POQ51 PPD51 PPQ51 PQD51 PQQ51 PRD51 PRQ51 PSD51 PSQ51 PTD51 PTQ51 PUD51 PUQ51 PVD51 PVQ51 PWD51 PWQ51 PXD51 PXQ51 PYD51 PYQ51 PZD51 PZQ51 QAD51 QAQ51 QBD51 QBQ51 QCD51 QCQ51 QDD51 QDQ51 QED51 QEQ51 QFD51 QFQ51 QGD51 QGQ51 QHD51 QHQ51 QID51 QIQ51 QJD51 QJQ51 QKD51 QKQ51 QLD51 QLQ51 QMD51 QMQ51 QND51 QNQ51 QOD51 QOQ51 QPD51 QPQ51 QQD51 QQQ51 QRD51 QRQ51 QSD51 QSQ51 QTD51 QTQ51 QUD51 QUQ51 QVD51 QVQ51 QWD51 QWQ51 QXD51 QXQ51 QYD51 QYQ51 QZD51 QZQ51 RAD51 RAQ51 RBD51 RBQ51 RCD51 RCQ51 RDD51 RDQ51 RED51 REQ51 RFD51 RFQ51 RGD51 RGQ51 RHD51 RHQ51 RID51 RIQ51 RJD51 RJQ51 RKD51 RKQ51 RLD51 RLQ51 RMD51 RMQ51 RND51 RNQ51 ROD51 ROQ51 RPD51 RPQ51 RQD51 RQQ51 RRD51 RRQ51 RSD51 RSQ51 RTD51 RTQ51 RUD51 RUQ51 RVD51 RVQ51 RWD51 RWQ51 RXD51 RXQ51 RYD51 RYQ51 RZD51 RZQ51 SAD51 SAQ51 SBD51 SBQ51 SCD51 SCQ51 SDD51 SDQ51 SED51 SEQ51 SFD51 SFQ51 SGD51 SGQ51 SHD51 SHQ51 SID51 SIQ51 SJD51 SJQ51 SKD51 SKQ51 SLD51 SLQ51 SMD51 SMQ51 SND51 SNQ51 SOD51 SOQ51 SPD51 SPQ51 SQD51 SQQ51 SRD51 SRQ51 SSD51 SSQ51 STD51 STQ51 SUD51 SUQ51 SVD51 SVQ51 SWD51 SWQ51 SXD51 SXQ51 SYD51 SYQ51 SZD51 SZQ51 TAD51 TAQ51 TBD51 TBQ51 TCD51 TCQ51 TDD51 TDQ51 TED51 TEQ51 TFD51 TFQ51 TGD51 TGQ51 THD51 THQ51 TID51 TIQ51 TJD51 TJQ51 TKD51 TKQ51 TLD51 TLQ51 TMD51 TMQ51 TND51 TNQ51 TOD51 TOQ51 TPD51 TPQ51 TQD51 TQQ51 TRD51 TRQ51 TSD51 TSQ51 TTD51 TTQ51 TUD51 TUQ51 TVD51 TVQ51 TWD51 TWQ51 TXD51 TXQ51 TYD51 TYQ51 TZD51 TZQ51 UAD51 UAQ51 UBD51 UBQ51 UCD51 UCQ51 UDD51 UDQ51 UED51 UEQ51 UFD51 UFQ51 UGD51 UGQ51 UHD51 UHQ51 UID51 UIQ51 UJD51 UJQ51 UKD51 UKQ51 ULD51 ULQ51 UMD51 UMQ51 UND51 UNQ51 UOD51 UOQ51 UPD51 UPQ51 UQD51 UQQ51 URD51 URQ51 USD51 USQ51 UTD51 UTQ51 UUD51 UUQ51 UVD51 UVQ51 UWD51 UWQ51 UXD51 UXQ51 UYD51 UYQ51 UZD51 UZQ51 VAD51 VAQ51 VBD51 VBQ51 VCD51 VCQ51 VDD51 VDQ51 VED51 VEQ51 VFD51 VFQ51 VGD51 VGQ51 VHD51 VHQ51 VID51 VIQ51 VJD51 VJQ51 VKD51 VKQ51 VLD51 VLQ51 VMD51 VMQ51 VND51 VNQ51 VOD51 VOQ51 VPD51 VPQ51 VQD51 VQQ51 VRD51 VRQ51 VSD51 VSQ51 VTD51 VTQ51 VUD51 VUQ51 VVD51 VVQ51 VWD51 VWQ51 VXD51 VXQ51 VYD51 VYQ51 VZD51 VZQ51 WAD51 WAQ51 WBD51 WBQ51 WCD51 WCQ51 WDD51 WDQ51 WED51 WEQ51 WFD51 WFQ51 WGD51 WGQ51 WHD51 WHQ51 WID51 WIQ51 WJD51 WJQ51 WKD51 WKQ51 WLD51 WLQ51 WMD51 WMQ51 WND51 WNQ51 WOD51 WOQ51 WPD51 WPQ51 WQD51 WQQ51 WRD51 WRQ51 WSD51 WSQ51 WTD51 WTQ51 WUD51 WUQ51 WVD51 WVQ51 WWD51 WWQ51 WXD51 WXQ51 WYD51 WYQ51 WZD51 WZQ51 XAD51 XAQ51 XBD51 XBQ51 XCD51 XCQ51 XDD51 XDQ51 XED51 XEQ51 XFD51">
    <cfRule type="containsText" dxfId="374" priority="235" operator="containsText" text="Ganska säker">
      <formula>NOT(ISERROR(SEARCH("Ganska säker",D51)))</formula>
    </cfRule>
    <cfRule type="containsText" dxfId="373" priority="236" operator="containsText" text="Mycket säker">
      <formula>NOT(ISERROR(SEARCH("Mycket säker",D51)))</formula>
    </cfRule>
    <cfRule type="containsText" dxfId="372" priority="237" operator="containsText" text="Osäker">
      <formula>NOT(ISERROR(SEARCH("Osäker",D51)))</formula>
    </cfRule>
  </conditionalFormatting>
  <conditionalFormatting sqref="D61 AD61 AQ61 BD61 BQ61 CD61 CQ61 DD61 DQ61 ED61 EQ61 FD61 FQ61 GD61 GQ61 HD61 HQ61 ID61 IQ61 JD61 JQ61 KD61 KQ61 LD61 LQ61 MD61 MQ61 ND61 NQ61 OD61 OQ61 PD61 PQ61 QD61 QQ61 RD61 RQ61 SD61 SQ61 TD61 TQ61 UD61 UQ61 VD61 VQ61 WD61 WQ61 XD61 XQ61 YD61 YQ61 ZD61 ZQ61 AAD61 AAQ61 ABD61 ABQ61 ACD61 ACQ61 ADD61 ADQ61 AED61 AEQ61 AFD61 AFQ61 AGD61 AGQ61 AHD61 AHQ61 AID61 AIQ61 AJD61 AJQ61 AKD61 AKQ61 ALD61 ALQ61 AMD61 AMQ61 AND61 ANQ61 AOD61 AOQ61 APD61 APQ61 AQD61 AQQ61 ARD61 ARQ61 ASD61 ASQ61 ATD61 ATQ61 AUD61 AUQ61 AVD61 AVQ61 AWD61 AWQ61 AXD61 AXQ61 AYD61 AYQ61 AZD61 AZQ61 BAD61 BAQ61 BBD61 BBQ61 BCD61 BCQ61 BDD61 BDQ61 BED61 BEQ61 BFD61 BFQ61 BGD61 BGQ61 BHD61 BHQ61 BID61 BIQ61 BJD61 BJQ61 BKD61 BKQ61 BLD61 BLQ61 BMD61 BMQ61 BND61 BNQ61 BOD61 BOQ61 BPD61 BPQ61 BQD61 BQQ61 BRD61 BRQ61 BSD61 BSQ61 BTD61 BTQ61 BUD61 BUQ61 BVD61 BVQ61 BWD61 BWQ61 BXD61 BXQ61 BYD61 BYQ61 BZD61 BZQ61 CAD61 CAQ61 CBD61 CBQ61 CCD61 CCQ61 CDD61 CDQ61 CED61 CEQ61 CFD61 CFQ61 CGD61 CGQ61 CHD61 CHQ61 CID61 CIQ61 CJD61 CJQ61 CKD61 CKQ61 CLD61 CLQ61 CMD61 CMQ61 CND61 CNQ61 COD61 COQ61 CPD61 CPQ61 CQD61 CQQ61 CRD61 CRQ61 CSD61 CSQ61 CTD61 CTQ61 CUD61 CUQ61 CVD61 CVQ61 CWD61 CWQ61 CXD61 CXQ61 CYD61 CYQ61 CZD61 CZQ61 DAD61 DAQ61 DBD61 DBQ61 DCD61 DCQ61 DDD61 DDQ61 DED61 DEQ61 DFD61 DFQ61 DGD61 DGQ61 DHD61 DHQ61 DID61 DIQ61 DJD61 DJQ61 DKD61 DKQ61 DLD61 DLQ61 DMD61 DMQ61 DND61 DNQ61 DOD61 DOQ61 DPD61 DPQ61 DQD61 DQQ61 DRD61 DRQ61 DSD61 DSQ61 DTD61 DTQ61 DUD61 DUQ61 DVD61 DVQ61 DWD61 DWQ61 DXD61 DXQ61 DYD61 DYQ61 DZD61 DZQ61 EAD61 EAQ61 EBD61 EBQ61 ECD61 ECQ61 EDD61 EDQ61 EED61 EEQ61 EFD61 EFQ61 EGD61 EGQ61 EHD61 EHQ61 EID61 EIQ61 EJD61 EJQ61 EKD61 EKQ61 ELD61 ELQ61 EMD61 EMQ61 END61 ENQ61 EOD61 EOQ61 EPD61 EPQ61 EQD61 EQQ61 ERD61 ERQ61 ESD61 ESQ61 ETD61 ETQ61 EUD61 EUQ61 EVD61 EVQ61 EWD61 EWQ61 EXD61 EXQ61 EYD61 EYQ61 EZD61 EZQ61 FAD61 FAQ61 FBD61 FBQ61 FCD61 FCQ61 FDD61 FDQ61 FED61 FEQ61 FFD61 FFQ61 FGD61 FGQ61 FHD61 FHQ61 FID61 FIQ61 FJD61 FJQ61 FKD61 FKQ61 FLD61 FLQ61 FMD61 FMQ61 FND61 FNQ61 FOD61 FOQ61 FPD61 FPQ61 FQD61 FQQ61 FRD61 FRQ61 FSD61 FSQ61 FTD61 FTQ61 FUD61 FUQ61 FVD61 FVQ61 FWD61 FWQ61 FXD61 FXQ61 FYD61 FYQ61 FZD61 FZQ61 GAD61 GAQ61 GBD61 GBQ61 GCD61 GCQ61 GDD61 GDQ61 GED61 GEQ61 GFD61 GFQ61 GGD61 GGQ61 GHD61 GHQ61 GID61 GIQ61 GJD61 GJQ61 GKD61 GKQ61 GLD61 GLQ61 GMD61 GMQ61 GND61 GNQ61 GOD61 GOQ61 GPD61 GPQ61 GQD61 GQQ61 GRD61 GRQ61 GSD61 GSQ61 GTD61 GTQ61 GUD61 GUQ61 GVD61 GVQ61 GWD61 GWQ61 GXD61 GXQ61 GYD61 GYQ61 GZD61 GZQ61 HAD61 HAQ61 HBD61 HBQ61 HCD61 HCQ61 HDD61 HDQ61 HED61 HEQ61 HFD61 HFQ61 HGD61 HGQ61 HHD61 HHQ61 HID61 HIQ61 HJD61 HJQ61 HKD61 HKQ61 HLD61 HLQ61 HMD61 HMQ61 HND61 HNQ61 HOD61 HOQ61 HPD61 HPQ61 HQD61 HQQ61 HRD61 HRQ61 HSD61 HSQ61 HTD61 HTQ61 HUD61 HUQ61 HVD61 HVQ61 HWD61 HWQ61 HXD61 HXQ61 HYD61 HYQ61 HZD61 HZQ61 IAD61 IAQ61 IBD61 IBQ61 ICD61 ICQ61 IDD61 IDQ61 IED61 IEQ61 IFD61 IFQ61 IGD61 IGQ61 IHD61 IHQ61 IID61 IIQ61 IJD61 IJQ61 IKD61 IKQ61 ILD61 ILQ61 IMD61 IMQ61 IND61 INQ61 IOD61 IOQ61 IPD61 IPQ61 IQD61 IQQ61 IRD61 IRQ61 ISD61 ISQ61 ITD61 ITQ61 IUD61 IUQ61 IVD61 IVQ61 IWD61 IWQ61 IXD61 IXQ61 IYD61 IYQ61 IZD61 IZQ61 JAD61 JAQ61 JBD61 JBQ61 JCD61 JCQ61 JDD61 JDQ61 JED61 JEQ61 JFD61 JFQ61 JGD61 JGQ61 JHD61 JHQ61 JID61 JIQ61 JJD61 JJQ61 JKD61 JKQ61 JLD61 JLQ61 JMD61 JMQ61 JND61 JNQ61 JOD61 JOQ61 JPD61 JPQ61 JQD61 JQQ61 JRD61 JRQ61 JSD61 JSQ61 JTD61 JTQ61 JUD61 JUQ61 JVD61 JVQ61 JWD61 JWQ61 JXD61 JXQ61 JYD61 JYQ61 JZD61 JZQ61 KAD61 KAQ61 KBD61 KBQ61 KCD61 KCQ61 KDD61 KDQ61 KED61 KEQ61 KFD61 KFQ61 KGD61 KGQ61 KHD61 KHQ61 KID61 KIQ61 KJD61 KJQ61 KKD61 KKQ61 KLD61 KLQ61 KMD61 KMQ61 KND61 KNQ61 KOD61 KOQ61 KPD61 KPQ61 KQD61 KQQ61 KRD61 KRQ61 KSD61 KSQ61 KTD61 KTQ61 KUD61 KUQ61 KVD61 KVQ61 KWD61 KWQ61 KXD61 KXQ61 KYD61 KYQ61 KZD61 KZQ61 LAD61 LAQ61 LBD61 LBQ61 LCD61 LCQ61 LDD61 LDQ61 LED61 LEQ61 LFD61 LFQ61 LGD61 LGQ61 LHD61 LHQ61 LID61 LIQ61 LJD61 LJQ61 LKD61 LKQ61 LLD61 LLQ61 LMD61 LMQ61 LND61 LNQ61 LOD61 LOQ61 LPD61 LPQ61 LQD61 LQQ61 LRD61 LRQ61 LSD61 LSQ61 LTD61 LTQ61 LUD61 LUQ61 LVD61 LVQ61 LWD61 LWQ61 LXD61 LXQ61 LYD61 LYQ61 LZD61 LZQ61 MAD61 MAQ61 MBD61 MBQ61 MCD61 MCQ61 MDD61 MDQ61 MED61 MEQ61 MFD61 MFQ61 MGD61 MGQ61 MHD61 MHQ61 MID61 MIQ61 MJD61 MJQ61 MKD61 MKQ61 MLD61 MLQ61 MMD61 MMQ61 MND61 MNQ61 MOD61 MOQ61 MPD61 MPQ61 MQD61 MQQ61 MRD61 MRQ61 MSD61 MSQ61 MTD61 MTQ61 MUD61 MUQ61 MVD61 MVQ61 MWD61 MWQ61 MXD61 MXQ61 MYD61 MYQ61 MZD61 MZQ61 NAD61 NAQ61 NBD61 NBQ61 NCD61 NCQ61 NDD61 NDQ61 NED61 NEQ61 NFD61 NFQ61 NGD61 NGQ61 NHD61 NHQ61 NID61 NIQ61 NJD61 NJQ61 NKD61 NKQ61 NLD61 NLQ61 NMD61 NMQ61 NND61 NNQ61 NOD61 NOQ61 NPD61 NPQ61 NQD61 NQQ61 NRD61 NRQ61 NSD61 NSQ61 NTD61 NTQ61 NUD61 NUQ61 NVD61 NVQ61 NWD61 NWQ61 NXD61 NXQ61 NYD61 NYQ61 NZD61 NZQ61 OAD61 OAQ61 OBD61 OBQ61 OCD61 OCQ61 ODD61 ODQ61 OED61 OEQ61 OFD61 OFQ61 OGD61 OGQ61 OHD61 OHQ61 OID61 OIQ61 OJD61 OJQ61 OKD61 OKQ61 OLD61 OLQ61 OMD61 OMQ61 OND61 ONQ61 OOD61 OOQ61 OPD61 OPQ61 OQD61 OQQ61 ORD61 ORQ61 OSD61 OSQ61 OTD61 OTQ61 OUD61 OUQ61 OVD61 OVQ61 OWD61 OWQ61 OXD61 OXQ61 OYD61 OYQ61 OZD61 OZQ61 PAD61 PAQ61 PBD61 PBQ61 PCD61 PCQ61 PDD61 PDQ61 PED61 PEQ61 PFD61 PFQ61 PGD61 PGQ61 PHD61 PHQ61 PID61 PIQ61 PJD61 PJQ61 PKD61 PKQ61 PLD61 PLQ61 PMD61 PMQ61 PND61 PNQ61 POD61 POQ61 PPD61 PPQ61 PQD61 PQQ61 PRD61 PRQ61 PSD61 PSQ61 PTD61 PTQ61 PUD61 PUQ61 PVD61 PVQ61 PWD61 PWQ61 PXD61 PXQ61 PYD61 PYQ61 PZD61 PZQ61 QAD61 QAQ61 QBD61 QBQ61 QCD61 QCQ61 QDD61 QDQ61 QED61 QEQ61 QFD61 QFQ61 QGD61 QGQ61 QHD61 QHQ61 QID61 QIQ61 QJD61 QJQ61 QKD61 QKQ61 QLD61 QLQ61 QMD61 QMQ61 QND61 QNQ61 QOD61 QOQ61 QPD61 QPQ61 QQD61 QQQ61 QRD61 QRQ61 QSD61 QSQ61 QTD61 QTQ61 QUD61 QUQ61 QVD61 QVQ61 QWD61 QWQ61 QXD61 QXQ61 QYD61 QYQ61 QZD61 QZQ61 RAD61 RAQ61 RBD61 RBQ61 RCD61 RCQ61 RDD61 RDQ61 RED61 REQ61 RFD61 RFQ61 RGD61 RGQ61 RHD61 RHQ61 RID61 RIQ61 RJD61 RJQ61 RKD61 RKQ61 RLD61 RLQ61 RMD61 RMQ61 RND61 RNQ61 ROD61 ROQ61 RPD61 RPQ61 RQD61 RQQ61 RRD61 RRQ61 RSD61 RSQ61 RTD61 RTQ61 RUD61 RUQ61 RVD61 RVQ61 RWD61 RWQ61 RXD61 RXQ61 RYD61 RYQ61 RZD61 RZQ61 SAD61 SAQ61 SBD61 SBQ61 SCD61 SCQ61 SDD61 SDQ61 SED61 SEQ61 SFD61 SFQ61 SGD61 SGQ61 SHD61 SHQ61 SID61 SIQ61 SJD61 SJQ61 SKD61 SKQ61 SLD61 SLQ61 SMD61 SMQ61 SND61 SNQ61 SOD61 SOQ61 SPD61 SPQ61 SQD61 SQQ61 SRD61 SRQ61 SSD61 SSQ61 STD61 STQ61 SUD61 SUQ61 SVD61 SVQ61 SWD61 SWQ61 SXD61 SXQ61 SYD61 SYQ61 SZD61 SZQ61 TAD61 TAQ61 TBD61 TBQ61 TCD61 TCQ61 TDD61 TDQ61 TED61 TEQ61 TFD61 TFQ61 TGD61 TGQ61 THD61 THQ61 TID61 TIQ61 TJD61 TJQ61 TKD61 TKQ61 TLD61 TLQ61 TMD61 TMQ61 TND61 TNQ61 TOD61 TOQ61 TPD61 TPQ61 TQD61 TQQ61 TRD61 TRQ61 TSD61 TSQ61 TTD61 TTQ61 TUD61 TUQ61 TVD61 TVQ61 TWD61 TWQ61 TXD61 TXQ61 TYD61 TYQ61 TZD61 TZQ61 UAD61 UAQ61 UBD61 UBQ61 UCD61 UCQ61 UDD61 UDQ61 UED61 UEQ61 UFD61 UFQ61 UGD61 UGQ61 UHD61 UHQ61 UID61 UIQ61 UJD61 UJQ61 UKD61 UKQ61 ULD61 ULQ61 UMD61 UMQ61 UND61 UNQ61 UOD61 UOQ61 UPD61 UPQ61 UQD61 UQQ61 URD61 URQ61 USD61 USQ61 UTD61 UTQ61 UUD61 UUQ61 UVD61 UVQ61 UWD61 UWQ61 UXD61 UXQ61 UYD61 UYQ61 UZD61 UZQ61 VAD61 VAQ61 VBD61 VBQ61 VCD61 VCQ61 VDD61 VDQ61 VED61 VEQ61 VFD61 VFQ61 VGD61 VGQ61 VHD61 VHQ61 VID61 VIQ61 VJD61 VJQ61 VKD61 VKQ61 VLD61 VLQ61 VMD61 VMQ61 VND61 VNQ61 VOD61 VOQ61 VPD61 VPQ61 VQD61 VQQ61 VRD61 VRQ61 VSD61 VSQ61 VTD61 VTQ61 VUD61 VUQ61 VVD61 VVQ61 VWD61 VWQ61 VXD61 VXQ61 VYD61 VYQ61 VZD61 VZQ61 WAD61 WAQ61 WBD61 WBQ61 WCD61 WCQ61 WDD61 WDQ61 WED61 WEQ61 WFD61 WFQ61 WGD61 WGQ61 WHD61 WHQ61 WID61 WIQ61 WJD61 WJQ61 WKD61 WKQ61 WLD61 WLQ61 WMD61 WMQ61 WND61 WNQ61 WOD61 WOQ61 WPD61 WPQ61 WQD61 WQQ61 WRD61 WRQ61 WSD61 WSQ61 WTD61 WTQ61 WUD61 WUQ61 WVD61 WVQ61 WWD61 WWQ61 WXD61 WXQ61 WYD61 WYQ61 WZD61 WZQ61 XAD61 XAQ61 XBD61 XBQ61 XCD61 XCQ61 XDD61 XDQ61 XED61 XEQ61 XFD61">
    <cfRule type="containsText" dxfId="371" priority="232" operator="containsText" text="Ganska säker">
      <formula>NOT(ISERROR(SEARCH("Ganska säker",D61)))</formula>
    </cfRule>
    <cfRule type="containsText" dxfId="370" priority="233" operator="containsText" text="Mycket säker">
      <formula>NOT(ISERROR(SEARCH("Mycket säker",D61)))</formula>
    </cfRule>
    <cfRule type="containsText" dxfId="369" priority="234" operator="containsText" text="Osäker">
      <formula>NOT(ISERROR(SEARCH("Osäker",D61)))</formula>
    </cfRule>
  </conditionalFormatting>
  <conditionalFormatting sqref="D72 AD72 AQ72 BD72 BQ72 CD72 CQ72 DD72 DQ72 ED72 EQ72 FD72 FQ72 GD72 GQ72 HD72 HQ72 ID72 IQ72 JD72 JQ72 KD72 KQ72 LD72 LQ72 MD72 MQ72 ND72 NQ72 OD72 OQ72 PD72 PQ72 QD72 QQ72 RD72 RQ72 SD72 SQ72 TD72 TQ72 UD72 UQ72 VD72 VQ72 WD72 WQ72 XD72 XQ72 YD72 YQ72 ZD72 ZQ72 AAD72 AAQ72 ABD72 ABQ72 ACD72 ACQ72 ADD72 ADQ72 AED72 AEQ72 AFD72 AFQ72 AGD72 AGQ72 AHD72 AHQ72 AID72 AIQ72 AJD72 AJQ72 AKD72 AKQ72 ALD72 ALQ72 AMD72 AMQ72 AND72 ANQ72 AOD72 AOQ72 APD72 APQ72 AQD72 AQQ72 ARD72 ARQ72 ASD72 ASQ72 ATD72 ATQ72 AUD72 AUQ72 AVD72 AVQ72 AWD72 AWQ72 AXD72 AXQ72 AYD72 AYQ72 AZD72 AZQ72 BAD72 BAQ72 BBD72 BBQ72 BCD72 BCQ72 BDD72 BDQ72 BED72 BEQ72 BFD72 BFQ72 BGD72 BGQ72 BHD72 BHQ72 BID72 BIQ72 BJD72 BJQ72 BKD72 BKQ72 BLD72 BLQ72 BMD72 BMQ72 BND72 BNQ72 BOD72 BOQ72 BPD72 BPQ72 BQD72 BQQ72 BRD72 BRQ72 BSD72 BSQ72 BTD72 BTQ72 BUD72 BUQ72 BVD72 BVQ72 BWD72 BWQ72 BXD72 BXQ72 BYD72 BYQ72 BZD72 BZQ72 CAD72 CAQ72 CBD72 CBQ72 CCD72 CCQ72 CDD72 CDQ72 CED72 CEQ72 CFD72 CFQ72 CGD72 CGQ72 CHD72 CHQ72 CID72 CIQ72 CJD72 CJQ72 CKD72 CKQ72 CLD72 CLQ72 CMD72 CMQ72 CND72 CNQ72 COD72 COQ72 CPD72 CPQ72 CQD72 CQQ72 CRD72 CRQ72 CSD72 CSQ72 CTD72 CTQ72 CUD72 CUQ72 CVD72 CVQ72 CWD72 CWQ72 CXD72 CXQ72 CYD72 CYQ72 CZD72 CZQ72 DAD72 DAQ72 DBD72 DBQ72 DCD72 DCQ72 DDD72 DDQ72 DED72 DEQ72 DFD72 DFQ72 DGD72 DGQ72 DHD72 DHQ72 DID72 DIQ72 DJD72 DJQ72 DKD72 DKQ72 DLD72 DLQ72 DMD72 DMQ72 DND72 DNQ72 DOD72 DOQ72 DPD72 DPQ72 DQD72 DQQ72 DRD72 DRQ72 DSD72 DSQ72 DTD72 DTQ72 DUD72 DUQ72 DVD72 DVQ72 DWD72 DWQ72 DXD72 DXQ72 DYD72 DYQ72 DZD72 DZQ72 EAD72 EAQ72 EBD72 EBQ72 ECD72 ECQ72 EDD72 EDQ72 EED72 EEQ72 EFD72 EFQ72 EGD72 EGQ72 EHD72 EHQ72 EID72 EIQ72 EJD72 EJQ72 EKD72 EKQ72 ELD72 ELQ72 EMD72 EMQ72 END72 ENQ72 EOD72 EOQ72 EPD72 EPQ72 EQD72 EQQ72 ERD72 ERQ72 ESD72 ESQ72 ETD72 ETQ72 EUD72 EUQ72 EVD72 EVQ72 EWD72 EWQ72 EXD72 EXQ72 EYD72 EYQ72 EZD72 EZQ72 FAD72 FAQ72 FBD72 FBQ72 FCD72 FCQ72 FDD72 FDQ72 FED72 FEQ72 FFD72 FFQ72 FGD72 FGQ72 FHD72 FHQ72 FID72 FIQ72 FJD72 FJQ72 FKD72 FKQ72 FLD72 FLQ72 FMD72 FMQ72 FND72 FNQ72 FOD72 FOQ72 FPD72 FPQ72 FQD72 FQQ72 FRD72 FRQ72 FSD72 FSQ72 FTD72 FTQ72 FUD72 FUQ72 FVD72 FVQ72 FWD72 FWQ72 FXD72 FXQ72 FYD72 FYQ72 FZD72 FZQ72 GAD72 GAQ72 GBD72 GBQ72 GCD72 GCQ72 GDD72 GDQ72 GED72 GEQ72 GFD72 GFQ72 GGD72 GGQ72 GHD72 GHQ72 GID72 GIQ72 GJD72 GJQ72 GKD72 GKQ72 GLD72 GLQ72 GMD72 GMQ72 GND72 GNQ72 GOD72 GOQ72 GPD72 GPQ72 GQD72 GQQ72 GRD72 GRQ72 GSD72 GSQ72 GTD72 GTQ72 GUD72 GUQ72 GVD72 GVQ72 GWD72 GWQ72 GXD72 GXQ72 GYD72 GYQ72 GZD72 GZQ72 HAD72 HAQ72 HBD72 HBQ72 HCD72 HCQ72 HDD72 HDQ72 HED72 HEQ72 HFD72 HFQ72 HGD72 HGQ72 HHD72 HHQ72 HID72 HIQ72 HJD72 HJQ72 HKD72 HKQ72 HLD72 HLQ72 HMD72 HMQ72 HND72 HNQ72 HOD72 HOQ72 HPD72 HPQ72 HQD72 HQQ72 HRD72 HRQ72 HSD72 HSQ72 HTD72 HTQ72 HUD72 HUQ72 HVD72 HVQ72 HWD72 HWQ72 HXD72 HXQ72 HYD72 HYQ72 HZD72 HZQ72 IAD72 IAQ72 IBD72 IBQ72 ICD72 ICQ72 IDD72 IDQ72 IED72 IEQ72 IFD72 IFQ72 IGD72 IGQ72 IHD72 IHQ72 IID72 IIQ72 IJD72 IJQ72 IKD72 IKQ72 ILD72 ILQ72 IMD72 IMQ72 IND72 INQ72 IOD72 IOQ72 IPD72 IPQ72 IQD72 IQQ72 IRD72 IRQ72 ISD72 ISQ72 ITD72 ITQ72 IUD72 IUQ72 IVD72 IVQ72 IWD72 IWQ72 IXD72 IXQ72 IYD72 IYQ72 IZD72 IZQ72 JAD72 JAQ72 JBD72 JBQ72 JCD72 JCQ72 JDD72 JDQ72 JED72 JEQ72 JFD72 JFQ72 JGD72 JGQ72 JHD72 JHQ72 JID72 JIQ72 JJD72 JJQ72 JKD72 JKQ72 JLD72 JLQ72 JMD72 JMQ72 JND72 JNQ72 JOD72 JOQ72 JPD72 JPQ72 JQD72 JQQ72 JRD72 JRQ72 JSD72 JSQ72 JTD72 JTQ72 JUD72 JUQ72 JVD72 JVQ72 JWD72 JWQ72 JXD72 JXQ72 JYD72 JYQ72 JZD72 JZQ72 KAD72 KAQ72 KBD72 KBQ72 KCD72 KCQ72 KDD72 KDQ72 KED72 KEQ72 KFD72 KFQ72 KGD72 KGQ72 KHD72 KHQ72 KID72 KIQ72 KJD72 KJQ72 KKD72 KKQ72 KLD72 KLQ72 KMD72 KMQ72 KND72 KNQ72 KOD72 KOQ72 KPD72 KPQ72 KQD72 KQQ72 KRD72 KRQ72 KSD72 KSQ72 KTD72 KTQ72 KUD72 KUQ72 KVD72 KVQ72 KWD72 KWQ72 KXD72 KXQ72 KYD72 KYQ72 KZD72 KZQ72 LAD72 LAQ72 LBD72 LBQ72 LCD72 LCQ72 LDD72 LDQ72 LED72 LEQ72 LFD72 LFQ72 LGD72 LGQ72 LHD72 LHQ72 LID72 LIQ72 LJD72 LJQ72 LKD72 LKQ72 LLD72 LLQ72 LMD72 LMQ72 LND72 LNQ72 LOD72 LOQ72 LPD72 LPQ72 LQD72 LQQ72 LRD72 LRQ72 LSD72 LSQ72 LTD72 LTQ72 LUD72 LUQ72 LVD72 LVQ72 LWD72 LWQ72 LXD72 LXQ72 LYD72 LYQ72 LZD72 LZQ72 MAD72 MAQ72 MBD72 MBQ72 MCD72 MCQ72 MDD72 MDQ72 MED72 MEQ72 MFD72 MFQ72 MGD72 MGQ72 MHD72 MHQ72 MID72 MIQ72 MJD72 MJQ72 MKD72 MKQ72 MLD72 MLQ72 MMD72 MMQ72 MND72 MNQ72 MOD72 MOQ72 MPD72 MPQ72 MQD72 MQQ72 MRD72 MRQ72 MSD72 MSQ72 MTD72 MTQ72 MUD72 MUQ72 MVD72 MVQ72 MWD72 MWQ72 MXD72 MXQ72 MYD72 MYQ72 MZD72 MZQ72 NAD72 NAQ72 NBD72 NBQ72 NCD72 NCQ72 NDD72 NDQ72 NED72 NEQ72 NFD72 NFQ72 NGD72 NGQ72 NHD72 NHQ72 NID72 NIQ72 NJD72 NJQ72 NKD72 NKQ72 NLD72 NLQ72 NMD72 NMQ72 NND72 NNQ72 NOD72 NOQ72 NPD72 NPQ72 NQD72 NQQ72 NRD72 NRQ72 NSD72 NSQ72 NTD72 NTQ72 NUD72 NUQ72 NVD72 NVQ72 NWD72 NWQ72 NXD72 NXQ72 NYD72 NYQ72 NZD72 NZQ72 OAD72 OAQ72 OBD72 OBQ72 OCD72 OCQ72 ODD72 ODQ72 OED72 OEQ72 OFD72 OFQ72 OGD72 OGQ72 OHD72 OHQ72 OID72 OIQ72 OJD72 OJQ72 OKD72 OKQ72 OLD72 OLQ72 OMD72 OMQ72 OND72 ONQ72 OOD72 OOQ72 OPD72 OPQ72 OQD72 OQQ72 ORD72 ORQ72 OSD72 OSQ72 OTD72 OTQ72 OUD72 OUQ72 OVD72 OVQ72 OWD72 OWQ72 OXD72 OXQ72 OYD72 OYQ72 OZD72 OZQ72 PAD72 PAQ72 PBD72 PBQ72 PCD72 PCQ72 PDD72 PDQ72 PED72 PEQ72 PFD72 PFQ72 PGD72 PGQ72 PHD72 PHQ72 PID72 PIQ72 PJD72 PJQ72 PKD72 PKQ72 PLD72 PLQ72 PMD72 PMQ72 PND72 PNQ72 POD72 POQ72 PPD72 PPQ72 PQD72 PQQ72 PRD72 PRQ72 PSD72 PSQ72 PTD72 PTQ72 PUD72 PUQ72 PVD72 PVQ72 PWD72 PWQ72 PXD72 PXQ72 PYD72 PYQ72 PZD72 PZQ72 QAD72 QAQ72 QBD72 QBQ72 QCD72 QCQ72 QDD72 QDQ72 QED72 QEQ72 QFD72 QFQ72 QGD72 QGQ72 QHD72 QHQ72 QID72 QIQ72 QJD72 QJQ72 QKD72 QKQ72 QLD72 QLQ72 QMD72 QMQ72 QND72 QNQ72 QOD72 QOQ72 QPD72 QPQ72 QQD72 QQQ72 QRD72 QRQ72 QSD72 QSQ72 QTD72 QTQ72 QUD72 QUQ72 QVD72 QVQ72 QWD72 QWQ72 QXD72 QXQ72 QYD72 QYQ72 QZD72 QZQ72 RAD72 RAQ72 RBD72 RBQ72 RCD72 RCQ72 RDD72 RDQ72 RED72 REQ72 RFD72 RFQ72 RGD72 RGQ72 RHD72 RHQ72 RID72 RIQ72 RJD72 RJQ72 RKD72 RKQ72 RLD72 RLQ72 RMD72 RMQ72 RND72 RNQ72 ROD72 ROQ72 RPD72 RPQ72 RQD72 RQQ72 RRD72 RRQ72 RSD72 RSQ72 RTD72 RTQ72 RUD72 RUQ72 RVD72 RVQ72 RWD72 RWQ72 RXD72 RXQ72 RYD72 RYQ72 RZD72 RZQ72 SAD72 SAQ72 SBD72 SBQ72 SCD72 SCQ72 SDD72 SDQ72 SED72 SEQ72 SFD72 SFQ72 SGD72 SGQ72 SHD72 SHQ72 SID72 SIQ72 SJD72 SJQ72 SKD72 SKQ72 SLD72 SLQ72 SMD72 SMQ72 SND72 SNQ72 SOD72 SOQ72 SPD72 SPQ72 SQD72 SQQ72 SRD72 SRQ72 SSD72 SSQ72 STD72 STQ72 SUD72 SUQ72 SVD72 SVQ72 SWD72 SWQ72 SXD72 SXQ72 SYD72 SYQ72 SZD72 SZQ72 TAD72 TAQ72 TBD72 TBQ72 TCD72 TCQ72 TDD72 TDQ72 TED72 TEQ72 TFD72 TFQ72 TGD72 TGQ72 THD72 THQ72 TID72 TIQ72 TJD72 TJQ72 TKD72 TKQ72 TLD72 TLQ72 TMD72 TMQ72 TND72 TNQ72 TOD72 TOQ72 TPD72 TPQ72 TQD72 TQQ72 TRD72 TRQ72 TSD72 TSQ72 TTD72 TTQ72 TUD72 TUQ72 TVD72 TVQ72 TWD72 TWQ72 TXD72 TXQ72 TYD72 TYQ72 TZD72 TZQ72 UAD72 UAQ72 UBD72 UBQ72 UCD72 UCQ72 UDD72 UDQ72 UED72 UEQ72 UFD72 UFQ72 UGD72 UGQ72 UHD72 UHQ72 UID72 UIQ72 UJD72 UJQ72 UKD72 UKQ72 ULD72 ULQ72 UMD72 UMQ72 UND72 UNQ72 UOD72 UOQ72 UPD72 UPQ72 UQD72 UQQ72 URD72 URQ72 USD72 USQ72 UTD72 UTQ72 UUD72 UUQ72 UVD72 UVQ72 UWD72 UWQ72 UXD72 UXQ72 UYD72 UYQ72 UZD72 UZQ72 VAD72 VAQ72 VBD72 VBQ72 VCD72 VCQ72 VDD72 VDQ72 VED72 VEQ72 VFD72 VFQ72 VGD72 VGQ72 VHD72 VHQ72 VID72 VIQ72 VJD72 VJQ72 VKD72 VKQ72 VLD72 VLQ72 VMD72 VMQ72 VND72 VNQ72 VOD72 VOQ72 VPD72 VPQ72 VQD72 VQQ72 VRD72 VRQ72 VSD72 VSQ72 VTD72 VTQ72 VUD72 VUQ72 VVD72 VVQ72 VWD72 VWQ72 VXD72 VXQ72 VYD72 VYQ72 VZD72 VZQ72 WAD72 WAQ72 WBD72 WBQ72 WCD72 WCQ72 WDD72 WDQ72 WED72 WEQ72 WFD72 WFQ72 WGD72 WGQ72 WHD72 WHQ72 WID72 WIQ72 WJD72 WJQ72 WKD72 WKQ72 WLD72 WLQ72 WMD72 WMQ72 WND72 WNQ72 WOD72 WOQ72 WPD72 WPQ72 WQD72 WQQ72 WRD72 WRQ72 WSD72 WSQ72 WTD72 WTQ72 WUD72 WUQ72 WVD72 WVQ72 WWD72 WWQ72 WXD72 WXQ72 WYD72 WYQ72 WZD72 WZQ72 XAD72 XAQ72 XBD72 XBQ72 XCD72 XCQ72 XDD72 XDQ72 XED72 XEQ72 XFD72">
    <cfRule type="containsText" dxfId="368" priority="229" operator="containsText" text="Ganska säker">
      <formula>NOT(ISERROR(SEARCH("Ganska säker",D72)))</formula>
    </cfRule>
    <cfRule type="containsText" dxfId="367" priority="230" operator="containsText" text="Mycket säker">
      <formula>NOT(ISERROR(SEARCH("Mycket säker",D72)))</formula>
    </cfRule>
    <cfRule type="containsText" dxfId="366" priority="231" operator="containsText" text="Osäker">
      <formula>NOT(ISERROR(SEARCH("Osäker",D72)))</formula>
    </cfRule>
  </conditionalFormatting>
  <conditionalFormatting sqref="D97 AD97 AQ97 BD97 BQ97 CD97 CQ97 DD97 DQ97 ED97 EQ97 FD97 FQ97 GD97 GQ97 HD97 HQ97 ID97 IQ97 JD97 JQ97 KD97 KQ97 LD97 LQ97 MD97 MQ97 ND97 NQ97 OD97 OQ97 PD97 PQ97 QD97 QQ97 RD97 RQ97 SD97 SQ97 TD97 TQ97 UD97 UQ97 VD97 VQ97 WD97 WQ97 XD97 XQ97 YD97 YQ97 ZD97 ZQ97 AAD97 AAQ97 ABD97 ABQ97 ACD97 ACQ97 ADD97 ADQ97 AED97 AEQ97 AFD97 AFQ97 AGD97 AGQ97 AHD97 AHQ97 AID97 AIQ97 AJD97 AJQ97 AKD97 AKQ97 ALD97 ALQ97 AMD97 AMQ97 AND97 ANQ97 AOD97 AOQ97 APD97 APQ97 AQD97 AQQ97 ARD97 ARQ97 ASD97 ASQ97 ATD97 ATQ97 AUD97 AUQ97 AVD97 AVQ97 AWD97 AWQ97 AXD97 AXQ97 AYD97 AYQ97 AZD97 AZQ97 BAD97 BAQ97 BBD97 BBQ97 BCD97 BCQ97 BDD97 BDQ97 BED97 BEQ97 BFD97 BFQ97 BGD97 BGQ97 BHD97 BHQ97 BID97 BIQ97 BJD97 BJQ97 BKD97 BKQ97 BLD97 BLQ97 BMD97 BMQ97 BND97 BNQ97 BOD97 BOQ97 BPD97 BPQ97 BQD97 BQQ97 BRD97 BRQ97 BSD97 BSQ97 BTD97 BTQ97 BUD97 BUQ97 BVD97 BVQ97 BWD97 BWQ97 BXD97 BXQ97 BYD97 BYQ97 BZD97 BZQ97 CAD97 CAQ97 CBD97 CBQ97 CCD97 CCQ97 CDD97 CDQ97 CED97 CEQ97 CFD97 CFQ97 CGD97 CGQ97 CHD97 CHQ97 CID97 CIQ97 CJD97 CJQ97 CKD97 CKQ97 CLD97 CLQ97 CMD97 CMQ97 CND97 CNQ97 COD97 COQ97 CPD97 CPQ97 CQD97 CQQ97 CRD97 CRQ97 CSD97 CSQ97 CTD97 CTQ97 CUD97 CUQ97 CVD97 CVQ97 CWD97 CWQ97 CXD97 CXQ97 CYD97 CYQ97 CZD97 CZQ97 DAD97 DAQ97 DBD97 DBQ97 DCD97 DCQ97 DDD97 DDQ97 DED97 DEQ97 DFD97 DFQ97 DGD97 DGQ97 DHD97 DHQ97 DID97 DIQ97 DJD97 DJQ97 DKD97 DKQ97 DLD97 DLQ97 DMD97 DMQ97 DND97 DNQ97 DOD97 DOQ97 DPD97 DPQ97 DQD97 DQQ97 DRD97 DRQ97 DSD97 DSQ97 DTD97 DTQ97 DUD97 DUQ97 DVD97 DVQ97 DWD97 DWQ97 DXD97 DXQ97 DYD97 DYQ97 DZD97 DZQ97 EAD97 EAQ97 EBD97 EBQ97 ECD97 ECQ97 EDD97 EDQ97 EED97 EEQ97 EFD97 EFQ97 EGD97 EGQ97 EHD97 EHQ97 EID97 EIQ97 EJD97 EJQ97 EKD97 EKQ97 ELD97 ELQ97 EMD97 EMQ97 END97 ENQ97 EOD97 EOQ97 EPD97 EPQ97 EQD97 EQQ97 ERD97 ERQ97 ESD97 ESQ97 ETD97 ETQ97 EUD97 EUQ97 EVD97 EVQ97 EWD97 EWQ97 EXD97 EXQ97 EYD97 EYQ97 EZD97 EZQ97 FAD97 FAQ97 FBD97 FBQ97 FCD97 FCQ97 FDD97 FDQ97 FED97 FEQ97 FFD97 FFQ97 FGD97 FGQ97 FHD97 FHQ97 FID97 FIQ97 FJD97 FJQ97 FKD97 FKQ97 FLD97 FLQ97 FMD97 FMQ97 FND97 FNQ97 FOD97 FOQ97 FPD97 FPQ97 FQD97 FQQ97 FRD97 FRQ97 FSD97 FSQ97 FTD97 FTQ97 FUD97 FUQ97 FVD97 FVQ97 FWD97 FWQ97 FXD97 FXQ97 FYD97 FYQ97 FZD97 FZQ97 GAD97 GAQ97 GBD97 GBQ97 GCD97 GCQ97 GDD97 GDQ97 GED97 GEQ97 GFD97 GFQ97 GGD97 GGQ97 GHD97 GHQ97 GID97 GIQ97 GJD97 GJQ97 GKD97 GKQ97 GLD97 GLQ97 GMD97 GMQ97 GND97 GNQ97 GOD97 GOQ97 GPD97 GPQ97 GQD97 GQQ97 GRD97 GRQ97 GSD97 GSQ97 GTD97 GTQ97 GUD97 GUQ97 GVD97 GVQ97 GWD97 GWQ97 GXD97 GXQ97 GYD97 GYQ97 GZD97 GZQ97 HAD97 HAQ97 HBD97 HBQ97 HCD97 HCQ97 HDD97 HDQ97 HED97 HEQ97 HFD97 HFQ97 HGD97 HGQ97 HHD97 HHQ97 HID97 HIQ97 HJD97 HJQ97 HKD97 HKQ97 HLD97 HLQ97 HMD97 HMQ97 HND97 HNQ97 HOD97 HOQ97 HPD97 HPQ97 HQD97 HQQ97 HRD97 HRQ97 HSD97 HSQ97 HTD97 HTQ97 HUD97 HUQ97 HVD97 HVQ97 HWD97 HWQ97 HXD97 HXQ97 HYD97 HYQ97 HZD97 HZQ97 IAD97 IAQ97 IBD97 IBQ97 ICD97 ICQ97 IDD97 IDQ97 IED97 IEQ97 IFD97 IFQ97 IGD97 IGQ97 IHD97 IHQ97 IID97 IIQ97 IJD97 IJQ97 IKD97 IKQ97 ILD97 ILQ97 IMD97 IMQ97 IND97 INQ97 IOD97 IOQ97 IPD97 IPQ97 IQD97 IQQ97 IRD97 IRQ97 ISD97 ISQ97 ITD97 ITQ97 IUD97 IUQ97 IVD97 IVQ97 IWD97 IWQ97 IXD97 IXQ97 IYD97 IYQ97 IZD97 IZQ97 JAD97 JAQ97 JBD97 JBQ97 JCD97 JCQ97 JDD97 JDQ97 JED97 JEQ97 JFD97 JFQ97 JGD97 JGQ97 JHD97 JHQ97 JID97 JIQ97 JJD97 JJQ97 JKD97 JKQ97 JLD97 JLQ97 JMD97 JMQ97 JND97 JNQ97 JOD97 JOQ97 JPD97 JPQ97 JQD97 JQQ97 JRD97 JRQ97 JSD97 JSQ97 JTD97 JTQ97 JUD97 JUQ97 JVD97 JVQ97 JWD97 JWQ97 JXD97 JXQ97 JYD97 JYQ97 JZD97 JZQ97 KAD97 KAQ97 KBD97 KBQ97 KCD97 KCQ97 KDD97 KDQ97 KED97 KEQ97 KFD97 KFQ97 KGD97 KGQ97 KHD97 KHQ97 KID97 KIQ97 KJD97 KJQ97 KKD97 KKQ97 KLD97 KLQ97 KMD97 KMQ97 KND97 KNQ97 KOD97 KOQ97 KPD97 KPQ97 KQD97 KQQ97 KRD97 KRQ97 KSD97 KSQ97 KTD97 KTQ97 KUD97 KUQ97 KVD97 KVQ97 KWD97 KWQ97 KXD97 KXQ97 KYD97 KYQ97 KZD97 KZQ97 LAD97 LAQ97 LBD97 LBQ97 LCD97 LCQ97 LDD97 LDQ97 LED97 LEQ97 LFD97 LFQ97 LGD97 LGQ97 LHD97 LHQ97 LID97 LIQ97 LJD97 LJQ97 LKD97 LKQ97 LLD97 LLQ97 LMD97 LMQ97 LND97 LNQ97 LOD97 LOQ97 LPD97 LPQ97 LQD97 LQQ97 LRD97 LRQ97 LSD97 LSQ97 LTD97 LTQ97 LUD97 LUQ97 LVD97 LVQ97 LWD97 LWQ97 LXD97 LXQ97 LYD97 LYQ97 LZD97 LZQ97 MAD97 MAQ97 MBD97 MBQ97 MCD97 MCQ97 MDD97 MDQ97 MED97 MEQ97 MFD97 MFQ97 MGD97 MGQ97 MHD97 MHQ97 MID97 MIQ97 MJD97 MJQ97 MKD97 MKQ97 MLD97 MLQ97 MMD97 MMQ97 MND97 MNQ97 MOD97 MOQ97 MPD97 MPQ97 MQD97 MQQ97 MRD97 MRQ97 MSD97 MSQ97 MTD97 MTQ97 MUD97 MUQ97 MVD97 MVQ97 MWD97 MWQ97 MXD97 MXQ97 MYD97 MYQ97 MZD97 MZQ97 NAD97 NAQ97 NBD97 NBQ97 NCD97 NCQ97 NDD97 NDQ97 NED97 NEQ97 NFD97 NFQ97 NGD97 NGQ97 NHD97 NHQ97 NID97 NIQ97 NJD97 NJQ97 NKD97 NKQ97 NLD97 NLQ97 NMD97 NMQ97 NND97 NNQ97 NOD97 NOQ97 NPD97 NPQ97 NQD97 NQQ97 NRD97 NRQ97 NSD97 NSQ97 NTD97 NTQ97 NUD97 NUQ97 NVD97 NVQ97 NWD97 NWQ97 NXD97 NXQ97 NYD97 NYQ97 NZD97 NZQ97 OAD97 OAQ97 OBD97 OBQ97 OCD97 OCQ97 ODD97 ODQ97 OED97 OEQ97 OFD97 OFQ97 OGD97 OGQ97 OHD97 OHQ97 OID97 OIQ97 OJD97 OJQ97 OKD97 OKQ97 OLD97 OLQ97 OMD97 OMQ97 OND97 ONQ97 OOD97 OOQ97 OPD97 OPQ97 OQD97 OQQ97 ORD97 ORQ97 OSD97 OSQ97 OTD97 OTQ97 OUD97 OUQ97 OVD97 OVQ97 OWD97 OWQ97 OXD97 OXQ97 OYD97 OYQ97 OZD97 OZQ97 PAD97 PAQ97 PBD97 PBQ97 PCD97 PCQ97 PDD97 PDQ97 PED97 PEQ97 PFD97 PFQ97 PGD97 PGQ97 PHD97 PHQ97 PID97 PIQ97 PJD97 PJQ97 PKD97 PKQ97 PLD97 PLQ97 PMD97 PMQ97 PND97 PNQ97 POD97 POQ97 PPD97 PPQ97 PQD97 PQQ97 PRD97 PRQ97 PSD97 PSQ97 PTD97 PTQ97 PUD97 PUQ97 PVD97 PVQ97 PWD97 PWQ97 PXD97 PXQ97 PYD97 PYQ97 PZD97 PZQ97 QAD97 QAQ97 QBD97 QBQ97 QCD97 QCQ97 QDD97 QDQ97 QED97 QEQ97 QFD97 QFQ97 QGD97 QGQ97 QHD97 QHQ97 QID97 QIQ97 QJD97 QJQ97 QKD97 QKQ97 QLD97 QLQ97 QMD97 QMQ97 QND97 QNQ97 QOD97 QOQ97 QPD97 QPQ97 QQD97 QQQ97 QRD97 QRQ97 QSD97 QSQ97 QTD97 QTQ97 QUD97 QUQ97 QVD97 QVQ97 QWD97 QWQ97 QXD97 QXQ97 QYD97 QYQ97 QZD97 QZQ97 RAD97 RAQ97 RBD97 RBQ97 RCD97 RCQ97 RDD97 RDQ97 RED97 REQ97 RFD97 RFQ97 RGD97 RGQ97 RHD97 RHQ97 RID97 RIQ97 RJD97 RJQ97 RKD97 RKQ97 RLD97 RLQ97 RMD97 RMQ97 RND97 RNQ97 ROD97 ROQ97 RPD97 RPQ97 RQD97 RQQ97 RRD97 RRQ97 RSD97 RSQ97 RTD97 RTQ97 RUD97 RUQ97 RVD97 RVQ97 RWD97 RWQ97 RXD97 RXQ97 RYD97 RYQ97 RZD97 RZQ97 SAD97 SAQ97 SBD97 SBQ97 SCD97 SCQ97 SDD97 SDQ97 SED97 SEQ97 SFD97 SFQ97 SGD97 SGQ97 SHD97 SHQ97 SID97 SIQ97 SJD97 SJQ97 SKD97 SKQ97 SLD97 SLQ97 SMD97 SMQ97 SND97 SNQ97 SOD97 SOQ97 SPD97 SPQ97 SQD97 SQQ97 SRD97 SRQ97 SSD97 SSQ97 STD97 STQ97 SUD97 SUQ97 SVD97 SVQ97 SWD97 SWQ97 SXD97 SXQ97 SYD97 SYQ97 SZD97 SZQ97 TAD97 TAQ97 TBD97 TBQ97 TCD97 TCQ97 TDD97 TDQ97 TED97 TEQ97 TFD97 TFQ97 TGD97 TGQ97 THD97 THQ97 TID97 TIQ97 TJD97 TJQ97 TKD97 TKQ97 TLD97 TLQ97 TMD97 TMQ97 TND97 TNQ97 TOD97 TOQ97 TPD97 TPQ97 TQD97 TQQ97 TRD97 TRQ97 TSD97 TSQ97 TTD97 TTQ97 TUD97 TUQ97 TVD97 TVQ97 TWD97 TWQ97 TXD97 TXQ97 TYD97 TYQ97 TZD97 TZQ97 UAD97 UAQ97 UBD97 UBQ97 UCD97 UCQ97 UDD97 UDQ97 UED97 UEQ97 UFD97 UFQ97 UGD97 UGQ97 UHD97 UHQ97 UID97 UIQ97 UJD97 UJQ97 UKD97 UKQ97 ULD97 ULQ97 UMD97 UMQ97 UND97 UNQ97 UOD97 UOQ97 UPD97 UPQ97 UQD97 UQQ97 URD97 URQ97 USD97 USQ97 UTD97 UTQ97 UUD97 UUQ97 UVD97 UVQ97 UWD97 UWQ97 UXD97 UXQ97 UYD97 UYQ97 UZD97 UZQ97 VAD97 VAQ97 VBD97 VBQ97 VCD97 VCQ97 VDD97 VDQ97 VED97 VEQ97 VFD97 VFQ97 VGD97 VGQ97 VHD97 VHQ97 VID97 VIQ97 VJD97 VJQ97 VKD97 VKQ97 VLD97 VLQ97 VMD97 VMQ97 VND97 VNQ97 VOD97 VOQ97 VPD97 VPQ97 VQD97 VQQ97 VRD97 VRQ97 VSD97 VSQ97 VTD97 VTQ97 VUD97 VUQ97 VVD97 VVQ97 VWD97 VWQ97 VXD97 VXQ97 VYD97 VYQ97 VZD97 VZQ97 WAD97 WAQ97 WBD97 WBQ97 WCD97 WCQ97 WDD97 WDQ97 WED97 WEQ97 WFD97 WFQ97 WGD97 WGQ97 WHD97 WHQ97 WID97 WIQ97 WJD97 WJQ97 WKD97 WKQ97 WLD97 WLQ97 WMD97 WMQ97 WND97 WNQ97 WOD97 WOQ97 WPD97 WPQ97 WQD97 WQQ97 WRD97 WRQ97 WSD97 WSQ97 WTD97 WTQ97 WUD97 WUQ97 WVD97 WVQ97 WWD97 WWQ97 WXD97 WXQ97 WYD97 WYQ97 WZD97 WZQ97 XAD97 XAQ97 XBD97 XBQ97 XCD97 XCQ97 XDD97 XDQ97 XED97 XEQ97 XFD97">
    <cfRule type="containsText" dxfId="365" priority="226" operator="containsText" text="Ganska säker">
      <formula>NOT(ISERROR(SEARCH("Ganska säker",D97)))</formula>
    </cfRule>
    <cfRule type="containsText" dxfId="364" priority="227" operator="containsText" text="Mycket säker">
      <formula>NOT(ISERROR(SEARCH("Mycket säker",D97)))</formula>
    </cfRule>
    <cfRule type="containsText" dxfId="363" priority="228" operator="containsText" text="Osäker">
      <formula>NOT(ISERROR(SEARCH("Osäker",D97)))</formula>
    </cfRule>
  </conditionalFormatting>
  <conditionalFormatting sqref="D108 AD108 AQ108 BD108 BQ108 CD108 CQ108 DD108 DQ108 ED108 EQ108 FD108 FQ108 GD108 GQ108 HD108 HQ108 ID108 IQ108 JD108 JQ108 KD108 KQ108 LD108 LQ108 MD108 MQ108 ND108 NQ108 OD108 OQ108 PD108 PQ108 QD108 QQ108 RD108 RQ108 SD108 SQ108 TD108 TQ108 UD108 UQ108 VD108 VQ108 WD108 WQ108 XD108 XQ108 YD108 YQ108 ZD108 ZQ108 AAD108 AAQ108 ABD108 ABQ108 ACD108 ACQ108 ADD108 ADQ108 AED108 AEQ108 AFD108 AFQ108 AGD108 AGQ108 AHD108 AHQ108 AID108 AIQ108 AJD108 AJQ108 AKD108 AKQ108 ALD108 ALQ108 AMD108 AMQ108 AND108 ANQ108 AOD108 AOQ108 APD108 APQ108 AQD108 AQQ108 ARD108 ARQ108 ASD108 ASQ108 ATD108 ATQ108 AUD108 AUQ108 AVD108 AVQ108 AWD108 AWQ108 AXD108 AXQ108 AYD108 AYQ108 AZD108 AZQ108 BAD108 BAQ108 BBD108 BBQ108 BCD108 BCQ108 BDD108 BDQ108 BED108 BEQ108 BFD108 BFQ108 BGD108 BGQ108 BHD108 BHQ108 BID108 BIQ108 BJD108 BJQ108 BKD108 BKQ108 BLD108 BLQ108 BMD108 BMQ108 BND108 BNQ108 BOD108 BOQ108 BPD108 BPQ108 BQD108 BQQ108 BRD108 BRQ108 BSD108 BSQ108 BTD108 BTQ108 BUD108 BUQ108 BVD108 BVQ108 BWD108 BWQ108 BXD108 BXQ108 BYD108 BYQ108 BZD108 BZQ108 CAD108 CAQ108 CBD108 CBQ108 CCD108 CCQ108 CDD108 CDQ108 CED108 CEQ108 CFD108 CFQ108 CGD108 CGQ108 CHD108 CHQ108 CID108 CIQ108 CJD108 CJQ108 CKD108 CKQ108 CLD108 CLQ108 CMD108 CMQ108 CND108 CNQ108 COD108 COQ108 CPD108 CPQ108 CQD108 CQQ108 CRD108 CRQ108 CSD108 CSQ108 CTD108 CTQ108 CUD108 CUQ108 CVD108 CVQ108 CWD108 CWQ108 CXD108 CXQ108 CYD108 CYQ108 CZD108 CZQ108 DAD108 DAQ108 DBD108 DBQ108 DCD108 DCQ108 DDD108 DDQ108 DED108 DEQ108 DFD108 DFQ108 DGD108 DGQ108 DHD108 DHQ108 DID108 DIQ108 DJD108 DJQ108 DKD108 DKQ108 DLD108 DLQ108 DMD108 DMQ108 DND108 DNQ108 DOD108 DOQ108 DPD108 DPQ108 DQD108 DQQ108 DRD108 DRQ108 DSD108 DSQ108 DTD108 DTQ108 DUD108 DUQ108 DVD108 DVQ108 DWD108 DWQ108 DXD108 DXQ108 DYD108 DYQ108 DZD108 DZQ108 EAD108 EAQ108 EBD108 EBQ108 ECD108 ECQ108 EDD108 EDQ108 EED108 EEQ108 EFD108 EFQ108 EGD108 EGQ108 EHD108 EHQ108 EID108 EIQ108 EJD108 EJQ108 EKD108 EKQ108 ELD108 ELQ108 EMD108 EMQ108 END108 ENQ108 EOD108 EOQ108 EPD108 EPQ108 EQD108 EQQ108 ERD108 ERQ108 ESD108 ESQ108 ETD108 ETQ108 EUD108 EUQ108 EVD108 EVQ108 EWD108 EWQ108 EXD108 EXQ108 EYD108 EYQ108 EZD108 EZQ108 FAD108 FAQ108 FBD108 FBQ108 FCD108 FCQ108 FDD108 FDQ108 FED108 FEQ108 FFD108 FFQ108 FGD108 FGQ108 FHD108 FHQ108 FID108 FIQ108 FJD108 FJQ108 FKD108 FKQ108 FLD108 FLQ108 FMD108 FMQ108 FND108 FNQ108 FOD108 FOQ108 FPD108 FPQ108 FQD108 FQQ108 FRD108 FRQ108 FSD108 FSQ108 FTD108 FTQ108 FUD108 FUQ108 FVD108 FVQ108 FWD108 FWQ108 FXD108 FXQ108 FYD108 FYQ108 FZD108 FZQ108 GAD108 GAQ108 GBD108 GBQ108 GCD108 GCQ108 GDD108 GDQ108 GED108 GEQ108 GFD108 GFQ108 GGD108 GGQ108 GHD108 GHQ108 GID108 GIQ108 GJD108 GJQ108 GKD108 GKQ108 GLD108 GLQ108 GMD108 GMQ108 GND108 GNQ108 GOD108 GOQ108 GPD108 GPQ108 GQD108 GQQ108 GRD108 GRQ108 GSD108 GSQ108 GTD108 GTQ108 GUD108 GUQ108 GVD108 GVQ108 GWD108 GWQ108 GXD108 GXQ108 GYD108 GYQ108 GZD108 GZQ108 HAD108 HAQ108 HBD108 HBQ108 HCD108 HCQ108 HDD108 HDQ108 HED108 HEQ108 HFD108 HFQ108 HGD108 HGQ108 HHD108 HHQ108 HID108 HIQ108 HJD108 HJQ108 HKD108 HKQ108 HLD108 HLQ108 HMD108 HMQ108 HND108 HNQ108 HOD108 HOQ108 HPD108 HPQ108 HQD108 HQQ108 HRD108 HRQ108 HSD108 HSQ108 HTD108 HTQ108 HUD108 HUQ108 HVD108 HVQ108 HWD108 HWQ108 HXD108 HXQ108 HYD108 HYQ108 HZD108 HZQ108 IAD108 IAQ108 IBD108 IBQ108 ICD108 ICQ108 IDD108 IDQ108 IED108 IEQ108 IFD108 IFQ108 IGD108 IGQ108 IHD108 IHQ108 IID108 IIQ108 IJD108 IJQ108 IKD108 IKQ108 ILD108 ILQ108 IMD108 IMQ108 IND108 INQ108 IOD108 IOQ108 IPD108 IPQ108 IQD108 IQQ108 IRD108 IRQ108 ISD108 ISQ108 ITD108 ITQ108 IUD108 IUQ108 IVD108 IVQ108 IWD108 IWQ108 IXD108 IXQ108 IYD108 IYQ108 IZD108 IZQ108 JAD108 JAQ108 JBD108 JBQ108 JCD108 JCQ108 JDD108 JDQ108 JED108 JEQ108 JFD108 JFQ108 JGD108 JGQ108 JHD108 JHQ108 JID108 JIQ108 JJD108 JJQ108 JKD108 JKQ108 JLD108 JLQ108 JMD108 JMQ108 JND108 JNQ108 JOD108 JOQ108 JPD108 JPQ108 JQD108 JQQ108 JRD108 JRQ108 JSD108 JSQ108 JTD108 JTQ108 JUD108 JUQ108 JVD108 JVQ108 JWD108 JWQ108 JXD108 JXQ108 JYD108 JYQ108 JZD108 JZQ108 KAD108 KAQ108 KBD108 KBQ108 KCD108 KCQ108 KDD108 KDQ108 KED108 KEQ108 KFD108 KFQ108 KGD108 KGQ108 KHD108 KHQ108 KID108 KIQ108 KJD108 KJQ108 KKD108 KKQ108 KLD108 KLQ108 KMD108 KMQ108 KND108 KNQ108 KOD108 KOQ108 KPD108 KPQ108 KQD108 KQQ108 KRD108 KRQ108 KSD108 KSQ108 KTD108 KTQ108 KUD108 KUQ108 KVD108 KVQ108 KWD108 KWQ108 KXD108 KXQ108 KYD108 KYQ108 KZD108 KZQ108 LAD108 LAQ108 LBD108 LBQ108 LCD108 LCQ108 LDD108 LDQ108 LED108 LEQ108 LFD108 LFQ108 LGD108 LGQ108 LHD108 LHQ108 LID108 LIQ108 LJD108 LJQ108 LKD108 LKQ108 LLD108 LLQ108 LMD108 LMQ108 LND108 LNQ108 LOD108 LOQ108 LPD108 LPQ108 LQD108 LQQ108 LRD108 LRQ108 LSD108 LSQ108 LTD108 LTQ108 LUD108 LUQ108 LVD108 LVQ108 LWD108 LWQ108 LXD108 LXQ108 LYD108 LYQ108 LZD108 LZQ108 MAD108 MAQ108 MBD108 MBQ108 MCD108 MCQ108 MDD108 MDQ108 MED108 MEQ108 MFD108 MFQ108 MGD108 MGQ108 MHD108 MHQ108 MID108 MIQ108 MJD108 MJQ108 MKD108 MKQ108 MLD108 MLQ108 MMD108 MMQ108 MND108 MNQ108 MOD108 MOQ108 MPD108 MPQ108 MQD108 MQQ108 MRD108 MRQ108 MSD108 MSQ108 MTD108 MTQ108 MUD108 MUQ108 MVD108 MVQ108 MWD108 MWQ108 MXD108 MXQ108 MYD108 MYQ108 MZD108 MZQ108 NAD108 NAQ108 NBD108 NBQ108 NCD108 NCQ108 NDD108 NDQ108 NED108 NEQ108 NFD108 NFQ108 NGD108 NGQ108 NHD108 NHQ108 NID108 NIQ108 NJD108 NJQ108 NKD108 NKQ108 NLD108 NLQ108 NMD108 NMQ108 NND108 NNQ108 NOD108 NOQ108 NPD108 NPQ108 NQD108 NQQ108 NRD108 NRQ108 NSD108 NSQ108 NTD108 NTQ108 NUD108 NUQ108 NVD108 NVQ108 NWD108 NWQ108 NXD108 NXQ108 NYD108 NYQ108 NZD108 NZQ108 OAD108 OAQ108 OBD108 OBQ108 OCD108 OCQ108 ODD108 ODQ108 OED108 OEQ108 OFD108 OFQ108 OGD108 OGQ108 OHD108 OHQ108 OID108 OIQ108 OJD108 OJQ108 OKD108 OKQ108 OLD108 OLQ108 OMD108 OMQ108 OND108 ONQ108 OOD108 OOQ108 OPD108 OPQ108 OQD108 OQQ108 ORD108 ORQ108 OSD108 OSQ108 OTD108 OTQ108 OUD108 OUQ108 OVD108 OVQ108 OWD108 OWQ108 OXD108 OXQ108 OYD108 OYQ108 OZD108 OZQ108 PAD108 PAQ108 PBD108 PBQ108 PCD108 PCQ108 PDD108 PDQ108 PED108 PEQ108 PFD108 PFQ108 PGD108 PGQ108 PHD108 PHQ108 PID108 PIQ108 PJD108 PJQ108 PKD108 PKQ108 PLD108 PLQ108 PMD108 PMQ108 PND108 PNQ108 POD108 POQ108 PPD108 PPQ108 PQD108 PQQ108 PRD108 PRQ108 PSD108 PSQ108 PTD108 PTQ108 PUD108 PUQ108 PVD108 PVQ108 PWD108 PWQ108 PXD108 PXQ108 PYD108 PYQ108 PZD108 PZQ108 QAD108 QAQ108 QBD108 QBQ108 QCD108 QCQ108 QDD108 QDQ108 QED108 QEQ108 QFD108 QFQ108 QGD108 QGQ108 QHD108 QHQ108 QID108 QIQ108 QJD108 QJQ108 QKD108 QKQ108 QLD108 QLQ108 QMD108 QMQ108 QND108 QNQ108 QOD108 QOQ108 QPD108 QPQ108 QQD108 QQQ108 QRD108 QRQ108 QSD108 QSQ108 QTD108 QTQ108 QUD108 QUQ108 QVD108 QVQ108 QWD108 QWQ108 QXD108 QXQ108 QYD108 QYQ108 QZD108 QZQ108 RAD108 RAQ108 RBD108 RBQ108 RCD108 RCQ108 RDD108 RDQ108 RED108 REQ108 RFD108 RFQ108 RGD108 RGQ108 RHD108 RHQ108 RID108 RIQ108 RJD108 RJQ108 RKD108 RKQ108 RLD108 RLQ108 RMD108 RMQ108 RND108 RNQ108 ROD108 ROQ108 RPD108 RPQ108 RQD108 RQQ108 RRD108 RRQ108 RSD108 RSQ108 RTD108 RTQ108 RUD108 RUQ108 RVD108 RVQ108 RWD108 RWQ108 RXD108 RXQ108 RYD108 RYQ108 RZD108 RZQ108 SAD108 SAQ108 SBD108 SBQ108 SCD108 SCQ108 SDD108 SDQ108 SED108 SEQ108 SFD108 SFQ108 SGD108 SGQ108 SHD108 SHQ108 SID108 SIQ108 SJD108 SJQ108 SKD108 SKQ108 SLD108 SLQ108 SMD108 SMQ108 SND108 SNQ108 SOD108 SOQ108 SPD108 SPQ108 SQD108 SQQ108 SRD108 SRQ108 SSD108 SSQ108 STD108 STQ108 SUD108 SUQ108 SVD108 SVQ108 SWD108 SWQ108 SXD108 SXQ108 SYD108 SYQ108 SZD108 SZQ108 TAD108 TAQ108 TBD108 TBQ108 TCD108 TCQ108 TDD108 TDQ108 TED108 TEQ108 TFD108 TFQ108 TGD108 TGQ108 THD108 THQ108 TID108 TIQ108 TJD108 TJQ108 TKD108 TKQ108 TLD108 TLQ108 TMD108 TMQ108 TND108 TNQ108 TOD108 TOQ108 TPD108 TPQ108 TQD108 TQQ108 TRD108 TRQ108 TSD108 TSQ108 TTD108 TTQ108 TUD108 TUQ108 TVD108 TVQ108 TWD108 TWQ108 TXD108 TXQ108 TYD108 TYQ108 TZD108 TZQ108 UAD108 UAQ108 UBD108 UBQ108 UCD108 UCQ108 UDD108 UDQ108 UED108 UEQ108 UFD108 UFQ108 UGD108 UGQ108 UHD108 UHQ108 UID108 UIQ108 UJD108 UJQ108 UKD108 UKQ108 ULD108 ULQ108 UMD108 UMQ108 UND108 UNQ108 UOD108 UOQ108 UPD108 UPQ108 UQD108 UQQ108 URD108 URQ108 USD108 USQ108 UTD108 UTQ108 UUD108 UUQ108 UVD108 UVQ108 UWD108 UWQ108 UXD108 UXQ108 UYD108 UYQ108 UZD108 UZQ108 VAD108 VAQ108 VBD108 VBQ108 VCD108 VCQ108 VDD108 VDQ108 VED108 VEQ108 VFD108 VFQ108 VGD108 VGQ108 VHD108 VHQ108 VID108 VIQ108 VJD108 VJQ108 VKD108 VKQ108 VLD108 VLQ108 VMD108 VMQ108 VND108 VNQ108 VOD108 VOQ108 VPD108 VPQ108 VQD108 VQQ108 VRD108 VRQ108 VSD108 VSQ108 VTD108 VTQ108 VUD108 VUQ108 VVD108 VVQ108 VWD108 VWQ108 VXD108 VXQ108 VYD108 VYQ108 VZD108 VZQ108 WAD108 WAQ108 WBD108 WBQ108 WCD108 WCQ108 WDD108 WDQ108 WED108 WEQ108 WFD108 WFQ108 WGD108 WGQ108 WHD108 WHQ108 WID108 WIQ108 WJD108 WJQ108 WKD108 WKQ108 WLD108 WLQ108 WMD108 WMQ108 WND108 WNQ108 WOD108 WOQ108 WPD108 WPQ108 WQD108 WQQ108 WRD108 WRQ108 WSD108 WSQ108 WTD108 WTQ108 WUD108 WUQ108 WVD108 WVQ108 WWD108 WWQ108 WXD108 WXQ108 WYD108 WYQ108 WZD108 WZQ108 XAD108 XAQ108 XBD108 XBQ108 XCD108 XCQ108 XDD108 XDQ108 XED108 XEQ108 XFD108">
    <cfRule type="containsText" dxfId="362" priority="223" operator="containsText" text="Ganska säker">
      <formula>NOT(ISERROR(SEARCH("Ganska säker",D108)))</formula>
    </cfRule>
    <cfRule type="containsText" dxfId="361" priority="224" operator="containsText" text="Mycket säker">
      <formula>NOT(ISERROR(SEARCH("Mycket säker",D108)))</formula>
    </cfRule>
    <cfRule type="containsText" dxfId="360" priority="225" operator="containsText" text="Osäker">
      <formula>NOT(ISERROR(SEARCH("Osäker",D108)))</formula>
    </cfRule>
  </conditionalFormatting>
  <conditionalFormatting sqref="D120 AD120 AQ120 BD120 BQ120 CD120 CQ120 DD120 DQ120 ED120 EQ120 FD120 FQ120 GD120 GQ120 HD120 HQ120 ID120 IQ120 JD120 JQ120 KD120 KQ120 LD120 LQ120 MD120 MQ120 ND120 NQ120 OD120 OQ120 PD120 PQ120 QD120 QQ120 RD120 RQ120 SD120 SQ120 TD120 TQ120 UD120 UQ120 VD120 VQ120 WD120 WQ120 XD120 XQ120 YD120 YQ120 ZD120 ZQ120 AAD120 AAQ120 ABD120 ABQ120 ACD120 ACQ120 ADD120 ADQ120 AED120 AEQ120 AFD120 AFQ120 AGD120 AGQ120 AHD120 AHQ120 AID120 AIQ120 AJD120 AJQ120 AKD120 AKQ120 ALD120 ALQ120 AMD120 AMQ120 AND120 ANQ120 AOD120 AOQ120 APD120 APQ120 AQD120 AQQ120 ARD120 ARQ120 ASD120 ASQ120 ATD120 ATQ120 AUD120 AUQ120 AVD120 AVQ120 AWD120 AWQ120 AXD120 AXQ120 AYD120 AYQ120 AZD120 AZQ120 BAD120 BAQ120 BBD120 BBQ120 BCD120 BCQ120 BDD120 BDQ120 BED120 BEQ120 BFD120 BFQ120 BGD120 BGQ120 BHD120 BHQ120 BID120 BIQ120 BJD120 BJQ120 BKD120 BKQ120 BLD120 BLQ120 BMD120 BMQ120 BND120 BNQ120 BOD120 BOQ120 BPD120 BPQ120 BQD120 BQQ120 BRD120 BRQ120 BSD120 BSQ120 BTD120 BTQ120 BUD120 BUQ120 BVD120 BVQ120 BWD120 BWQ120 BXD120 BXQ120 BYD120 BYQ120 BZD120 BZQ120 CAD120 CAQ120 CBD120 CBQ120 CCD120 CCQ120 CDD120 CDQ120 CED120 CEQ120 CFD120 CFQ120 CGD120 CGQ120 CHD120 CHQ120 CID120 CIQ120 CJD120 CJQ120 CKD120 CKQ120 CLD120 CLQ120 CMD120 CMQ120 CND120 CNQ120 COD120 COQ120 CPD120 CPQ120 CQD120 CQQ120 CRD120 CRQ120 CSD120 CSQ120 CTD120 CTQ120 CUD120 CUQ120 CVD120 CVQ120 CWD120 CWQ120 CXD120 CXQ120 CYD120 CYQ120 CZD120 CZQ120 DAD120 DAQ120 DBD120 DBQ120 DCD120 DCQ120 DDD120 DDQ120 DED120 DEQ120 DFD120 DFQ120 DGD120 DGQ120 DHD120 DHQ120 DID120 DIQ120 DJD120 DJQ120 DKD120 DKQ120 DLD120 DLQ120 DMD120 DMQ120 DND120 DNQ120 DOD120 DOQ120 DPD120 DPQ120 DQD120 DQQ120 DRD120 DRQ120 DSD120 DSQ120 DTD120 DTQ120 DUD120 DUQ120 DVD120 DVQ120 DWD120 DWQ120 DXD120 DXQ120 DYD120 DYQ120 DZD120 DZQ120 EAD120 EAQ120 EBD120 EBQ120 ECD120 ECQ120 EDD120 EDQ120 EED120 EEQ120 EFD120 EFQ120 EGD120 EGQ120 EHD120 EHQ120 EID120 EIQ120 EJD120 EJQ120 EKD120 EKQ120 ELD120 ELQ120 EMD120 EMQ120 END120 ENQ120 EOD120 EOQ120 EPD120 EPQ120 EQD120 EQQ120 ERD120 ERQ120 ESD120 ESQ120 ETD120 ETQ120 EUD120 EUQ120 EVD120 EVQ120 EWD120 EWQ120 EXD120 EXQ120 EYD120 EYQ120 EZD120 EZQ120 FAD120 FAQ120 FBD120 FBQ120 FCD120 FCQ120 FDD120 FDQ120 FED120 FEQ120 FFD120 FFQ120 FGD120 FGQ120 FHD120 FHQ120 FID120 FIQ120 FJD120 FJQ120 FKD120 FKQ120 FLD120 FLQ120 FMD120 FMQ120 FND120 FNQ120 FOD120 FOQ120 FPD120 FPQ120 FQD120 FQQ120 FRD120 FRQ120 FSD120 FSQ120 FTD120 FTQ120 FUD120 FUQ120 FVD120 FVQ120 FWD120 FWQ120 FXD120 FXQ120 FYD120 FYQ120 FZD120 FZQ120 GAD120 GAQ120 GBD120 GBQ120 GCD120 GCQ120 GDD120 GDQ120 GED120 GEQ120 GFD120 GFQ120 GGD120 GGQ120 GHD120 GHQ120 GID120 GIQ120 GJD120 GJQ120 GKD120 GKQ120 GLD120 GLQ120 GMD120 GMQ120 GND120 GNQ120 GOD120 GOQ120 GPD120 GPQ120 GQD120 GQQ120 GRD120 GRQ120 GSD120 GSQ120 GTD120 GTQ120 GUD120 GUQ120 GVD120 GVQ120 GWD120 GWQ120 GXD120 GXQ120 GYD120 GYQ120 GZD120 GZQ120 HAD120 HAQ120 HBD120 HBQ120 HCD120 HCQ120 HDD120 HDQ120 HED120 HEQ120 HFD120 HFQ120 HGD120 HGQ120 HHD120 HHQ120 HID120 HIQ120 HJD120 HJQ120 HKD120 HKQ120 HLD120 HLQ120 HMD120 HMQ120 HND120 HNQ120 HOD120 HOQ120 HPD120 HPQ120 HQD120 HQQ120 HRD120 HRQ120 HSD120 HSQ120 HTD120 HTQ120 HUD120 HUQ120 HVD120 HVQ120 HWD120 HWQ120 HXD120 HXQ120 HYD120 HYQ120 HZD120 HZQ120 IAD120 IAQ120 IBD120 IBQ120 ICD120 ICQ120 IDD120 IDQ120 IED120 IEQ120 IFD120 IFQ120 IGD120 IGQ120 IHD120 IHQ120 IID120 IIQ120 IJD120 IJQ120 IKD120 IKQ120 ILD120 ILQ120 IMD120 IMQ120 IND120 INQ120 IOD120 IOQ120 IPD120 IPQ120 IQD120 IQQ120 IRD120 IRQ120 ISD120 ISQ120 ITD120 ITQ120 IUD120 IUQ120 IVD120 IVQ120 IWD120 IWQ120 IXD120 IXQ120 IYD120 IYQ120 IZD120 IZQ120 JAD120 JAQ120 JBD120 JBQ120 JCD120 JCQ120 JDD120 JDQ120 JED120 JEQ120 JFD120 JFQ120 JGD120 JGQ120 JHD120 JHQ120 JID120 JIQ120 JJD120 JJQ120 JKD120 JKQ120 JLD120 JLQ120 JMD120 JMQ120 JND120 JNQ120 JOD120 JOQ120 JPD120 JPQ120 JQD120 JQQ120 JRD120 JRQ120 JSD120 JSQ120 JTD120 JTQ120 JUD120 JUQ120 JVD120 JVQ120 JWD120 JWQ120 JXD120 JXQ120 JYD120 JYQ120 JZD120 JZQ120 KAD120 KAQ120 KBD120 KBQ120 KCD120 KCQ120 KDD120 KDQ120 KED120 KEQ120 KFD120 KFQ120 KGD120 KGQ120 KHD120 KHQ120 KID120 KIQ120 KJD120 KJQ120 KKD120 KKQ120 KLD120 KLQ120 KMD120 KMQ120 KND120 KNQ120 KOD120 KOQ120 KPD120 KPQ120 KQD120 KQQ120 KRD120 KRQ120 KSD120 KSQ120 KTD120 KTQ120 KUD120 KUQ120 KVD120 KVQ120 KWD120 KWQ120 KXD120 KXQ120 KYD120 KYQ120 KZD120 KZQ120 LAD120 LAQ120 LBD120 LBQ120 LCD120 LCQ120 LDD120 LDQ120 LED120 LEQ120 LFD120 LFQ120 LGD120 LGQ120 LHD120 LHQ120 LID120 LIQ120 LJD120 LJQ120 LKD120 LKQ120 LLD120 LLQ120 LMD120 LMQ120 LND120 LNQ120 LOD120 LOQ120 LPD120 LPQ120 LQD120 LQQ120 LRD120 LRQ120 LSD120 LSQ120 LTD120 LTQ120 LUD120 LUQ120 LVD120 LVQ120 LWD120 LWQ120 LXD120 LXQ120 LYD120 LYQ120 LZD120 LZQ120 MAD120 MAQ120 MBD120 MBQ120 MCD120 MCQ120 MDD120 MDQ120 MED120 MEQ120 MFD120 MFQ120 MGD120 MGQ120 MHD120 MHQ120 MID120 MIQ120 MJD120 MJQ120 MKD120 MKQ120 MLD120 MLQ120 MMD120 MMQ120 MND120 MNQ120 MOD120 MOQ120 MPD120 MPQ120 MQD120 MQQ120 MRD120 MRQ120 MSD120 MSQ120 MTD120 MTQ120 MUD120 MUQ120 MVD120 MVQ120 MWD120 MWQ120 MXD120 MXQ120 MYD120 MYQ120 MZD120 MZQ120 NAD120 NAQ120 NBD120 NBQ120 NCD120 NCQ120 NDD120 NDQ120 NED120 NEQ120 NFD120 NFQ120 NGD120 NGQ120 NHD120 NHQ120 NID120 NIQ120 NJD120 NJQ120 NKD120 NKQ120 NLD120 NLQ120 NMD120 NMQ120 NND120 NNQ120 NOD120 NOQ120 NPD120 NPQ120 NQD120 NQQ120 NRD120 NRQ120 NSD120 NSQ120 NTD120 NTQ120 NUD120 NUQ120 NVD120 NVQ120 NWD120 NWQ120 NXD120 NXQ120 NYD120 NYQ120 NZD120 NZQ120 OAD120 OAQ120 OBD120 OBQ120 OCD120 OCQ120 ODD120 ODQ120 OED120 OEQ120 OFD120 OFQ120 OGD120 OGQ120 OHD120 OHQ120 OID120 OIQ120 OJD120 OJQ120 OKD120 OKQ120 OLD120 OLQ120 OMD120 OMQ120 OND120 ONQ120 OOD120 OOQ120 OPD120 OPQ120 OQD120 OQQ120 ORD120 ORQ120 OSD120 OSQ120 OTD120 OTQ120 OUD120 OUQ120 OVD120 OVQ120 OWD120 OWQ120 OXD120 OXQ120 OYD120 OYQ120 OZD120 OZQ120 PAD120 PAQ120 PBD120 PBQ120 PCD120 PCQ120 PDD120 PDQ120 PED120 PEQ120 PFD120 PFQ120 PGD120 PGQ120 PHD120 PHQ120 PID120 PIQ120 PJD120 PJQ120 PKD120 PKQ120 PLD120 PLQ120 PMD120 PMQ120 PND120 PNQ120 POD120 POQ120 PPD120 PPQ120 PQD120 PQQ120 PRD120 PRQ120 PSD120 PSQ120 PTD120 PTQ120 PUD120 PUQ120 PVD120 PVQ120 PWD120 PWQ120 PXD120 PXQ120 PYD120 PYQ120 PZD120 PZQ120 QAD120 QAQ120 QBD120 QBQ120 QCD120 QCQ120 QDD120 QDQ120 QED120 QEQ120 QFD120 QFQ120 QGD120 QGQ120 QHD120 QHQ120 QID120 QIQ120 QJD120 QJQ120 QKD120 QKQ120 QLD120 QLQ120 QMD120 QMQ120 QND120 QNQ120 QOD120 QOQ120 QPD120 QPQ120 QQD120 QQQ120 QRD120 QRQ120 QSD120 QSQ120 QTD120 QTQ120 QUD120 QUQ120 QVD120 QVQ120 QWD120 QWQ120 QXD120 QXQ120 QYD120 QYQ120 QZD120 QZQ120 RAD120 RAQ120 RBD120 RBQ120 RCD120 RCQ120 RDD120 RDQ120 RED120 REQ120 RFD120 RFQ120 RGD120 RGQ120 RHD120 RHQ120 RID120 RIQ120 RJD120 RJQ120 RKD120 RKQ120 RLD120 RLQ120 RMD120 RMQ120 RND120 RNQ120 ROD120 ROQ120 RPD120 RPQ120 RQD120 RQQ120 RRD120 RRQ120 RSD120 RSQ120 RTD120 RTQ120 RUD120 RUQ120 RVD120 RVQ120 RWD120 RWQ120 RXD120 RXQ120 RYD120 RYQ120 RZD120 RZQ120 SAD120 SAQ120 SBD120 SBQ120 SCD120 SCQ120 SDD120 SDQ120 SED120 SEQ120 SFD120 SFQ120 SGD120 SGQ120 SHD120 SHQ120 SID120 SIQ120 SJD120 SJQ120 SKD120 SKQ120 SLD120 SLQ120 SMD120 SMQ120 SND120 SNQ120 SOD120 SOQ120 SPD120 SPQ120 SQD120 SQQ120 SRD120 SRQ120 SSD120 SSQ120 STD120 STQ120 SUD120 SUQ120 SVD120 SVQ120 SWD120 SWQ120 SXD120 SXQ120 SYD120 SYQ120 SZD120 SZQ120 TAD120 TAQ120 TBD120 TBQ120 TCD120 TCQ120 TDD120 TDQ120 TED120 TEQ120 TFD120 TFQ120 TGD120 TGQ120 THD120 THQ120 TID120 TIQ120 TJD120 TJQ120 TKD120 TKQ120 TLD120 TLQ120 TMD120 TMQ120 TND120 TNQ120 TOD120 TOQ120 TPD120 TPQ120 TQD120 TQQ120 TRD120 TRQ120 TSD120 TSQ120 TTD120 TTQ120 TUD120 TUQ120 TVD120 TVQ120 TWD120 TWQ120 TXD120 TXQ120 TYD120 TYQ120 TZD120 TZQ120 UAD120 UAQ120 UBD120 UBQ120 UCD120 UCQ120 UDD120 UDQ120 UED120 UEQ120 UFD120 UFQ120 UGD120 UGQ120 UHD120 UHQ120 UID120 UIQ120 UJD120 UJQ120 UKD120 UKQ120 ULD120 ULQ120 UMD120 UMQ120 UND120 UNQ120 UOD120 UOQ120 UPD120 UPQ120 UQD120 UQQ120 URD120 URQ120 USD120 USQ120 UTD120 UTQ120 UUD120 UUQ120 UVD120 UVQ120 UWD120 UWQ120 UXD120 UXQ120 UYD120 UYQ120 UZD120 UZQ120 VAD120 VAQ120 VBD120 VBQ120 VCD120 VCQ120 VDD120 VDQ120 VED120 VEQ120 VFD120 VFQ120 VGD120 VGQ120 VHD120 VHQ120 VID120 VIQ120 VJD120 VJQ120 VKD120 VKQ120 VLD120 VLQ120 VMD120 VMQ120 VND120 VNQ120 VOD120 VOQ120 VPD120 VPQ120 VQD120 VQQ120 VRD120 VRQ120 VSD120 VSQ120 VTD120 VTQ120 VUD120 VUQ120 VVD120 VVQ120 VWD120 VWQ120 VXD120 VXQ120 VYD120 VYQ120 VZD120 VZQ120 WAD120 WAQ120 WBD120 WBQ120 WCD120 WCQ120 WDD120 WDQ120 WED120 WEQ120 WFD120 WFQ120 WGD120 WGQ120 WHD120 WHQ120 WID120 WIQ120 WJD120 WJQ120 WKD120 WKQ120 WLD120 WLQ120 WMD120 WMQ120 WND120 WNQ120 WOD120 WOQ120 WPD120 WPQ120 WQD120 WQQ120 WRD120 WRQ120 WSD120 WSQ120 WTD120 WTQ120 WUD120 WUQ120 WVD120 WVQ120 WWD120 WWQ120 WXD120 WXQ120 WYD120 WYQ120 WZD120 WZQ120 XAD120 XAQ120 XBD120 XBQ120 XCD120 XCQ120 XDD120 XDQ120 XED120 XEQ120 XFD120">
    <cfRule type="containsText" dxfId="359" priority="220" operator="containsText" text="Ganska säker">
      <formula>NOT(ISERROR(SEARCH("Ganska säker",D120)))</formula>
    </cfRule>
    <cfRule type="containsText" dxfId="358" priority="221" operator="containsText" text="Mycket säker">
      <formula>NOT(ISERROR(SEARCH("Mycket säker",D120)))</formula>
    </cfRule>
    <cfRule type="containsText" dxfId="357" priority="222" operator="containsText" text="Osäker">
      <formula>NOT(ISERROR(SEARCH("Osäker",D120)))</formula>
    </cfRule>
  </conditionalFormatting>
  <conditionalFormatting sqref="D134 AD134 AQ134 BD134 BQ134 CD134 CQ134 DD134 DQ134 ED134 EQ134 FD134 FQ134 GD134 GQ134 HD134 HQ134 ID134 IQ134 JD134 JQ134 KD134 KQ134 LD134 LQ134 MD134 MQ134 ND134 NQ134 OD134 OQ134 PD134 PQ134 QD134 QQ134 RD134 RQ134 SD134 SQ134 TD134 TQ134 UD134 UQ134 VD134 VQ134 WD134 WQ134 XD134 XQ134 YD134 YQ134 ZD134 ZQ134 AAD134 AAQ134 ABD134 ABQ134 ACD134 ACQ134 ADD134 ADQ134 AED134 AEQ134 AFD134 AFQ134 AGD134 AGQ134 AHD134 AHQ134 AID134 AIQ134 AJD134 AJQ134 AKD134 AKQ134 ALD134 ALQ134 AMD134 AMQ134 AND134 ANQ134 AOD134 AOQ134 APD134 APQ134 AQD134 AQQ134 ARD134 ARQ134 ASD134 ASQ134 ATD134 ATQ134 AUD134 AUQ134 AVD134 AVQ134 AWD134 AWQ134 AXD134 AXQ134 AYD134 AYQ134 AZD134 AZQ134 BAD134 BAQ134 BBD134 BBQ134 BCD134 BCQ134 BDD134 BDQ134 BED134 BEQ134 BFD134 BFQ134 BGD134 BGQ134 BHD134 BHQ134 BID134 BIQ134 BJD134 BJQ134 BKD134 BKQ134 BLD134 BLQ134 BMD134 BMQ134 BND134 BNQ134 BOD134 BOQ134 BPD134 BPQ134 BQD134 BQQ134 BRD134 BRQ134 BSD134 BSQ134 BTD134 BTQ134 BUD134 BUQ134 BVD134 BVQ134 BWD134 BWQ134 BXD134 BXQ134 BYD134 BYQ134 BZD134 BZQ134 CAD134 CAQ134 CBD134 CBQ134 CCD134 CCQ134 CDD134 CDQ134 CED134 CEQ134 CFD134 CFQ134 CGD134 CGQ134 CHD134 CHQ134 CID134 CIQ134 CJD134 CJQ134 CKD134 CKQ134 CLD134 CLQ134 CMD134 CMQ134 CND134 CNQ134 COD134 COQ134 CPD134 CPQ134 CQD134 CQQ134 CRD134 CRQ134 CSD134 CSQ134 CTD134 CTQ134 CUD134 CUQ134 CVD134 CVQ134 CWD134 CWQ134 CXD134 CXQ134 CYD134 CYQ134 CZD134 CZQ134 DAD134 DAQ134 DBD134 DBQ134 DCD134 DCQ134 DDD134 DDQ134 DED134 DEQ134 DFD134 DFQ134 DGD134 DGQ134 DHD134 DHQ134 DID134 DIQ134 DJD134 DJQ134 DKD134 DKQ134 DLD134 DLQ134 DMD134 DMQ134 DND134 DNQ134 DOD134 DOQ134 DPD134 DPQ134 DQD134 DQQ134 DRD134 DRQ134 DSD134 DSQ134 DTD134 DTQ134 DUD134 DUQ134 DVD134 DVQ134 DWD134 DWQ134 DXD134 DXQ134 DYD134 DYQ134 DZD134 DZQ134 EAD134 EAQ134 EBD134 EBQ134 ECD134 ECQ134 EDD134 EDQ134 EED134 EEQ134 EFD134 EFQ134 EGD134 EGQ134 EHD134 EHQ134 EID134 EIQ134 EJD134 EJQ134 EKD134 EKQ134 ELD134 ELQ134 EMD134 EMQ134 END134 ENQ134 EOD134 EOQ134 EPD134 EPQ134 EQD134 EQQ134 ERD134 ERQ134 ESD134 ESQ134 ETD134 ETQ134 EUD134 EUQ134 EVD134 EVQ134 EWD134 EWQ134 EXD134 EXQ134 EYD134 EYQ134 EZD134 EZQ134 FAD134 FAQ134 FBD134 FBQ134 FCD134 FCQ134 FDD134 FDQ134 FED134 FEQ134 FFD134 FFQ134 FGD134 FGQ134 FHD134 FHQ134 FID134 FIQ134 FJD134 FJQ134 FKD134 FKQ134 FLD134 FLQ134 FMD134 FMQ134 FND134 FNQ134 FOD134 FOQ134 FPD134 FPQ134 FQD134 FQQ134 FRD134 FRQ134 FSD134 FSQ134 FTD134 FTQ134 FUD134 FUQ134 FVD134 FVQ134 FWD134 FWQ134 FXD134 FXQ134 FYD134 FYQ134 FZD134 FZQ134 GAD134 GAQ134 GBD134 GBQ134 GCD134 GCQ134 GDD134 GDQ134 GED134 GEQ134 GFD134 GFQ134 GGD134 GGQ134 GHD134 GHQ134 GID134 GIQ134 GJD134 GJQ134 GKD134 GKQ134 GLD134 GLQ134 GMD134 GMQ134 GND134 GNQ134 GOD134 GOQ134 GPD134 GPQ134 GQD134 GQQ134 GRD134 GRQ134 GSD134 GSQ134 GTD134 GTQ134 GUD134 GUQ134 GVD134 GVQ134 GWD134 GWQ134 GXD134 GXQ134 GYD134 GYQ134 GZD134 GZQ134 HAD134 HAQ134 HBD134 HBQ134 HCD134 HCQ134 HDD134 HDQ134 HED134 HEQ134 HFD134 HFQ134 HGD134 HGQ134 HHD134 HHQ134 HID134 HIQ134 HJD134 HJQ134 HKD134 HKQ134 HLD134 HLQ134 HMD134 HMQ134 HND134 HNQ134 HOD134 HOQ134 HPD134 HPQ134 HQD134 HQQ134 HRD134 HRQ134 HSD134 HSQ134 HTD134 HTQ134 HUD134 HUQ134 HVD134 HVQ134 HWD134 HWQ134 HXD134 HXQ134 HYD134 HYQ134 HZD134 HZQ134 IAD134 IAQ134 IBD134 IBQ134 ICD134 ICQ134 IDD134 IDQ134 IED134 IEQ134 IFD134 IFQ134 IGD134 IGQ134 IHD134 IHQ134 IID134 IIQ134 IJD134 IJQ134 IKD134 IKQ134 ILD134 ILQ134 IMD134 IMQ134 IND134 INQ134 IOD134 IOQ134 IPD134 IPQ134 IQD134 IQQ134 IRD134 IRQ134 ISD134 ISQ134 ITD134 ITQ134 IUD134 IUQ134 IVD134 IVQ134 IWD134 IWQ134 IXD134 IXQ134 IYD134 IYQ134 IZD134 IZQ134 JAD134 JAQ134 JBD134 JBQ134 JCD134 JCQ134 JDD134 JDQ134 JED134 JEQ134 JFD134 JFQ134 JGD134 JGQ134 JHD134 JHQ134 JID134 JIQ134 JJD134 JJQ134 JKD134 JKQ134 JLD134 JLQ134 JMD134 JMQ134 JND134 JNQ134 JOD134 JOQ134 JPD134 JPQ134 JQD134 JQQ134 JRD134 JRQ134 JSD134 JSQ134 JTD134 JTQ134 JUD134 JUQ134 JVD134 JVQ134 JWD134 JWQ134 JXD134 JXQ134 JYD134 JYQ134 JZD134 JZQ134 KAD134 KAQ134 KBD134 KBQ134 KCD134 KCQ134 KDD134 KDQ134 KED134 KEQ134 KFD134 KFQ134 KGD134 KGQ134 KHD134 KHQ134 KID134 KIQ134 KJD134 KJQ134 KKD134 KKQ134 KLD134 KLQ134 KMD134 KMQ134 KND134 KNQ134 KOD134 KOQ134 KPD134 KPQ134 KQD134 KQQ134 KRD134 KRQ134 KSD134 KSQ134 KTD134 KTQ134 KUD134 KUQ134 KVD134 KVQ134 KWD134 KWQ134 KXD134 KXQ134 KYD134 KYQ134 KZD134 KZQ134 LAD134 LAQ134 LBD134 LBQ134 LCD134 LCQ134 LDD134 LDQ134 LED134 LEQ134 LFD134 LFQ134 LGD134 LGQ134 LHD134 LHQ134 LID134 LIQ134 LJD134 LJQ134 LKD134 LKQ134 LLD134 LLQ134 LMD134 LMQ134 LND134 LNQ134 LOD134 LOQ134 LPD134 LPQ134 LQD134 LQQ134 LRD134 LRQ134 LSD134 LSQ134 LTD134 LTQ134 LUD134 LUQ134 LVD134 LVQ134 LWD134 LWQ134 LXD134 LXQ134 LYD134 LYQ134 LZD134 LZQ134 MAD134 MAQ134 MBD134 MBQ134 MCD134 MCQ134 MDD134 MDQ134 MED134 MEQ134 MFD134 MFQ134 MGD134 MGQ134 MHD134 MHQ134 MID134 MIQ134 MJD134 MJQ134 MKD134 MKQ134 MLD134 MLQ134 MMD134 MMQ134 MND134 MNQ134 MOD134 MOQ134 MPD134 MPQ134 MQD134 MQQ134 MRD134 MRQ134 MSD134 MSQ134 MTD134 MTQ134 MUD134 MUQ134 MVD134 MVQ134 MWD134 MWQ134 MXD134 MXQ134 MYD134 MYQ134 MZD134 MZQ134 NAD134 NAQ134 NBD134 NBQ134 NCD134 NCQ134 NDD134 NDQ134 NED134 NEQ134 NFD134 NFQ134 NGD134 NGQ134 NHD134 NHQ134 NID134 NIQ134 NJD134 NJQ134 NKD134 NKQ134 NLD134 NLQ134 NMD134 NMQ134 NND134 NNQ134 NOD134 NOQ134 NPD134 NPQ134 NQD134 NQQ134 NRD134 NRQ134 NSD134 NSQ134 NTD134 NTQ134 NUD134 NUQ134 NVD134 NVQ134 NWD134 NWQ134 NXD134 NXQ134 NYD134 NYQ134 NZD134 NZQ134 OAD134 OAQ134 OBD134 OBQ134 OCD134 OCQ134 ODD134 ODQ134 OED134 OEQ134 OFD134 OFQ134 OGD134 OGQ134 OHD134 OHQ134 OID134 OIQ134 OJD134 OJQ134 OKD134 OKQ134 OLD134 OLQ134 OMD134 OMQ134 OND134 ONQ134 OOD134 OOQ134 OPD134 OPQ134 OQD134 OQQ134 ORD134 ORQ134 OSD134 OSQ134 OTD134 OTQ134 OUD134 OUQ134 OVD134 OVQ134 OWD134 OWQ134 OXD134 OXQ134 OYD134 OYQ134 OZD134 OZQ134 PAD134 PAQ134 PBD134 PBQ134 PCD134 PCQ134 PDD134 PDQ134 PED134 PEQ134 PFD134 PFQ134 PGD134 PGQ134 PHD134 PHQ134 PID134 PIQ134 PJD134 PJQ134 PKD134 PKQ134 PLD134 PLQ134 PMD134 PMQ134 PND134 PNQ134 POD134 POQ134 PPD134 PPQ134 PQD134 PQQ134 PRD134 PRQ134 PSD134 PSQ134 PTD134 PTQ134 PUD134 PUQ134 PVD134 PVQ134 PWD134 PWQ134 PXD134 PXQ134 PYD134 PYQ134 PZD134 PZQ134 QAD134 QAQ134 QBD134 QBQ134 QCD134 QCQ134 QDD134 QDQ134 QED134 QEQ134 QFD134 QFQ134 QGD134 QGQ134 QHD134 QHQ134 QID134 QIQ134 QJD134 QJQ134 QKD134 QKQ134 QLD134 QLQ134 QMD134 QMQ134 QND134 QNQ134 QOD134 QOQ134 QPD134 QPQ134 QQD134 QQQ134 QRD134 QRQ134 QSD134 QSQ134 QTD134 QTQ134 QUD134 QUQ134 QVD134 QVQ134 QWD134 QWQ134 QXD134 QXQ134 QYD134 QYQ134 QZD134 QZQ134 RAD134 RAQ134 RBD134 RBQ134 RCD134 RCQ134 RDD134 RDQ134 RED134 REQ134 RFD134 RFQ134 RGD134 RGQ134 RHD134 RHQ134 RID134 RIQ134 RJD134 RJQ134 RKD134 RKQ134 RLD134 RLQ134 RMD134 RMQ134 RND134 RNQ134 ROD134 ROQ134 RPD134 RPQ134 RQD134 RQQ134 RRD134 RRQ134 RSD134 RSQ134 RTD134 RTQ134 RUD134 RUQ134 RVD134 RVQ134 RWD134 RWQ134 RXD134 RXQ134 RYD134 RYQ134 RZD134 RZQ134 SAD134 SAQ134 SBD134 SBQ134 SCD134 SCQ134 SDD134 SDQ134 SED134 SEQ134 SFD134 SFQ134 SGD134 SGQ134 SHD134 SHQ134 SID134 SIQ134 SJD134 SJQ134 SKD134 SKQ134 SLD134 SLQ134 SMD134 SMQ134 SND134 SNQ134 SOD134 SOQ134 SPD134 SPQ134 SQD134 SQQ134 SRD134 SRQ134 SSD134 SSQ134 STD134 STQ134 SUD134 SUQ134 SVD134 SVQ134 SWD134 SWQ134 SXD134 SXQ134 SYD134 SYQ134 SZD134 SZQ134 TAD134 TAQ134 TBD134 TBQ134 TCD134 TCQ134 TDD134 TDQ134 TED134 TEQ134 TFD134 TFQ134 TGD134 TGQ134 THD134 THQ134 TID134 TIQ134 TJD134 TJQ134 TKD134 TKQ134 TLD134 TLQ134 TMD134 TMQ134 TND134 TNQ134 TOD134 TOQ134 TPD134 TPQ134 TQD134 TQQ134 TRD134 TRQ134 TSD134 TSQ134 TTD134 TTQ134 TUD134 TUQ134 TVD134 TVQ134 TWD134 TWQ134 TXD134 TXQ134 TYD134 TYQ134 TZD134 TZQ134 UAD134 UAQ134 UBD134 UBQ134 UCD134 UCQ134 UDD134 UDQ134 UED134 UEQ134 UFD134 UFQ134 UGD134 UGQ134 UHD134 UHQ134 UID134 UIQ134 UJD134 UJQ134 UKD134 UKQ134 ULD134 ULQ134 UMD134 UMQ134 UND134 UNQ134 UOD134 UOQ134 UPD134 UPQ134 UQD134 UQQ134 URD134 URQ134 USD134 USQ134 UTD134 UTQ134 UUD134 UUQ134 UVD134 UVQ134 UWD134 UWQ134 UXD134 UXQ134 UYD134 UYQ134 UZD134 UZQ134 VAD134 VAQ134 VBD134 VBQ134 VCD134 VCQ134 VDD134 VDQ134 VED134 VEQ134 VFD134 VFQ134 VGD134 VGQ134 VHD134 VHQ134 VID134 VIQ134 VJD134 VJQ134 VKD134 VKQ134 VLD134 VLQ134 VMD134 VMQ134 VND134 VNQ134 VOD134 VOQ134 VPD134 VPQ134 VQD134 VQQ134 VRD134 VRQ134 VSD134 VSQ134 VTD134 VTQ134 VUD134 VUQ134 VVD134 VVQ134 VWD134 VWQ134 VXD134 VXQ134 VYD134 VYQ134 VZD134 VZQ134 WAD134 WAQ134 WBD134 WBQ134 WCD134 WCQ134 WDD134 WDQ134 WED134 WEQ134 WFD134 WFQ134 WGD134 WGQ134 WHD134 WHQ134 WID134 WIQ134 WJD134 WJQ134 WKD134 WKQ134 WLD134 WLQ134 WMD134 WMQ134 WND134 WNQ134 WOD134 WOQ134 WPD134 WPQ134 WQD134 WQQ134 WRD134 WRQ134 WSD134 WSQ134 WTD134 WTQ134 WUD134 WUQ134 WVD134 WVQ134 WWD134 WWQ134 WXD134 WXQ134 WYD134 WYQ134 WZD134 WZQ134 XAD134 XAQ134 XBD134 XBQ134 XCD134 XCQ134 XDD134 XDQ134 XED134 XEQ134 XFD134">
    <cfRule type="containsText" dxfId="356" priority="217" operator="containsText" text="Ganska säker">
      <formula>NOT(ISERROR(SEARCH("Ganska säker",D134)))</formula>
    </cfRule>
    <cfRule type="containsText" dxfId="355" priority="218" operator="containsText" text="Mycket säker">
      <formula>NOT(ISERROR(SEARCH("Mycket säker",D134)))</formula>
    </cfRule>
    <cfRule type="containsText" dxfId="354" priority="219" operator="containsText" text="Osäker">
      <formula>NOT(ISERROR(SEARCH("Osäker",D134)))</formula>
    </cfRule>
  </conditionalFormatting>
  <conditionalFormatting sqref="D147 AD147 AQ147 BD147 BQ147 CD147 CQ147 DD147 DQ147 ED147 EQ147 FD147 FQ147 GD147 GQ147 HD147 HQ147 ID147 IQ147 JD147 JQ147 KD147 KQ147 LD147 LQ147 MD147 MQ147 ND147 NQ147 OD147 OQ147 PD147 PQ147 QD147 QQ147 RD147 RQ147 SD147 SQ147 TD147 TQ147 UD147 UQ147 VD147 VQ147 WD147 WQ147 XD147 XQ147 YD147 YQ147 ZD147 ZQ147 AAD147 AAQ147 ABD147 ABQ147 ACD147 ACQ147 ADD147 ADQ147 AED147 AEQ147 AFD147 AFQ147 AGD147 AGQ147 AHD147 AHQ147 AID147 AIQ147 AJD147 AJQ147 AKD147 AKQ147 ALD147 ALQ147 AMD147 AMQ147 AND147 ANQ147 AOD147 AOQ147 APD147 APQ147 AQD147 AQQ147 ARD147 ARQ147 ASD147 ASQ147 ATD147 ATQ147 AUD147 AUQ147 AVD147 AVQ147 AWD147 AWQ147 AXD147 AXQ147 AYD147 AYQ147 AZD147 AZQ147 BAD147 BAQ147 BBD147 BBQ147 BCD147 BCQ147 BDD147 BDQ147 BED147 BEQ147 BFD147 BFQ147 BGD147 BGQ147 BHD147 BHQ147 BID147 BIQ147 BJD147 BJQ147 BKD147 BKQ147 BLD147 BLQ147 BMD147 BMQ147 BND147 BNQ147 BOD147 BOQ147 BPD147 BPQ147 BQD147 BQQ147 BRD147 BRQ147 BSD147 BSQ147 BTD147 BTQ147 BUD147 BUQ147 BVD147 BVQ147 BWD147 BWQ147 BXD147 BXQ147 BYD147 BYQ147 BZD147 BZQ147 CAD147 CAQ147 CBD147 CBQ147 CCD147 CCQ147 CDD147 CDQ147 CED147 CEQ147 CFD147 CFQ147 CGD147 CGQ147 CHD147 CHQ147 CID147 CIQ147 CJD147 CJQ147 CKD147 CKQ147 CLD147 CLQ147 CMD147 CMQ147 CND147 CNQ147 COD147 COQ147 CPD147 CPQ147 CQD147 CQQ147 CRD147 CRQ147 CSD147 CSQ147 CTD147 CTQ147 CUD147 CUQ147 CVD147 CVQ147 CWD147 CWQ147 CXD147 CXQ147 CYD147 CYQ147 CZD147 CZQ147 DAD147 DAQ147 DBD147 DBQ147 DCD147 DCQ147 DDD147 DDQ147 DED147 DEQ147 DFD147 DFQ147 DGD147 DGQ147 DHD147 DHQ147 DID147 DIQ147 DJD147 DJQ147 DKD147 DKQ147 DLD147 DLQ147 DMD147 DMQ147 DND147 DNQ147 DOD147 DOQ147 DPD147 DPQ147 DQD147 DQQ147 DRD147 DRQ147 DSD147 DSQ147 DTD147 DTQ147 DUD147 DUQ147 DVD147 DVQ147 DWD147 DWQ147 DXD147 DXQ147 DYD147 DYQ147 DZD147 DZQ147 EAD147 EAQ147 EBD147 EBQ147 ECD147 ECQ147 EDD147 EDQ147 EED147 EEQ147 EFD147 EFQ147 EGD147 EGQ147 EHD147 EHQ147 EID147 EIQ147 EJD147 EJQ147 EKD147 EKQ147 ELD147 ELQ147 EMD147 EMQ147 END147 ENQ147 EOD147 EOQ147 EPD147 EPQ147 EQD147 EQQ147 ERD147 ERQ147 ESD147 ESQ147 ETD147 ETQ147 EUD147 EUQ147 EVD147 EVQ147 EWD147 EWQ147 EXD147 EXQ147 EYD147 EYQ147 EZD147 EZQ147 FAD147 FAQ147 FBD147 FBQ147 FCD147 FCQ147 FDD147 FDQ147 FED147 FEQ147 FFD147 FFQ147 FGD147 FGQ147 FHD147 FHQ147 FID147 FIQ147 FJD147 FJQ147 FKD147 FKQ147 FLD147 FLQ147 FMD147 FMQ147 FND147 FNQ147 FOD147 FOQ147 FPD147 FPQ147 FQD147 FQQ147 FRD147 FRQ147 FSD147 FSQ147 FTD147 FTQ147 FUD147 FUQ147 FVD147 FVQ147 FWD147 FWQ147 FXD147 FXQ147 FYD147 FYQ147 FZD147 FZQ147 GAD147 GAQ147 GBD147 GBQ147 GCD147 GCQ147 GDD147 GDQ147 GED147 GEQ147 GFD147 GFQ147 GGD147 GGQ147 GHD147 GHQ147 GID147 GIQ147 GJD147 GJQ147 GKD147 GKQ147 GLD147 GLQ147 GMD147 GMQ147 GND147 GNQ147 GOD147 GOQ147 GPD147 GPQ147 GQD147 GQQ147 GRD147 GRQ147 GSD147 GSQ147 GTD147 GTQ147 GUD147 GUQ147 GVD147 GVQ147 GWD147 GWQ147 GXD147 GXQ147 GYD147 GYQ147 GZD147 GZQ147 HAD147 HAQ147 HBD147 HBQ147 HCD147 HCQ147 HDD147 HDQ147 HED147 HEQ147 HFD147 HFQ147 HGD147 HGQ147 HHD147 HHQ147 HID147 HIQ147 HJD147 HJQ147 HKD147 HKQ147 HLD147 HLQ147 HMD147 HMQ147 HND147 HNQ147 HOD147 HOQ147 HPD147 HPQ147 HQD147 HQQ147 HRD147 HRQ147 HSD147 HSQ147 HTD147 HTQ147 HUD147 HUQ147 HVD147 HVQ147 HWD147 HWQ147 HXD147 HXQ147 HYD147 HYQ147 HZD147 HZQ147 IAD147 IAQ147 IBD147 IBQ147 ICD147 ICQ147 IDD147 IDQ147 IED147 IEQ147 IFD147 IFQ147 IGD147 IGQ147 IHD147 IHQ147 IID147 IIQ147 IJD147 IJQ147 IKD147 IKQ147 ILD147 ILQ147 IMD147 IMQ147 IND147 INQ147 IOD147 IOQ147 IPD147 IPQ147 IQD147 IQQ147 IRD147 IRQ147 ISD147 ISQ147 ITD147 ITQ147 IUD147 IUQ147 IVD147 IVQ147 IWD147 IWQ147 IXD147 IXQ147 IYD147 IYQ147 IZD147 IZQ147 JAD147 JAQ147 JBD147 JBQ147 JCD147 JCQ147 JDD147 JDQ147 JED147 JEQ147 JFD147 JFQ147 JGD147 JGQ147 JHD147 JHQ147 JID147 JIQ147 JJD147 JJQ147 JKD147 JKQ147 JLD147 JLQ147 JMD147 JMQ147 JND147 JNQ147 JOD147 JOQ147 JPD147 JPQ147 JQD147 JQQ147 JRD147 JRQ147 JSD147 JSQ147 JTD147 JTQ147 JUD147 JUQ147 JVD147 JVQ147 JWD147 JWQ147 JXD147 JXQ147 JYD147 JYQ147 JZD147 JZQ147 KAD147 KAQ147 KBD147 KBQ147 KCD147 KCQ147 KDD147 KDQ147 KED147 KEQ147 KFD147 KFQ147 KGD147 KGQ147 KHD147 KHQ147 KID147 KIQ147 KJD147 KJQ147 KKD147 KKQ147 KLD147 KLQ147 KMD147 KMQ147 KND147 KNQ147 KOD147 KOQ147 KPD147 KPQ147 KQD147 KQQ147 KRD147 KRQ147 KSD147 KSQ147 KTD147 KTQ147 KUD147 KUQ147 KVD147 KVQ147 KWD147 KWQ147 KXD147 KXQ147 KYD147 KYQ147 KZD147 KZQ147 LAD147 LAQ147 LBD147 LBQ147 LCD147 LCQ147 LDD147 LDQ147 LED147 LEQ147 LFD147 LFQ147 LGD147 LGQ147 LHD147 LHQ147 LID147 LIQ147 LJD147 LJQ147 LKD147 LKQ147 LLD147 LLQ147 LMD147 LMQ147 LND147 LNQ147 LOD147 LOQ147 LPD147 LPQ147 LQD147 LQQ147 LRD147 LRQ147 LSD147 LSQ147 LTD147 LTQ147 LUD147 LUQ147 LVD147 LVQ147 LWD147 LWQ147 LXD147 LXQ147 LYD147 LYQ147 LZD147 LZQ147 MAD147 MAQ147 MBD147 MBQ147 MCD147 MCQ147 MDD147 MDQ147 MED147 MEQ147 MFD147 MFQ147 MGD147 MGQ147 MHD147 MHQ147 MID147 MIQ147 MJD147 MJQ147 MKD147 MKQ147 MLD147 MLQ147 MMD147 MMQ147 MND147 MNQ147 MOD147 MOQ147 MPD147 MPQ147 MQD147 MQQ147 MRD147 MRQ147 MSD147 MSQ147 MTD147 MTQ147 MUD147 MUQ147 MVD147 MVQ147 MWD147 MWQ147 MXD147 MXQ147 MYD147 MYQ147 MZD147 MZQ147 NAD147 NAQ147 NBD147 NBQ147 NCD147 NCQ147 NDD147 NDQ147 NED147 NEQ147 NFD147 NFQ147 NGD147 NGQ147 NHD147 NHQ147 NID147 NIQ147 NJD147 NJQ147 NKD147 NKQ147 NLD147 NLQ147 NMD147 NMQ147 NND147 NNQ147 NOD147 NOQ147 NPD147 NPQ147 NQD147 NQQ147 NRD147 NRQ147 NSD147 NSQ147 NTD147 NTQ147 NUD147 NUQ147 NVD147 NVQ147 NWD147 NWQ147 NXD147 NXQ147 NYD147 NYQ147 NZD147 NZQ147 OAD147 OAQ147 OBD147 OBQ147 OCD147 OCQ147 ODD147 ODQ147 OED147 OEQ147 OFD147 OFQ147 OGD147 OGQ147 OHD147 OHQ147 OID147 OIQ147 OJD147 OJQ147 OKD147 OKQ147 OLD147 OLQ147 OMD147 OMQ147 OND147 ONQ147 OOD147 OOQ147 OPD147 OPQ147 OQD147 OQQ147 ORD147 ORQ147 OSD147 OSQ147 OTD147 OTQ147 OUD147 OUQ147 OVD147 OVQ147 OWD147 OWQ147 OXD147 OXQ147 OYD147 OYQ147 OZD147 OZQ147 PAD147 PAQ147 PBD147 PBQ147 PCD147 PCQ147 PDD147 PDQ147 PED147 PEQ147 PFD147 PFQ147 PGD147 PGQ147 PHD147 PHQ147 PID147 PIQ147 PJD147 PJQ147 PKD147 PKQ147 PLD147 PLQ147 PMD147 PMQ147 PND147 PNQ147 POD147 POQ147 PPD147 PPQ147 PQD147 PQQ147 PRD147 PRQ147 PSD147 PSQ147 PTD147 PTQ147 PUD147 PUQ147 PVD147 PVQ147 PWD147 PWQ147 PXD147 PXQ147 PYD147 PYQ147 PZD147 PZQ147 QAD147 QAQ147 QBD147 QBQ147 QCD147 QCQ147 QDD147 QDQ147 QED147 QEQ147 QFD147 QFQ147 QGD147 QGQ147 QHD147 QHQ147 QID147 QIQ147 QJD147 QJQ147 QKD147 QKQ147 QLD147 QLQ147 QMD147 QMQ147 QND147 QNQ147 QOD147 QOQ147 QPD147 QPQ147 QQD147 QQQ147 QRD147 QRQ147 QSD147 QSQ147 QTD147 QTQ147 QUD147 QUQ147 QVD147 QVQ147 QWD147 QWQ147 QXD147 QXQ147 QYD147 QYQ147 QZD147 QZQ147 RAD147 RAQ147 RBD147 RBQ147 RCD147 RCQ147 RDD147 RDQ147 RED147 REQ147 RFD147 RFQ147 RGD147 RGQ147 RHD147 RHQ147 RID147 RIQ147 RJD147 RJQ147 RKD147 RKQ147 RLD147 RLQ147 RMD147 RMQ147 RND147 RNQ147 ROD147 ROQ147 RPD147 RPQ147 RQD147 RQQ147 RRD147 RRQ147 RSD147 RSQ147 RTD147 RTQ147 RUD147 RUQ147 RVD147 RVQ147 RWD147 RWQ147 RXD147 RXQ147 RYD147 RYQ147 RZD147 RZQ147 SAD147 SAQ147 SBD147 SBQ147 SCD147 SCQ147 SDD147 SDQ147 SED147 SEQ147 SFD147 SFQ147 SGD147 SGQ147 SHD147 SHQ147 SID147 SIQ147 SJD147 SJQ147 SKD147 SKQ147 SLD147 SLQ147 SMD147 SMQ147 SND147 SNQ147 SOD147 SOQ147 SPD147 SPQ147 SQD147 SQQ147 SRD147 SRQ147 SSD147 SSQ147 STD147 STQ147 SUD147 SUQ147 SVD147 SVQ147 SWD147 SWQ147 SXD147 SXQ147 SYD147 SYQ147 SZD147 SZQ147 TAD147 TAQ147 TBD147 TBQ147 TCD147 TCQ147 TDD147 TDQ147 TED147 TEQ147 TFD147 TFQ147 TGD147 TGQ147 THD147 THQ147 TID147 TIQ147 TJD147 TJQ147 TKD147 TKQ147 TLD147 TLQ147 TMD147 TMQ147 TND147 TNQ147 TOD147 TOQ147 TPD147 TPQ147 TQD147 TQQ147 TRD147 TRQ147 TSD147 TSQ147 TTD147 TTQ147 TUD147 TUQ147 TVD147 TVQ147 TWD147 TWQ147 TXD147 TXQ147 TYD147 TYQ147 TZD147 TZQ147 UAD147 UAQ147 UBD147 UBQ147 UCD147 UCQ147 UDD147 UDQ147 UED147 UEQ147 UFD147 UFQ147 UGD147 UGQ147 UHD147 UHQ147 UID147 UIQ147 UJD147 UJQ147 UKD147 UKQ147 ULD147 ULQ147 UMD147 UMQ147 UND147 UNQ147 UOD147 UOQ147 UPD147 UPQ147 UQD147 UQQ147 URD147 URQ147 USD147 USQ147 UTD147 UTQ147 UUD147 UUQ147 UVD147 UVQ147 UWD147 UWQ147 UXD147 UXQ147 UYD147 UYQ147 UZD147 UZQ147 VAD147 VAQ147 VBD147 VBQ147 VCD147 VCQ147 VDD147 VDQ147 VED147 VEQ147 VFD147 VFQ147 VGD147 VGQ147 VHD147 VHQ147 VID147 VIQ147 VJD147 VJQ147 VKD147 VKQ147 VLD147 VLQ147 VMD147 VMQ147 VND147 VNQ147 VOD147 VOQ147 VPD147 VPQ147 VQD147 VQQ147 VRD147 VRQ147 VSD147 VSQ147 VTD147 VTQ147 VUD147 VUQ147 VVD147 VVQ147 VWD147 VWQ147 VXD147 VXQ147 VYD147 VYQ147 VZD147 VZQ147 WAD147 WAQ147 WBD147 WBQ147 WCD147 WCQ147 WDD147 WDQ147 WED147 WEQ147 WFD147 WFQ147 WGD147 WGQ147 WHD147 WHQ147 WID147 WIQ147 WJD147 WJQ147 WKD147 WKQ147 WLD147 WLQ147 WMD147 WMQ147 WND147 WNQ147 WOD147 WOQ147 WPD147 WPQ147 WQD147 WQQ147 WRD147 WRQ147 WSD147 WSQ147 WTD147 WTQ147 WUD147 WUQ147 WVD147 WVQ147 WWD147 WWQ147 WXD147 WXQ147 WYD147 WYQ147 WZD147 WZQ147 XAD147 XAQ147 XBD147 XBQ147 XCD147 XCQ147 XDD147 XDQ147 XED147 XEQ147 XFD147">
    <cfRule type="containsText" dxfId="353" priority="214" operator="containsText" text="Ganska säker">
      <formula>NOT(ISERROR(SEARCH("Ganska säker",D147)))</formula>
    </cfRule>
    <cfRule type="containsText" dxfId="352" priority="215" operator="containsText" text="Mycket säker">
      <formula>NOT(ISERROR(SEARCH("Mycket säker",D147)))</formula>
    </cfRule>
    <cfRule type="containsText" dxfId="351" priority="216" operator="containsText" text="Osäker">
      <formula>NOT(ISERROR(SEARCH("Osäker",D147)))</formula>
    </cfRule>
  </conditionalFormatting>
  <conditionalFormatting sqref="D159 AD159 AQ159 BD159 BQ159 CD159 CQ159 DD159 DQ159 ED159 EQ159 FD159 FQ159 GD159 GQ159 HD159 HQ159 ID159 IQ159 JD159 JQ159 KD159 KQ159 LD159 LQ159 MD159 MQ159 ND159 NQ159 OD159 OQ159 PD159 PQ159 QD159 QQ159 RD159 RQ159 SD159 SQ159 TD159 TQ159 UD159 UQ159 VD159 VQ159 WD159 WQ159 XD159 XQ159 YD159 YQ159 ZD159 ZQ159 AAD159 AAQ159 ABD159 ABQ159 ACD159 ACQ159 ADD159 ADQ159 AED159 AEQ159 AFD159 AFQ159 AGD159 AGQ159 AHD159 AHQ159 AID159 AIQ159 AJD159 AJQ159 AKD159 AKQ159 ALD159 ALQ159 AMD159 AMQ159 AND159 ANQ159 AOD159 AOQ159 APD159 APQ159 AQD159 AQQ159 ARD159 ARQ159 ASD159 ASQ159 ATD159 ATQ159 AUD159 AUQ159 AVD159 AVQ159 AWD159 AWQ159 AXD159 AXQ159 AYD159 AYQ159 AZD159 AZQ159 BAD159 BAQ159 BBD159 BBQ159 BCD159 BCQ159 BDD159 BDQ159 BED159 BEQ159 BFD159 BFQ159 BGD159 BGQ159 BHD159 BHQ159 BID159 BIQ159 BJD159 BJQ159 BKD159 BKQ159 BLD159 BLQ159 BMD159 BMQ159 BND159 BNQ159 BOD159 BOQ159 BPD159 BPQ159 BQD159 BQQ159 BRD159 BRQ159 BSD159 BSQ159 BTD159 BTQ159 BUD159 BUQ159 BVD159 BVQ159 BWD159 BWQ159 BXD159 BXQ159 BYD159 BYQ159 BZD159 BZQ159 CAD159 CAQ159 CBD159 CBQ159 CCD159 CCQ159 CDD159 CDQ159 CED159 CEQ159 CFD159 CFQ159 CGD159 CGQ159 CHD159 CHQ159 CID159 CIQ159 CJD159 CJQ159 CKD159 CKQ159 CLD159 CLQ159 CMD159 CMQ159 CND159 CNQ159 COD159 COQ159 CPD159 CPQ159 CQD159 CQQ159 CRD159 CRQ159 CSD159 CSQ159 CTD159 CTQ159 CUD159 CUQ159 CVD159 CVQ159 CWD159 CWQ159 CXD159 CXQ159 CYD159 CYQ159 CZD159 CZQ159 DAD159 DAQ159 DBD159 DBQ159 DCD159 DCQ159 DDD159 DDQ159 DED159 DEQ159 DFD159 DFQ159 DGD159 DGQ159 DHD159 DHQ159 DID159 DIQ159 DJD159 DJQ159 DKD159 DKQ159 DLD159 DLQ159 DMD159 DMQ159 DND159 DNQ159 DOD159 DOQ159 DPD159 DPQ159 DQD159 DQQ159 DRD159 DRQ159 DSD159 DSQ159 DTD159 DTQ159 DUD159 DUQ159 DVD159 DVQ159 DWD159 DWQ159 DXD159 DXQ159 DYD159 DYQ159 DZD159 DZQ159 EAD159 EAQ159 EBD159 EBQ159 ECD159 ECQ159 EDD159 EDQ159 EED159 EEQ159 EFD159 EFQ159 EGD159 EGQ159 EHD159 EHQ159 EID159 EIQ159 EJD159 EJQ159 EKD159 EKQ159 ELD159 ELQ159 EMD159 EMQ159 END159 ENQ159 EOD159 EOQ159 EPD159 EPQ159 EQD159 EQQ159 ERD159 ERQ159 ESD159 ESQ159 ETD159 ETQ159 EUD159 EUQ159 EVD159 EVQ159 EWD159 EWQ159 EXD159 EXQ159 EYD159 EYQ159 EZD159 EZQ159 FAD159 FAQ159 FBD159 FBQ159 FCD159 FCQ159 FDD159 FDQ159 FED159 FEQ159 FFD159 FFQ159 FGD159 FGQ159 FHD159 FHQ159 FID159 FIQ159 FJD159 FJQ159 FKD159 FKQ159 FLD159 FLQ159 FMD159 FMQ159 FND159 FNQ159 FOD159 FOQ159 FPD159 FPQ159 FQD159 FQQ159 FRD159 FRQ159 FSD159 FSQ159 FTD159 FTQ159 FUD159 FUQ159 FVD159 FVQ159 FWD159 FWQ159 FXD159 FXQ159 FYD159 FYQ159 FZD159 FZQ159 GAD159 GAQ159 GBD159 GBQ159 GCD159 GCQ159 GDD159 GDQ159 GED159 GEQ159 GFD159 GFQ159 GGD159 GGQ159 GHD159 GHQ159 GID159 GIQ159 GJD159 GJQ159 GKD159 GKQ159 GLD159 GLQ159 GMD159 GMQ159 GND159 GNQ159 GOD159 GOQ159 GPD159 GPQ159 GQD159 GQQ159 GRD159 GRQ159 GSD159 GSQ159 GTD159 GTQ159 GUD159 GUQ159 GVD159 GVQ159 GWD159 GWQ159 GXD159 GXQ159 GYD159 GYQ159 GZD159 GZQ159 HAD159 HAQ159 HBD159 HBQ159 HCD159 HCQ159 HDD159 HDQ159 HED159 HEQ159 HFD159 HFQ159 HGD159 HGQ159 HHD159 HHQ159 HID159 HIQ159 HJD159 HJQ159 HKD159 HKQ159 HLD159 HLQ159 HMD159 HMQ159 HND159 HNQ159 HOD159 HOQ159 HPD159 HPQ159 HQD159 HQQ159 HRD159 HRQ159 HSD159 HSQ159 HTD159 HTQ159 HUD159 HUQ159 HVD159 HVQ159 HWD159 HWQ159 HXD159 HXQ159 HYD159 HYQ159 HZD159 HZQ159 IAD159 IAQ159 IBD159 IBQ159 ICD159 ICQ159 IDD159 IDQ159 IED159 IEQ159 IFD159 IFQ159 IGD159 IGQ159 IHD159 IHQ159 IID159 IIQ159 IJD159 IJQ159 IKD159 IKQ159 ILD159 ILQ159 IMD159 IMQ159 IND159 INQ159 IOD159 IOQ159 IPD159 IPQ159 IQD159 IQQ159 IRD159 IRQ159 ISD159 ISQ159 ITD159 ITQ159 IUD159 IUQ159 IVD159 IVQ159 IWD159 IWQ159 IXD159 IXQ159 IYD159 IYQ159 IZD159 IZQ159 JAD159 JAQ159 JBD159 JBQ159 JCD159 JCQ159 JDD159 JDQ159 JED159 JEQ159 JFD159 JFQ159 JGD159 JGQ159 JHD159 JHQ159 JID159 JIQ159 JJD159 JJQ159 JKD159 JKQ159 JLD159 JLQ159 JMD159 JMQ159 JND159 JNQ159 JOD159 JOQ159 JPD159 JPQ159 JQD159 JQQ159 JRD159 JRQ159 JSD159 JSQ159 JTD159 JTQ159 JUD159 JUQ159 JVD159 JVQ159 JWD159 JWQ159 JXD159 JXQ159 JYD159 JYQ159 JZD159 JZQ159 KAD159 KAQ159 KBD159 KBQ159 KCD159 KCQ159 KDD159 KDQ159 KED159 KEQ159 KFD159 KFQ159 KGD159 KGQ159 KHD159 KHQ159 KID159 KIQ159 KJD159 KJQ159 KKD159 KKQ159 KLD159 KLQ159 KMD159 KMQ159 KND159 KNQ159 KOD159 KOQ159 KPD159 KPQ159 KQD159 KQQ159 KRD159 KRQ159 KSD159 KSQ159 KTD159 KTQ159 KUD159 KUQ159 KVD159 KVQ159 KWD159 KWQ159 KXD159 KXQ159 KYD159 KYQ159 KZD159 KZQ159 LAD159 LAQ159 LBD159 LBQ159 LCD159 LCQ159 LDD159 LDQ159 LED159 LEQ159 LFD159 LFQ159 LGD159 LGQ159 LHD159 LHQ159 LID159 LIQ159 LJD159 LJQ159 LKD159 LKQ159 LLD159 LLQ159 LMD159 LMQ159 LND159 LNQ159 LOD159 LOQ159 LPD159 LPQ159 LQD159 LQQ159 LRD159 LRQ159 LSD159 LSQ159 LTD159 LTQ159 LUD159 LUQ159 LVD159 LVQ159 LWD159 LWQ159 LXD159 LXQ159 LYD159 LYQ159 LZD159 LZQ159 MAD159 MAQ159 MBD159 MBQ159 MCD159 MCQ159 MDD159 MDQ159 MED159 MEQ159 MFD159 MFQ159 MGD159 MGQ159 MHD159 MHQ159 MID159 MIQ159 MJD159 MJQ159 MKD159 MKQ159 MLD159 MLQ159 MMD159 MMQ159 MND159 MNQ159 MOD159 MOQ159 MPD159 MPQ159 MQD159 MQQ159 MRD159 MRQ159 MSD159 MSQ159 MTD159 MTQ159 MUD159 MUQ159 MVD159 MVQ159 MWD159 MWQ159 MXD159 MXQ159 MYD159 MYQ159 MZD159 MZQ159 NAD159 NAQ159 NBD159 NBQ159 NCD159 NCQ159 NDD159 NDQ159 NED159 NEQ159 NFD159 NFQ159 NGD159 NGQ159 NHD159 NHQ159 NID159 NIQ159 NJD159 NJQ159 NKD159 NKQ159 NLD159 NLQ159 NMD159 NMQ159 NND159 NNQ159 NOD159 NOQ159 NPD159 NPQ159 NQD159 NQQ159 NRD159 NRQ159 NSD159 NSQ159 NTD159 NTQ159 NUD159 NUQ159 NVD159 NVQ159 NWD159 NWQ159 NXD159 NXQ159 NYD159 NYQ159 NZD159 NZQ159 OAD159 OAQ159 OBD159 OBQ159 OCD159 OCQ159 ODD159 ODQ159 OED159 OEQ159 OFD159 OFQ159 OGD159 OGQ159 OHD159 OHQ159 OID159 OIQ159 OJD159 OJQ159 OKD159 OKQ159 OLD159 OLQ159 OMD159 OMQ159 OND159 ONQ159 OOD159 OOQ159 OPD159 OPQ159 OQD159 OQQ159 ORD159 ORQ159 OSD159 OSQ159 OTD159 OTQ159 OUD159 OUQ159 OVD159 OVQ159 OWD159 OWQ159 OXD159 OXQ159 OYD159 OYQ159 OZD159 OZQ159 PAD159 PAQ159 PBD159 PBQ159 PCD159 PCQ159 PDD159 PDQ159 PED159 PEQ159 PFD159 PFQ159 PGD159 PGQ159 PHD159 PHQ159 PID159 PIQ159 PJD159 PJQ159 PKD159 PKQ159 PLD159 PLQ159 PMD159 PMQ159 PND159 PNQ159 POD159 POQ159 PPD159 PPQ159 PQD159 PQQ159 PRD159 PRQ159 PSD159 PSQ159 PTD159 PTQ159 PUD159 PUQ159 PVD159 PVQ159 PWD159 PWQ159 PXD159 PXQ159 PYD159 PYQ159 PZD159 PZQ159 QAD159 QAQ159 QBD159 QBQ159 QCD159 QCQ159 QDD159 QDQ159 QED159 QEQ159 QFD159 QFQ159 QGD159 QGQ159 QHD159 QHQ159 QID159 QIQ159 QJD159 QJQ159 QKD159 QKQ159 QLD159 QLQ159 QMD159 QMQ159 QND159 QNQ159 QOD159 QOQ159 QPD159 QPQ159 QQD159 QQQ159 QRD159 QRQ159 QSD159 QSQ159 QTD159 QTQ159 QUD159 QUQ159 QVD159 QVQ159 QWD159 QWQ159 QXD159 QXQ159 QYD159 QYQ159 QZD159 QZQ159 RAD159 RAQ159 RBD159 RBQ159 RCD159 RCQ159 RDD159 RDQ159 RED159 REQ159 RFD159 RFQ159 RGD159 RGQ159 RHD159 RHQ159 RID159 RIQ159 RJD159 RJQ159 RKD159 RKQ159 RLD159 RLQ159 RMD159 RMQ159 RND159 RNQ159 ROD159 ROQ159 RPD159 RPQ159 RQD159 RQQ159 RRD159 RRQ159 RSD159 RSQ159 RTD159 RTQ159 RUD159 RUQ159 RVD159 RVQ159 RWD159 RWQ159 RXD159 RXQ159 RYD159 RYQ159 RZD159 RZQ159 SAD159 SAQ159 SBD159 SBQ159 SCD159 SCQ159 SDD159 SDQ159 SED159 SEQ159 SFD159 SFQ159 SGD159 SGQ159 SHD159 SHQ159 SID159 SIQ159 SJD159 SJQ159 SKD159 SKQ159 SLD159 SLQ159 SMD159 SMQ159 SND159 SNQ159 SOD159 SOQ159 SPD159 SPQ159 SQD159 SQQ159 SRD159 SRQ159 SSD159 SSQ159 STD159 STQ159 SUD159 SUQ159 SVD159 SVQ159 SWD159 SWQ159 SXD159 SXQ159 SYD159 SYQ159 SZD159 SZQ159 TAD159 TAQ159 TBD159 TBQ159 TCD159 TCQ159 TDD159 TDQ159 TED159 TEQ159 TFD159 TFQ159 TGD159 TGQ159 THD159 THQ159 TID159 TIQ159 TJD159 TJQ159 TKD159 TKQ159 TLD159 TLQ159 TMD159 TMQ159 TND159 TNQ159 TOD159 TOQ159 TPD159 TPQ159 TQD159 TQQ159 TRD159 TRQ159 TSD159 TSQ159 TTD159 TTQ159 TUD159 TUQ159 TVD159 TVQ159 TWD159 TWQ159 TXD159 TXQ159 TYD159 TYQ159 TZD159 TZQ159 UAD159 UAQ159 UBD159 UBQ159 UCD159 UCQ159 UDD159 UDQ159 UED159 UEQ159 UFD159 UFQ159 UGD159 UGQ159 UHD159 UHQ159 UID159 UIQ159 UJD159 UJQ159 UKD159 UKQ159 ULD159 ULQ159 UMD159 UMQ159 UND159 UNQ159 UOD159 UOQ159 UPD159 UPQ159 UQD159 UQQ159 URD159 URQ159 USD159 USQ159 UTD159 UTQ159 UUD159 UUQ159 UVD159 UVQ159 UWD159 UWQ159 UXD159 UXQ159 UYD159 UYQ159 UZD159 UZQ159 VAD159 VAQ159 VBD159 VBQ159 VCD159 VCQ159 VDD159 VDQ159 VED159 VEQ159 VFD159 VFQ159 VGD159 VGQ159 VHD159 VHQ159 VID159 VIQ159 VJD159 VJQ159 VKD159 VKQ159 VLD159 VLQ159 VMD159 VMQ159 VND159 VNQ159 VOD159 VOQ159 VPD159 VPQ159 VQD159 VQQ159 VRD159 VRQ159 VSD159 VSQ159 VTD159 VTQ159 VUD159 VUQ159 VVD159 VVQ159 VWD159 VWQ159 VXD159 VXQ159 VYD159 VYQ159 VZD159 VZQ159 WAD159 WAQ159 WBD159 WBQ159 WCD159 WCQ159 WDD159 WDQ159 WED159 WEQ159 WFD159 WFQ159 WGD159 WGQ159 WHD159 WHQ159 WID159 WIQ159 WJD159 WJQ159 WKD159 WKQ159 WLD159 WLQ159 WMD159 WMQ159 WND159 WNQ159 WOD159 WOQ159 WPD159 WPQ159 WQD159 WQQ159 WRD159 WRQ159 WSD159 WSQ159 WTD159 WTQ159 WUD159 WUQ159 WVD159 WVQ159 WWD159 WWQ159 WXD159 WXQ159 WYD159 WYQ159 WZD159 WZQ159 XAD159 XAQ159 XBD159 XBQ159 XCD159 XCQ159 XDD159 XDQ159 XED159 XEQ159 XFD159">
    <cfRule type="containsText" dxfId="350" priority="211" operator="containsText" text="Ganska säker">
      <formula>NOT(ISERROR(SEARCH("Ganska säker",D159)))</formula>
    </cfRule>
    <cfRule type="containsText" dxfId="349" priority="212" operator="containsText" text="Mycket säker">
      <formula>NOT(ISERROR(SEARCH("Mycket säker",D159)))</formula>
    </cfRule>
    <cfRule type="containsText" dxfId="348" priority="213" operator="containsText" text="Osäker">
      <formula>NOT(ISERROR(SEARCH("Osäker",D159)))</formula>
    </cfRule>
  </conditionalFormatting>
  <conditionalFormatting sqref="D52">
    <cfRule type="containsText" dxfId="347" priority="208" operator="containsText" text="Ganska säker">
      <formula>NOT(ISERROR(SEARCH("Ganska säker",D52)))</formula>
    </cfRule>
    <cfRule type="containsText" dxfId="346" priority="209" operator="containsText" text="Mycket säker">
      <formula>NOT(ISERROR(SEARCH("Mycket säker",D52)))</formula>
    </cfRule>
    <cfRule type="containsText" dxfId="345" priority="210" operator="containsText" text="Osäker">
      <formula>NOT(ISERROR(SEARCH("Osäker",D52)))</formula>
    </cfRule>
  </conditionalFormatting>
  <conditionalFormatting sqref="D109:D113">
    <cfRule type="containsText" dxfId="344" priority="202" operator="containsText" text="Ganska säker">
      <formula>NOT(ISERROR(SEARCH("Ganska säker",D109)))</formula>
    </cfRule>
    <cfRule type="containsText" dxfId="343" priority="203" operator="containsText" text="Mycket säker">
      <formula>NOT(ISERROR(SEARCH("Mycket säker",D109)))</formula>
    </cfRule>
    <cfRule type="containsText" dxfId="342" priority="204" operator="containsText" text="Osäker">
      <formula>NOT(ISERROR(SEARCH("Osäker",D109)))</formula>
    </cfRule>
  </conditionalFormatting>
  <conditionalFormatting sqref="D98:D99">
    <cfRule type="containsText" dxfId="341" priority="205" operator="containsText" text="Ganska säker">
      <formula>NOT(ISERROR(SEARCH("Ganska säker",D98)))</formula>
    </cfRule>
    <cfRule type="containsText" dxfId="340" priority="206" operator="containsText" text="Mycket säker">
      <formula>NOT(ISERROR(SEARCH("Mycket säker",D98)))</formula>
    </cfRule>
    <cfRule type="containsText" dxfId="339" priority="207" operator="containsText" text="Osäker">
      <formula>NOT(ISERROR(SEARCH("Osäker",D98)))</formula>
    </cfRule>
  </conditionalFormatting>
  <conditionalFormatting sqref="D135:D139">
    <cfRule type="containsText" dxfId="338" priority="199" operator="containsText" text="Ganska säker">
      <formula>NOT(ISERROR(SEARCH("Ganska säker",D135)))</formula>
    </cfRule>
    <cfRule type="containsText" dxfId="337" priority="200" operator="containsText" text="Mycket säker">
      <formula>NOT(ISERROR(SEARCH("Mycket säker",D135)))</formula>
    </cfRule>
    <cfRule type="containsText" dxfId="336" priority="201" operator="containsText" text="Osäker">
      <formula>NOT(ISERROR(SEARCH("Osäker",D135)))</formula>
    </cfRule>
  </conditionalFormatting>
  <conditionalFormatting sqref="D148:D151">
    <cfRule type="containsText" dxfId="335" priority="196" operator="containsText" text="Ganska säker">
      <formula>NOT(ISERROR(SEARCH("Ganska säker",D148)))</formula>
    </cfRule>
    <cfRule type="containsText" dxfId="334" priority="197" operator="containsText" text="Mycket säker">
      <formula>NOT(ISERROR(SEARCH("Mycket säker",D148)))</formula>
    </cfRule>
    <cfRule type="containsText" dxfId="333" priority="198" operator="containsText" text="Osäker">
      <formula>NOT(ISERROR(SEARCH("Osäker",D148)))</formula>
    </cfRule>
  </conditionalFormatting>
  <conditionalFormatting sqref="D165">
    <cfRule type="containsText" dxfId="332" priority="193" operator="containsText" text="Ganska säker">
      <formula>NOT(ISERROR(SEARCH("Ganska säker",D165)))</formula>
    </cfRule>
    <cfRule type="containsText" dxfId="331" priority="194" operator="containsText" text="Mycket säker">
      <formula>NOT(ISERROR(SEARCH("Mycket säker",D165)))</formula>
    </cfRule>
    <cfRule type="containsText" dxfId="330" priority="195" operator="containsText" text="Osäker">
      <formula>NOT(ISERROR(SEARCH("Osäker",D165)))</formula>
    </cfRule>
  </conditionalFormatting>
  <conditionalFormatting sqref="D89">
    <cfRule type="containsText" dxfId="329" priority="190" operator="containsText" text="Ganska säker">
      <formula>NOT(ISERROR(SEARCH("Ganska säker",D89)))</formula>
    </cfRule>
    <cfRule type="containsText" dxfId="328" priority="191" operator="containsText" text="Mycket säker">
      <formula>NOT(ISERROR(SEARCH("Mycket säker",D89)))</formula>
    </cfRule>
    <cfRule type="containsText" dxfId="327" priority="192" operator="containsText" text="Osäker">
      <formula>NOT(ISERROR(SEARCH("Osäker",D89)))</formula>
    </cfRule>
  </conditionalFormatting>
  <conditionalFormatting sqref="D84 AD84 AQ84 BD84 BQ84 CD84 CQ84 DD84 DQ84 ED84 EQ84 FD84 FQ84 GD84 GQ84 HD84 HQ84 ID84 IQ84 JD84 JQ84 KD84 KQ84 LD84 LQ84 MD84 MQ84 ND84 NQ84 OD84 OQ84 PD84 PQ84 QD84 QQ84 RD84 RQ84 SD84 SQ84 TD84 TQ84 UD84 UQ84 VD84 VQ84 WD84 WQ84 XD84 XQ84 YD84 YQ84 ZD84 ZQ84 AAD84 AAQ84 ABD84 ABQ84 ACD84 ACQ84 ADD84 ADQ84 AED84 AEQ84 AFD84 AFQ84 AGD84 AGQ84 AHD84 AHQ84 AID84 AIQ84 AJD84 AJQ84 AKD84 AKQ84 ALD84 ALQ84 AMD84 AMQ84 AND84 ANQ84 AOD84 AOQ84 APD84 APQ84 AQD84 AQQ84 ARD84 ARQ84 ASD84 ASQ84 ATD84 ATQ84 AUD84 AUQ84 AVD84 AVQ84 AWD84 AWQ84 AXD84 AXQ84 AYD84 AYQ84 AZD84 AZQ84 BAD84 BAQ84 BBD84 BBQ84 BCD84 BCQ84 BDD84 BDQ84 BED84 BEQ84 BFD84 BFQ84 BGD84 BGQ84 BHD84 BHQ84 BID84 BIQ84 BJD84 BJQ84 BKD84 BKQ84 BLD84 BLQ84 BMD84 BMQ84 BND84 BNQ84 BOD84 BOQ84 BPD84 BPQ84 BQD84 BQQ84 BRD84 BRQ84 BSD84 BSQ84 BTD84 BTQ84 BUD84 BUQ84 BVD84 BVQ84 BWD84 BWQ84 BXD84 BXQ84 BYD84 BYQ84 BZD84 BZQ84 CAD84 CAQ84 CBD84 CBQ84 CCD84 CCQ84 CDD84 CDQ84 CED84 CEQ84 CFD84 CFQ84 CGD84 CGQ84 CHD84 CHQ84 CID84 CIQ84 CJD84 CJQ84 CKD84 CKQ84 CLD84 CLQ84 CMD84 CMQ84 CND84 CNQ84 COD84 COQ84 CPD84 CPQ84 CQD84 CQQ84 CRD84 CRQ84 CSD84 CSQ84 CTD84 CTQ84 CUD84 CUQ84 CVD84 CVQ84 CWD84 CWQ84 CXD84 CXQ84 CYD84 CYQ84 CZD84 CZQ84 DAD84 DAQ84 DBD84 DBQ84 DCD84 DCQ84 DDD84 DDQ84 DED84 DEQ84 DFD84 DFQ84 DGD84 DGQ84 DHD84 DHQ84 DID84 DIQ84 DJD84 DJQ84 DKD84 DKQ84 DLD84 DLQ84 DMD84 DMQ84 DND84 DNQ84 DOD84 DOQ84 DPD84 DPQ84 DQD84 DQQ84 DRD84 DRQ84 DSD84 DSQ84 DTD84 DTQ84 DUD84 DUQ84 DVD84 DVQ84 DWD84 DWQ84 DXD84 DXQ84 DYD84 DYQ84 DZD84 DZQ84 EAD84 EAQ84 EBD84 EBQ84 ECD84 ECQ84 EDD84 EDQ84 EED84 EEQ84 EFD84 EFQ84 EGD84 EGQ84 EHD84 EHQ84 EID84 EIQ84 EJD84 EJQ84 EKD84 EKQ84 ELD84 ELQ84 EMD84 EMQ84 END84 ENQ84 EOD84 EOQ84 EPD84 EPQ84 EQD84 EQQ84 ERD84 ERQ84 ESD84 ESQ84 ETD84 ETQ84 EUD84 EUQ84 EVD84 EVQ84 EWD84 EWQ84 EXD84 EXQ84 EYD84 EYQ84 EZD84 EZQ84 FAD84 FAQ84 FBD84 FBQ84 FCD84 FCQ84 FDD84 FDQ84 FED84 FEQ84 FFD84 FFQ84 FGD84 FGQ84 FHD84 FHQ84 FID84 FIQ84 FJD84 FJQ84 FKD84 FKQ84 FLD84 FLQ84 FMD84 FMQ84 FND84 FNQ84 FOD84 FOQ84 FPD84 FPQ84 FQD84 FQQ84 FRD84 FRQ84 FSD84 FSQ84 FTD84 FTQ84 FUD84 FUQ84 FVD84 FVQ84 FWD84 FWQ84 FXD84 FXQ84 FYD84 FYQ84 FZD84 FZQ84 GAD84 GAQ84 GBD84 GBQ84 GCD84 GCQ84 GDD84 GDQ84 GED84 GEQ84 GFD84 GFQ84 GGD84 GGQ84 GHD84 GHQ84 GID84 GIQ84 GJD84 GJQ84 GKD84 GKQ84 GLD84 GLQ84 GMD84 GMQ84 GND84 GNQ84 GOD84 GOQ84 GPD84 GPQ84 GQD84 GQQ84 GRD84 GRQ84 GSD84 GSQ84 GTD84 GTQ84 GUD84 GUQ84 GVD84 GVQ84 GWD84 GWQ84 GXD84 GXQ84 GYD84 GYQ84 GZD84 GZQ84 HAD84 HAQ84 HBD84 HBQ84 HCD84 HCQ84 HDD84 HDQ84 HED84 HEQ84 HFD84 HFQ84 HGD84 HGQ84 HHD84 HHQ84 HID84 HIQ84 HJD84 HJQ84 HKD84 HKQ84 HLD84 HLQ84 HMD84 HMQ84 HND84 HNQ84 HOD84 HOQ84 HPD84 HPQ84 HQD84 HQQ84 HRD84 HRQ84 HSD84 HSQ84 HTD84 HTQ84 HUD84 HUQ84 HVD84 HVQ84 HWD84 HWQ84 HXD84 HXQ84 HYD84 HYQ84 HZD84 HZQ84 IAD84 IAQ84 IBD84 IBQ84 ICD84 ICQ84 IDD84 IDQ84 IED84 IEQ84 IFD84 IFQ84 IGD84 IGQ84 IHD84 IHQ84 IID84 IIQ84 IJD84 IJQ84 IKD84 IKQ84 ILD84 ILQ84 IMD84 IMQ84 IND84 INQ84 IOD84 IOQ84 IPD84 IPQ84 IQD84 IQQ84 IRD84 IRQ84 ISD84 ISQ84 ITD84 ITQ84 IUD84 IUQ84 IVD84 IVQ84 IWD84 IWQ84 IXD84 IXQ84 IYD84 IYQ84 IZD84 IZQ84 JAD84 JAQ84 JBD84 JBQ84 JCD84 JCQ84 JDD84 JDQ84 JED84 JEQ84 JFD84 JFQ84 JGD84 JGQ84 JHD84 JHQ84 JID84 JIQ84 JJD84 JJQ84 JKD84 JKQ84 JLD84 JLQ84 JMD84 JMQ84 JND84 JNQ84 JOD84 JOQ84 JPD84 JPQ84 JQD84 JQQ84 JRD84 JRQ84 JSD84 JSQ84 JTD84 JTQ84 JUD84 JUQ84 JVD84 JVQ84 JWD84 JWQ84 JXD84 JXQ84 JYD84 JYQ84 JZD84 JZQ84 KAD84 KAQ84 KBD84 KBQ84 KCD84 KCQ84 KDD84 KDQ84 KED84 KEQ84 KFD84 KFQ84 KGD84 KGQ84 KHD84 KHQ84 KID84 KIQ84 KJD84 KJQ84 KKD84 KKQ84 KLD84 KLQ84 KMD84 KMQ84 KND84 KNQ84 KOD84 KOQ84 KPD84 KPQ84 KQD84 KQQ84 KRD84 KRQ84 KSD84 KSQ84 KTD84 KTQ84 KUD84 KUQ84 KVD84 KVQ84 KWD84 KWQ84 KXD84 KXQ84 KYD84 KYQ84 KZD84 KZQ84 LAD84 LAQ84 LBD84 LBQ84 LCD84 LCQ84 LDD84 LDQ84 LED84 LEQ84 LFD84 LFQ84 LGD84 LGQ84 LHD84 LHQ84 LID84 LIQ84 LJD84 LJQ84 LKD84 LKQ84 LLD84 LLQ84 LMD84 LMQ84 LND84 LNQ84 LOD84 LOQ84 LPD84 LPQ84 LQD84 LQQ84 LRD84 LRQ84 LSD84 LSQ84 LTD84 LTQ84 LUD84 LUQ84 LVD84 LVQ84 LWD84 LWQ84 LXD84 LXQ84 LYD84 LYQ84 LZD84 LZQ84 MAD84 MAQ84 MBD84 MBQ84 MCD84 MCQ84 MDD84 MDQ84 MED84 MEQ84 MFD84 MFQ84 MGD84 MGQ84 MHD84 MHQ84 MID84 MIQ84 MJD84 MJQ84 MKD84 MKQ84 MLD84 MLQ84 MMD84 MMQ84 MND84 MNQ84 MOD84 MOQ84 MPD84 MPQ84 MQD84 MQQ84 MRD84 MRQ84 MSD84 MSQ84 MTD84 MTQ84 MUD84 MUQ84 MVD84 MVQ84 MWD84 MWQ84 MXD84 MXQ84 MYD84 MYQ84 MZD84 MZQ84 NAD84 NAQ84 NBD84 NBQ84 NCD84 NCQ84 NDD84 NDQ84 NED84 NEQ84 NFD84 NFQ84 NGD84 NGQ84 NHD84 NHQ84 NID84 NIQ84 NJD84 NJQ84 NKD84 NKQ84 NLD84 NLQ84 NMD84 NMQ84 NND84 NNQ84 NOD84 NOQ84 NPD84 NPQ84 NQD84 NQQ84 NRD84 NRQ84 NSD84 NSQ84 NTD84 NTQ84 NUD84 NUQ84 NVD84 NVQ84 NWD84 NWQ84 NXD84 NXQ84 NYD84 NYQ84 NZD84 NZQ84 OAD84 OAQ84 OBD84 OBQ84 OCD84 OCQ84 ODD84 ODQ84 OED84 OEQ84 OFD84 OFQ84 OGD84 OGQ84 OHD84 OHQ84 OID84 OIQ84 OJD84 OJQ84 OKD84 OKQ84 OLD84 OLQ84 OMD84 OMQ84 OND84 ONQ84 OOD84 OOQ84 OPD84 OPQ84 OQD84 OQQ84 ORD84 ORQ84 OSD84 OSQ84 OTD84 OTQ84 OUD84 OUQ84 OVD84 OVQ84 OWD84 OWQ84 OXD84 OXQ84 OYD84 OYQ84 OZD84 OZQ84 PAD84 PAQ84 PBD84 PBQ84 PCD84 PCQ84 PDD84 PDQ84 PED84 PEQ84 PFD84 PFQ84 PGD84 PGQ84 PHD84 PHQ84 PID84 PIQ84 PJD84 PJQ84 PKD84 PKQ84 PLD84 PLQ84 PMD84 PMQ84 PND84 PNQ84 POD84 POQ84 PPD84 PPQ84 PQD84 PQQ84 PRD84 PRQ84 PSD84 PSQ84 PTD84 PTQ84 PUD84 PUQ84 PVD84 PVQ84 PWD84 PWQ84 PXD84 PXQ84 PYD84 PYQ84 PZD84 PZQ84 QAD84 QAQ84 QBD84 QBQ84 QCD84 QCQ84 QDD84 QDQ84 QED84 QEQ84 QFD84 QFQ84 QGD84 QGQ84 QHD84 QHQ84 QID84 QIQ84 QJD84 QJQ84 QKD84 QKQ84 QLD84 QLQ84 QMD84 QMQ84 QND84 QNQ84 QOD84 QOQ84 QPD84 QPQ84 QQD84 QQQ84 QRD84 QRQ84 QSD84 QSQ84 QTD84 QTQ84 QUD84 QUQ84 QVD84 QVQ84 QWD84 QWQ84 QXD84 QXQ84 QYD84 QYQ84 QZD84 QZQ84 RAD84 RAQ84 RBD84 RBQ84 RCD84 RCQ84 RDD84 RDQ84 RED84 REQ84 RFD84 RFQ84 RGD84 RGQ84 RHD84 RHQ84 RID84 RIQ84 RJD84 RJQ84 RKD84 RKQ84 RLD84 RLQ84 RMD84 RMQ84 RND84 RNQ84 ROD84 ROQ84 RPD84 RPQ84 RQD84 RQQ84 RRD84 RRQ84 RSD84 RSQ84 RTD84 RTQ84 RUD84 RUQ84 RVD84 RVQ84 RWD84 RWQ84 RXD84 RXQ84 RYD84 RYQ84 RZD84 RZQ84 SAD84 SAQ84 SBD84 SBQ84 SCD84 SCQ84 SDD84 SDQ84 SED84 SEQ84 SFD84 SFQ84 SGD84 SGQ84 SHD84 SHQ84 SID84 SIQ84 SJD84 SJQ84 SKD84 SKQ84 SLD84 SLQ84 SMD84 SMQ84 SND84 SNQ84 SOD84 SOQ84 SPD84 SPQ84 SQD84 SQQ84 SRD84 SRQ84 SSD84 SSQ84 STD84 STQ84 SUD84 SUQ84 SVD84 SVQ84 SWD84 SWQ84 SXD84 SXQ84 SYD84 SYQ84 SZD84 SZQ84 TAD84 TAQ84 TBD84 TBQ84 TCD84 TCQ84 TDD84 TDQ84 TED84 TEQ84 TFD84 TFQ84 TGD84 TGQ84 THD84 THQ84 TID84 TIQ84 TJD84 TJQ84 TKD84 TKQ84 TLD84 TLQ84 TMD84 TMQ84 TND84 TNQ84 TOD84 TOQ84 TPD84 TPQ84 TQD84 TQQ84 TRD84 TRQ84 TSD84 TSQ84 TTD84 TTQ84 TUD84 TUQ84 TVD84 TVQ84 TWD84 TWQ84 TXD84 TXQ84 TYD84 TYQ84 TZD84 TZQ84 UAD84 UAQ84 UBD84 UBQ84 UCD84 UCQ84 UDD84 UDQ84 UED84 UEQ84 UFD84 UFQ84 UGD84 UGQ84 UHD84 UHQ84 UID84 UIQ84 UJD84 UJQ84 UKD84 UKQ84 ULD84 ULQ84 UMD84 UMQ84 UND84 UNQ84 UOD84 UOQ84 UPD84 UPQ84 UQD84 UQQ84 URD84 URQ84 USD84 USQ84 UTD84 UTQ84 UUD84 UUQ84 UVD84 UVQ84 UWD84 UWQ84 UXD84 UXQ84 UYD84 UYQ84 UZD84 UZQ84 VAD84 VAQ84 VBD84 VBQ84 VCD84 VCQ84 VDD84 VDQ84 VED84 VEQ84 VFD84 VFQ84 VGD84 VGQ84 VHD84 VHQ84 VID84 VIQ84 VJD84 VJQ84 VKD84 VKQ84 VLD84 VLQ84 VMD84 VMQ84 VND84 VNQ84 VOD84 VOQ84 VPD84 VPQ84 VQD84 VQQ84 VRD84 VRQ84 VSD84 VSQ84 VTD84 VTQ84 VUD84 VUQ84 VVD84 VVQ84 VWD84 VWQ84 VXD84 VXQ84 VYD84 VYQ84 VZD84 VZQ84 WAD84 WAQ84 WBD84 WBQ84 WCD84 WCQ84 WDD84 WDQ84 WED84 WEQ84 WFD84 WFQ84 WGD84 WGQ84 WHD84 WHQ84 WID84 WIQ84 WJD84 WJQ84 WKD84 WKQ84 WLD84 WLQ84 WMD84 WMQ84 WND84 WNQ84 WOD84 WOQ84 WPD84 WPQ84 WQD84 WQQ84 WRD84 WRQ84 WSD84 WSQ84 WTD84 WTQ84 WUD84 WUQ84 WVD84 WVQ84 WWD84 WWQ84 WXD84 WXQ84 WYD84 WYQ84 WZD84 WZQ84 XAD84 XAQ84 XBD84 XBQ84 XCD84 XCQ84 XDD84 XDQ84 XED84 XEQ84 XFD84">
    <cfRule type="containsText" dxfId="326" priority="187" operator="containsText" text="Ganska säker">
      <formula>NOT(ISERROR(SEARCH("Ganska säker",D84)))</formula>
    </cfRule>
    <cfRule type="containsText" dxfId="325" priority="188" operator="containsText" text="Mycket säker">
      <formula>NOT(ISERROR(SEARCH("Mycket säker",D84)))</formula>
    </cfRule>
    <cfRule type="containsText" dxfId="324" priority="189" operator="containsText" text="Osäker">
      <formula>NOT(ISERROR(SEARCH("Osäker",D84)))</formula>
    </cfRule>
  </conditionalFormatting>
  <conditionalFormatting sqref="D179">
    <cfRule type="containsText" dxfId="323" priority="184" operator="containsText" text="Ganska säker">
      <formula>NOT(ISERROR(SEARCH("Ganska säker",D179)))</formula>
    </cfRule>
    <cfRule type="containsText" dxfId="322" priority="185" operator="containsText" text="Mycket säker">
      <formula>NOT(ISERROR(SEARCH("Mycket säker",D179)))</formula>
    </cfRule>
    <cfRule type="containsText" dxfId="321" priority="186" operator="containsText" text="Osäker">
      <formula>NOT(ISERROR(SEARCH("Osäker",D179)))</formula>
    </cfRule>
  </conditionalFormatting>
  <conditionalFormatting sqref="D174 AD174 AQ174 BD174 BQ174 CD174 CQ174 DD174 DQ174 ED174 EQ174 FD174 FQ174 GD174 GQ174 HD174 HQ174 ID174 IQ174 JD174 JQ174 KD174 KQ174 LD174 LQ174 MD174 MQ174 ND174 NQ174 OD174 OQ174 PD174 PQ174 QD174 QQ174 RD174 RQ174 SD174 SQ174 TD174 TQ174 UD174 UQ174 VD174 VQ174 WD174 WQ174 XD174 XQ174 YD174 YQ174 ZD174 ZQ174 AAD174 AAQ174 ABD174 ABQ174 ACD174 ACQ174 ADD174 ADQ174 AED174 AEQ174 AFD174 AFQ174 AGD174 AGQ174 AHD174 AHQ174 AID174 AIQ174 AJD174 AJQ174 AKD174 AKQ174 ALD174 ALQ174 AMD174 AMQ174 AND174 ANQ174 AOD174 AOQ174 APD174 APQ174 AQD174 AQQ174 ARD174 ARQ174 ASD174 ASQ174 ATD174 ATQ174 AUD174 AUQ174 AVD174 AVQ174 AWD174 AWQ174 AXD174 AXQ174 AYD174 AYQ174 AZD174 AZQ174 BAD174 BAQ174 BBD174 BBQ174 BCD174 BCQ174 BDD174 BDQ174 BED174 BEQ174 BFD174 BFQ174 BGD174 BGQ174 BHD174 BHQ174 BID174 BIQ174 BJD174 BJQ174 BKD174 BKQ174 BLD174 BLQ174 BMD174 BMQ174 BND174 BNQ174 BOD174 BOQ174 BPD174 BPQ174 BQD174 BQQ174 BRD174 BRQ174 BSD174 BSQ174 BTD174 BTQ174 BUD174 BUQ174 BVD174 BVQ174 BWD174 BWQ174 BXD174 BXQ174 BYD174 BYQ174 BZD174 BZQ174 CAD174 CAQ174 CBD174 CBQ174 CCD174 CCQ174 CDD174 CDQ174 CED174 CEQ174 CFD174 CFQ174 CGD174 CGQ174 CHD174 CHQ174 CID174 CIQ174 CJD174 CJQ174 CKD174 CKQ174 CLD174 CLQ174 CMD174 CMQ174 CND174 CNQ174 COD174 COQ174 CPD174 CPQ174 CQD174 CQQ174 CRD174 CRQ174 CSD174 CSQ174 CTD174 CTQ174 CUD174 CUQ174 CVD174 CVQ174 CWD174 CWQ174 CXD174 CXQ174 CYD174 CYQ174 CZD174 CZQ174 DAD174 DAQ174 DBD174 DBQ174 DCD174 DCQ174 DDD174 DDQ174 DED174 DEQ174 DFD174 DFQ174 DGD174 DGQ174 DHD174 DHQ174 DID174 DIQ174 DJD174 DJQ174 DKD174 DKQ174 DLD174 DLQ174 DMD174 DMQ174 DND174 DNQ174 DOD174 DOQ174 DPD174 DPQ174 DQD174 DQQ174 DRD174 DRQ174 DSD174 DSQ174 DTD174 DTQ174 DUD174 DUQ174 DVD174 DVQ174 DWD174 DWQ174 DXD174 DXQ174 DYD174 DYQ174 DZD174 DZQ174 EAD174 EAQ174 EBD174 EBQ174 ECD174 ECQ174 EDD174 EDQ174 EED174 EEQ174 EFD174 EFQ174 EGD174 EGQ174 EHD174 EHQ174 EID174 EIQ174 EJD174 EJQ174 EKD174 EKQ174 ELD174 ELQ174 EMD174 EMQ174 END174 ENQ174 EOD174 EOQ174 EPD174 EPQ174 EQD174 EQQ174 ERD174 ERQ174 ESD174 ESQ174 ETD174 ETQ174 EUD174 EUQ174 EVD174 EVQ174 EWD174 EWQ174 EXD174 EXQ174 EYD174 EYQ174 EZD174 EZQ174 FAD174 FAQ174 FBD174 FBQ174 FCD174 FCQ174 FDD174 FDQ174 FED174 FEQ174 FFD174 FFQ174 FGD174 FGQ174 FHD174 FHQ174 FID174 FIQ174 FJD174 FJQ174 FKD174 FKQ174 FLD174 FLQ174 FMD174 FMQ174 FND174 FNQ174 FOD174 FOQ174 FPD174 FPQ174 FQD174 FQQ174 FRD174 FRQ174 FSD174 FSQ174 FTD174 FTQ174 FUD174 FUQ174 FVD174 FVQ174 FWD174 FWQ174 FXD174 FXQ174 FYD174 FYQ174 FZD174 FZQ174 GAD174 GAQ174 GBD174 GBQ174 GCD174 GCQ174 GDD174 GDQ174 GED174 GEQ174 GFD174 GFQ174 GGD174 GGQ174 GHD174 GHQ174 GID174 GIQ174 GJD174 GJQ174 GKD174 GKQ174 GLD174 GLQ174 GMD174 GMQ174 GND174 GNQ174 GOD174 GOQ174 GPD174 GPQ174 GQD174 GQQ174 GRD174 GRQ174 GSD174 GSQ174 GTD174 GTQ174 GUD174 GUQ174 GVD174 GVQ174 GWD174 GWQ174 GXD174 GXQ174 GYD174 GYQ174 GZD174 GZQ174 HAD174 HAQ174 HBD174 HBQ174 HCD174 HCQ174 HDD174 HDQ174 HED174 HEQ174 HFD174 HFQ174 HGD174 HGQ174 HHD174 HHQ174 HID174 HIQ174 HJD174 HJQ174 HKD174 HKQ174 HLD174 HLQ174 HMD174 HMQ174 HND174 HNQ174 HOD174 HOQ174 HPD174 HPQ174 HQD174 HQQ174 HRD174 HRQ174 HSD174 HSQ174 HTD174 HTQ174 HUD174 HUQ174 HVD174 HVQ174 HWD174 HWQ174 HXD174 HXQ174 HYD174 HYQ174 HZD174 HZQ174 IAD174 IAQ174 IBD174 IBQ174 ICD174 ICQ174 IDD174 IDQ174 IED174 IEQ174 IFD174 IFQ174 IGD174 IGQ174 IHD174 IHQ174 IID174 IIQ174 IJD174 IJQ174 IKD174 IKQ174 ILD174 ILQ174 IMD174 IMQ174 IND174 INQ174 IOD174 IOQ174 IPD174 IPQ174 IQD174 IQQ174 IRD174 IRQ174 ISD174 ISQ174 ITD174 ITQ174 IUD174 IUQ174 IVD174 IVQ174 IWD174 IWQ174 IXD174 IXQ174 IYD174 IYQ174 IZD174 IZQ174 JAD174 JAQ174 JBD174 JBQ174 JCD174 JCQ174 JDD174 JDQ174 JED174 JEQ174 JFD174 JFQ174 JGD174 JGQ174 JHD174 JHQ174 JID174 JIQ174 JJD174 JJQ174 JKD174 JKQ174 JLD174 JLQ174 JMD174 JMQ174 JND174 JNQ174 JOD174 JOQ174 JPD174 JPQ174 JQD174 JQQ174 JRD174 JRQ174 JSD174 JSQ174 JTD174 JTQ174 JUD174 JUQ174 JVD174 JVQ174 JWD174 JWQ174 JXD174 JXQ174 JYD174 JYQ174 JZD174 JZQ174 KAD174 KAQ174 KBD174 KBQ174 KCD174 KCQ174 KDD174 KDQ174 KED174 KEQ174 KFD174 KFQ174 KGD174 KGQ174 KHD174 KHQ174 KID174 KIQ174 KJD174 KJQ174 KKD174 KKQ174 KLD174 KLQ174 KMD174 KMQ174 KND174 KNQ174 KOD174 KOQ174 KPD174 KPQ174 KQD174 KQQ174 KRD174 KRQ174 KSD174 KSQ174 KTD174 KTQ174 KUD174 KUQ174 KVD174 KVQ174 KWD174 KWQ174 KXD174 KXQ174 KYD174 KYQ174 KZD174 KZQ174 LAD174 LAQ174 LBD174 LBQ174 LCD174 LCQ174 LDD174 LDQ174 LED174 LEQ174 LFD174 LFQ174 LGD174 LGQ174 LHD174 LHQ174 LID174 LIQ174 LJD174 LJQ174 LKD174 LKQ174 LLD174 LLQ174 LMD174 LMQ174 LND174 LNQ174 LOD174 LOQ174 LPD174 LPQ174 LQD174 LQQ174 LRD174 LRQ174 LSD174 LSQ174 LTD174 LTQ174 LUD174 LUQ174 LVD174 LVQ174 LWD174 LWQ174 LXD174 LXQ174 LYD174 LYQ174 LZD174 LZQ174 MAD174 MAQ174 MBD174 MBQ174 MCD174 MCQ174 MDD174 MDQ174 MED174 MEQ174 MFD174 MFQ174 MGD174 MGQ174 MHD174 MHQ174 MID174 MIQ174 MJD174 MJQ174 MKD174 MKQ174 MLD174 MLQ174 MMD174 MMQ174 MND174 MNQ174 MOD174 MOQ174 MPD174 MPQ174 MQD174 MQQ174 MRD174 MRQ174 MSD174 MSQ174 MTD174 MTQ174 MUD174 MUQ174 MVD174 MVQ174 MWD174 MWQ174 MXD174 MXQ174 MYD174 MYQ174 MZD174 MZQ174 NAD174 NAQ174 NBD174 NBQ174 NCD174 NCQ174 NDD174 NDQ174 NED174 NEQ174 NFD174 NFQ174 NGD174 NGQ174 NHD174 NHQ174 NID174 NIQ174 NJD174 NJQ174 NKD174 NKQ174 NLD174 NLQ174 NMD174 NMQ174 NND174 NNQ174 NOD174 NOQ174 NPD174 NPQ174 NQD174 NQQ174 NRD174 NRQ174 NSD174 NSQ174 NTD174 NTQ174 NUD174 NUQ174 NVD174 NVQ174 NWD174 NWQ174 NXD174 NXQ174 NYD174 NYQ174 NZD174 NZQ174 OAD174 OAQ174 OBD174 OBQ174 OCD174 OCQ174 ODD174 ODQ174 OED174 OEQ174 OFD174 OFQ174 OGD174 OGQ174 OHD174 OHQ174 OID174 OIQ174 OJD174 OJQ174 OKD174 OKQ174 OLD174 OLQ174 OMD174 OMQ174 OND174 ONQ174 OOD174 OOQ174 OPD174 OPQ174 OQD174 OQQ174 ORD174 ORQ174 OSD174 OSQ174 OTD174 OTQ174 OUD174 OUQ174 OVD174 OVQ174 OWD174 OWQ174 OXD174 OXQ174 OYD174 OYQ174 OZD174 OZQ174 PAD174 PAQ174 PBD174 PBQ174 PCD174 PCQ174 PDD174 PDQ174 PED174 PEQ174 PFD174 PFQ174 PGD174 PGQ174 PHD174 PHQ174 PID174 PIQ174 PJD174 PJQ174 PKD174 PKQ174 PLD174 PLQ174 PMD174 PMQ174 PND174 PNQ174 POD174 POQ174 PPD174 PPQ174 PQD174 PQQ174 PRD174 PRQ174 PSD174 PSQ174 PTD174 PTQ174 PUD174 PUQ174 PVD174 PVQ174 PWD174 PWQ174 PXD174 PXQ174 PYD174 PYQ174 PZD174 PZQ174 QAD174 QAQ174 QBD174 QBQ174 QCD174 QCQ174 QDD174 QDQ174 QED174 QEQ174 QFD174 QFQ174 QGD174 QGQ174 QHD174 QHQ174 QID174 QIQ174 QJD174 QJQ174 QKD174 QKQ174 QLD174 QLQ174 QMD174 QMQ174 QND174 QNQ174 QOD174 QOQ174 QPD174 QPQ174 QQD174 QQQ174 QRD174 QRQ174 QSD174 QSQ174 QTD174 QTQ174 QUD174 QUQ174 QVD174 QVQ174 QWD174 QWQ174 QXD174 QXQ174 QYD174 QYQ174 QZD174 QZQ174 RAD174 RAQ174 RBD174 RBQ174 RCD174 RCQ174 RDD174 RDQ174 RED174 REQ174 RFD174 RFQ174 RGD174 RGQ174 RHD174 RHQ174 RID174 RIQ174 RJD174 RJQ174 RKD174 RKQ174 RLD174 RLQ174 RMD174 RMQ174 RND174 RNQ174 ROD174 ROQ174 RPD174 RPQ174 RQD174 RQQ174 RRD174 RRQ174 RSD174 RSQ174 RTD174 RTQ174 RUD174 RUQ174 RVD174 RVQ174 RWD174 RWQ174 RXD174 RXQ174 RYD174 RYQ174 RZD174 RZQ174 SAD174 SAQ174 SBD174 SBQ174 SCD174 SCQ174 SDD174 SDQ174 SED174 SEQ174 SFD174 SFQ174 SGD174 SGQ174 SHD174 SHQ174 SID174 SIQ174 SJD174 SJQ174 SKD174 SKQ174 SLD174 SLQ174 SMD174 SMQ174 SND174 SNQ174 SOD174 SOQ174 SPD174 SPQ174 SQD174 SQQ174 SRD174 SRQ174 SSD174 SSQ174 STD174 STQ174 SUD174 SUQ174 SVD174 SVQ174 SWD174 SWQ174 SXD174 SXQ174 SYD174 SYQ174 SZD174 SZQ174 TAD174 TAQ174 TBD174 TBQ174 TCD174 TCQ174 TDD174 TDQ174 TED174 TEQ174 TFD174 TFQ174 TGD174 TGQ174 THD174 THQ174 TID174 TIQ174 TJD174 TJQ174 TKD174 TKQ174 TLD174 TLQ174 TMD174 TMQ174 TND174 TNQ174 TOD174 TOQ174 TPD174 TPQ174 TQD174 TQQ174 TRD174 TRQ174 TSD174 TSQ174 TTD174 TTQ174 TUD174 TUQ174 TVD174 TVQ174 TWD174 TWQ174 TXD174 TXQ174 TYD174 TYQ174 TZD174 TZQ174 UAD174 UAQ174 UBD174 UBQ174 UCD174 UCQ174 UDD174 UDQ174 UED174 UEQ174 UFD174 UFQ174 UGD174 UGQ174 UHD174 UHQ174 UID174 UIQ174 UJD174 UJQ174 UKD174 UKQ174 ULD174 ULQ174 UMD174 UMQ174 UND174 UNQ174 UOD174 UOQ174 UPD174 UPQ174 UQD174 UQQ174 URD174 URQ174 USD174 USQ174 UTD174 UTQ174 UUD174 UUQ174 UVD174 UVQ174 UWD174 UWQ174 UXD174 UXQ174 UYD174 UYQ174 UZD174 UZQ174 VAD174 VAQ174 VBD174 VBQ174 VCD174 VCQ174 VDD174 VDQ174 VED174 VEQ174 VFD174 VFQ174 VGD174 VGQ174 VHD174 VHQ174 VID174 VIQ174 VJD174 VJQ174 VKD174 VKQ174 VLD174 VLQ174 VMD174 VMQ174 VND174 VNQ174 VOD174 VOQ174 VPD174 VPQ174 VQD174 VQQ174 VRD174 VRQ174 VSD174 VSQ174 VTD174 VTQ174 VUD174 VUQ174 VVD174 VVQ174 VWD174 VWQ174 VXD174 VXQ174 VYD174 VYQ174 VZD174 VZQ174 WAD174 WAQ174 WBD174 WBQ174 WCD174 WCQ174 WDD174 WDQ174 WED174 WEQ174 WFD174 WFQ174 WGD174 WGQ174 WHD174 WHQ174 WID174 WIQ174 WJD174 WJQ174 WKD174 WKQ174 WLD174 WLQ174 WMD174 WMQ174 WND174 WNQ174 WOD174 WOQ174 WPD174 WPQ174 WQD174 WQQ174 WRD174 WRQ174 WSD174 WSQ174 WTD174 WTQ174 WUD174 WUQ174 WVD174 WVQ174 WWD174 WWQ174 WXD174 WXQ174 WYD174 WYQ174 WZD174 WZQ174 XAD174 XAQ174 XBD174 XBQ174 XCD174 XCQ174 XDD174 XDQ174 XED174 XEQ174 XFD174">
    <cfRule type="containsText" dxfId="320" priority="181" operator="containsText" text="Ganska säker">
      <formula>NOT(ISERROR(SEARCH("Ganska säker",D174)))</formula>
    </cfRule>
    <cfRule type="containsText" dxfId="319" priority="182" operator="containsText" text="Mycket säker">
      <formula>NOT(ISERROR(SEARCH("Mycket säker",D174)))</formula>
    </cfRule>
    <cfRule type="containsText" dxfId="318" priority="183" operator="containsText" text="Osäker">
      <formula>NOT(ISERROR(SEARCH("Osäker",D174)))</formula>
    </cfRule>
  </conditionalFormatting>
  <conditionalFormatting sqref="D178">
    <cfRule type="containsText" dxfId="317" priority="178" operator="containsText" text="Ganska säker">
      <formula>NOT(ISERROR(SEARCH("Ganska säker",D178)))</formula>
    </cfRule>
    <cfRule type="containsText" dxfId="316" priority="179" operator="containsText" text="Mycket säker">
      <formula>NOT(ISERROR(SEARCH("Mycket säker",D178)))</formula>
    </cfRule>
    <cfRule type="containsText" dxfId="315" priority="180" operator="containsText" text="Osäker">
      <formula>NOT(ISERROR(SEARCH("Osäker",D178)))</formula>
    </cfRule>
  </conditionalFormatting>
  <conditionalFormatting sqref="D163">
    <cfRule type="containsText" dxfId="314" priority="175" operator="containsText" text="Ganska säker">
      <formula>NOT(ISERROR(SEARCH("Ganska säker",D163)))</formula>
    </cfRule>
    <cfRule type="containsText" dxfId="313" priority="176" operator="containsText" text="Mycket säker">
      <formula>NOT(ISERROR(SEARCH("Mycket säker",D163)))</formula>
    </cfRule>
    <cfRule type="containsText" dxfId="312" priority="177" operator="containsText" text="Osäker">
      <formula>NOT(ISERROR(SEARCH("Osäker",D163)))</formula>
    </cfRule>
  </conditionalFormatting>
  <conditionalFormatting sqref="D53:D56">
    <cfRule type="containsText" dxfId="311" priority="172" operator="containsText" text="Ganska säker">
      <formula>NOT(ISERROR(SEARCH("Ganska säker",D53)))</formula>
    </cfRule>
    <cfRule type="containsText" dxfId="310" priority="173" operator="containsText" text="Mycket säker">
      <formula>NOT(ISERROR(SEARCH("Mycket säker",D53)))</formula>
    </cfRule>
    <cfRule type="containsText" dxfId="309" priority="174" operator="containsText" text="Osäker">
      <formula>NOT(ISERROR(SEARCH("Osäker",D53)))</formula>
    </cfRule>
  </conditionalFormatting>
  <conditionalFormatting sqref="F5">
    <cfRule type="cellIs" dxfId="308" priority="157" operator="notEqual">
      <formula>$B5</formula>
    </cfRule>
    <cfRule type="expression" dxfId="307" priority="158" stopIfTrue="1">
      <formula>"&lt;&gt;$B5"</formula>
    </cfRule>
  </conditionalFormatting>
  <conditionalFormatting sqref="F6:F11">
    <cfRule type="cellIs" dxfId="306" priority="155" operator="notEqual">
      <formula>$B6</formula>
    </cfRule>
    <cfRule type="expression" dxfId="305" priority="156" stopIfTrue="1">
      <formula>"&lt;&gt;$B5"</formula>
    </cfRule>
  </conditionalFormatting>
  <conditionalFormatting sqref="F16">
    <cfRule type="cellIs" dxfId="304" priority="153" operator="notEqual">
      <formula>$B16</formula>
    </cfRule>
    <cfRule type="expression" dxfId="303" priority="154" stopIfTrue="1">
      <formula>"&lt;&gt;$B5"</formula>
    </cfRule>
  </conditionalFormatting>
  <conditionalFormatting sqref="F17:F22">
    <cfRule type="cellIs" dxfId="302" priority="151" operator="notEqual">
      <formula>$B17</formula>
    </cfRule>
    <cfRule type="expression" dxfId="301" priority="152" stopIfTrue="1">
      <formula>"&lt;&gt;$B5"</formula>
    </cfRule>
  </conditionalFormatting>
  <conditionalFormatting sqref="F26">
    <cfRule type="cellIs" dxfId="300" priority="149" operator="notEqual">
      <formula>$B26</formula>
    </cfRule>
    <cfRule type="expression" dxfId="299" priority="150" stopIfTrue="1">
      <formula>"&lt;&gt;$B5"</formula>
    </cfRule>
  </conditionalFormatting>
  <conditionalFormatting sqref="F27:F30">
    <cfRule type="cellIs" dxfId="298" priority="147" operator="notEqual">
      <formula>$B27</formula>
    </cfRule>
    <cfRule type="expression" dxfId="297" priority="148" stopIfTrue="1">
      <formula>"&lt;&gt;$B5"</formula>
    </cfRule>
  </conditionalFormatting>
  <conditionalFormatting sqref="F34">
    <cfRule type="cellIs" dxfId="296" priority="145" operator="notEqual">
      <formula>$B34</formula>
    </cfRule>
    <cfRule type="expression" dxfId="295" priority="146" stopIfTrue="1">
      <formula>"&lt;&gt;$B5"</formula>
    </cfRule>
  </conditionalFormatting>
  <conditionalFormatting sqref="F35:F37">
    <cfRule type="cellIs" dxfId="294" priority="143" operator="notEqual">
      <formula>$B35</formula>
    </cfRule>
    <cfRule type="expression" dxfId="293" priority="144" stopIfTrue="1">
      <formula>"&lt;&gt;$B5"</formula>
    </cfRule>
  </conditionalFormatting>
  <conditionalFormatting sqref="F42 F46">
    <cfRule type="cellIs" dxfId="292" priority="141" operator="notEqual">
      <formula>$B42</formula>
    </cfRule>
    <cfRule type="expression" dxfId="291" priority="142" stopIfTrue="1">
      <formula>"&lt;&gt;$B5"</formula>
    </cfRule>
  </conditionalFormatting>
  <conditionalFormatting sqref="F43:F45">
    <cfRule type="cellIs" dxfId="290" priority="139" operator="notEqual">
      <formula>$B43</formula>
    </cfRule>
    <cfRule type="expression" dxfId="289" priority="140" stopIfTrue="1">
      <formula>"&lt;&gt;$B5"</formula>
    </cfRule>
  </conditionalFormatting>
  <conditionalFormatting sqref="F52 F56">
    <cfRule type="cellIs" dxfId="288" priority="137" operator="notEqual">
      <formula>$B52</formula>
    </cfRule>
    <cfRule type="expression" dxfId="287" priority="138" stopIfTrue="1">
      <formula>"&lt;&gt;$B5"</formula>
    </cfRule>
  </conditionalFormatting>
  <conditionalFormatting sqref="F53:F55">
    <cfRule type="cellIs" dxfId="286" priority="135" operator="notEqual">
      <formula>$B53</formula>
    </cfRule>
    <cfRule type="expression" dxfId="285" priority="136" stopIfTrue="1">
      <formula>"&lt;&gt;$B5"</formula>
    </cfRule>
  </conditionalFormatting>
  <conditionalFormatting sqref="F62">
    <cfRule type="cellIs" dxfId="284" priority="133" operator="notEqual">
      <formula>$B62</formula>
    </cfRule>
    <cfRule type="expression" dxfId="283" priority="134" stopIfTrue="1">
      <formula>"&lt;&gt;$B5"</formula>
    </cfRule>
  </conditionalFormatting>
  <conditionalFormatting sqref="F63:F65">
    <cfRule type="cellIs" dxfId="282" priority="131" operator="notEqual">
      <formula>$B63</formula>
    </cfRule>
    <cfRule type="expression" dxfId="281" priority="132" stopIfTrue="1">
      <formula>"&lt;&gt;$B5"</formula>
    </cfRule>
  </conditionalFormatting>
  <conditionalFormatting sqref="F73">
    <cfRule type="cellIs" dxfId="280" priority="129" operator="notEqual">
      <formula>$B73</formula>
    </cfRule>
    <cfRule type="expression" dxfId="279" priority="130" stopIfTrue="1">
      <formula>"&lt;&gt;$B5"</formula>
    </cfRule>
  </conditionalFormatting>
  <conditionalFormatting sqref="F74:F76">
    <cfRule type="cellIs" dxfId="278" priority="127" operator="notEqual">
      <formula>$B74</formula>
    </cfRule>
    <cfRule type="expression" dxfId="277" priority="128" stopIfTrue="1">
      <formula>"&lt;&gt;$B5"</formula>
    </cfRule>
  </conditionalFormatting>
  <conditionalFormatting sqref="F85">
    <cfRule type="cellIs" dxfId="276" priority="125" operator="notEqual">
      <formula>$B85</formula>
    </cfRule>
    <cfRule type="expression" dxfId="275" priority="126" stopIfTrue="1">
      <formula>"&lt;&gt;$B5"</formula>
    </cfRule>
  </conditionalFormatting>
  <conditionalFormatting sqref="F86:F88">
    <cfRule type="cellIs" dxfId="274" priority="123" operator="notEqual">
      <formula>$B86</formula>
    </cfRule>
    <cfRule type="expression" dxfId="273" priority="124" stopIfTrue="1">
      <formula>"&lt;&gt;$B5"</formula>
    </cfRule>
  </conditionalFormatting>
  <conditionalFormatting sqref="F98">
    <cfRule type="cellIs" dxfId="272" priority="121" operator="notEqual">
      <formula>$B98</formula>
    </cfRule>
    <cfRule type="expression" dxfId="271" priority="122" stopIfTrue="1">
      <formula>"&lt;&gt;$B5"</formula>
    </cfRule>
  </conditionalFormatting>
  <conditionalFormatting sqref="F99">
    <cfRule type="cellIs" dxfId="270" priority="119" operator="notEqual">
      <formula>$B99</formula>
    </cfRule>
    <cfRule type="expression" dxfId="269" priority="120" stopIfTrue="1">
      <formula>"&lt;&gt;$B5"</formula>
    </cfRule>
  </conditionalFormatting>
  <conditionalFormatting sqref="F109 F111 F113">
    <cfRule type="cellIs" dxfId="268" priority="117" operator="notEqual">
      <formula>$B109</formula>
    </cfRule>
    <cfRule type="expression" dxfId="267" priority="118" stopIfTrue="1">
      <formula>"&lt;&gt;$B5"</formula>
    </cfRule>
  </conditionalFormatting>
  <conditionalFormatting sqref="F110 F112">
    <cfRule type="cellIs" dxfId="266" priority="115" operator="notEqual">
      <formula>$B110</formula>
    </cfRule>
    <cfRule type="expression" dxfId="265" priority="116" stopIfTrue="1">
      <formula>"&lt;&gt;$B5"</formula>
    </cfRule>
  </conditionalFormatting>
  <conditionalFormatting sqref="F121 F123 F128 F125:F126 F130:F131">
    <cfRule type="cellIs" dxfId="264" priority="113" operator="notEqual">
      <formula>$B121</formula>
    </cfRule>
    <cfRule type="expression" dxfId="263" priority="114" stopIfTrue="1">
      <formula>"&lt;&gt;$B5"</formula>
    </cfRule>
  </conditionalFormatting>
  <conditionalFormatting sqref="F122 F127 F124 F129">
    <cfRule type="cellIs" dxfId="262" priority="111" operator="notEqual">
      <formula>$B122</formula>
    </cfRule>
    <cfRule type="expression" dxfId="261" priority="112" stopIfTrue="1">
      <formula>"&lt;&gt;$B5"</formula>
    </cfRule>
  </conditionalFormatting>
  <conditionalFormatting sqref="F135 F137 F139">
    <cfRule type="cellIs" dxfId="260" priority="109" operator="notEqual">
      <formula>$B135</formula>
    </cfRule>
    <cfRule type="expression" dxfId="259" priority="110" stopIfTrue="1">
      <formula>"&lt;&gt;$B5"</formula>
    </cfRule>
  </conditionalFormatting>
  <conditionalFormatting sqref="F136 F138">
    <cfRule type="cellIs" dxfId="258" priority="107" operator="notEqual">
      <formula>$B136</formula>
    </cfRule>
    <cfRule type="expression" dxfId="257" priority="108" stopIfTrue="1">
      <formula>"&lt;&gt;$B5"</formula>
    </cfRule>
  </conditionalFormatting>
  <conditionalFormatting sqref="F148 F150">
    <cfRule type="cellIs" dxfId="256" priority="105" operator="notEqual">
      <formula>$B148</formula>
    </cfRule>
    <cfRule type="expression" dxfId="255" priority="106" stopIfTrue="1">
      <formula>"&lt;&gt;$B5"</formula>
    </cfRule>
  </conditionalFormatting>
  <conditionalFormatting sqref="F149 F151">
    <cfRule type="cellIs" dxfId="254" priority="103" operator="notEqual">
      <formula>$B149</formula>
    </cfRule>
    <cfRule type="expression" dxfId="253" priority="104" stopIfTrue="1">
      <formula>"&lt;&gt;$B5"</formula>
    </cfRule>
  </conditionalFormatting>
  <conditionalFormatting sqref="F160 F164 F162">
    <cfRule type="cellIs" dxfId="252" priority="101" operator="notEqual">
      <formula>$B160</formula>
    </cfRule>
    <cfRule type="expression" dxfId="251" priority="102" stopIfTrue="1">
      <formula>"&lt;&gt;$B5"</formula>
    </cfRule>
  </conditionalFormatting>
  <conditionalFormatting sqref="F161 F165 F163">
    <cfRule type="cellIs" dxfId="250" priority="99" operator="notEqual">
      <formula>$B161</formula>
    </cfRule>
    <cfRule type="expression" dxfId="249" priority="100" stopIfTrue="1">
      <formula>"&lt;&gt;$B5"</formula>
    </cfRule>
  </conditionalFormatting>
  <conditionalFormatting sqref="F175 F177">
    <cfRule type="cellIs" dxfId="248" priority="97" operator="notEqual">
      <formula>$B175</formula>
    </cfRule>
    <cfRule type="expression" dxfId="247" priority="98" stopIfTrue="1">
      <formula>"&lt;&gt;$B5"</formula>
    </cfRule>
  </conditionalFormatting>
  <conditionalFormatting sqref="F176 F178">
    <cfRule type="cellIs" dxfId="246" priority="95" operator="notEqual">
      <formula>$B176</formula>
    </cfRule>
    <cfRule type="expression" dxfId="245" priority="96" stopIfTrue="1">
      <formula>"&lt;&gt;$B5"</formula>
    </cfRule>
  </conditionalFormatting>
  <conditionalFormatting sqref="E5">
    <cfRule type="cellIs" dxfId="244" priority="93" operator="notEqual">
      <formula>$B5</formula>
    </cfRule>
    <cfRule type="expression" dxfId="243" priority="94" stopIfTrue="1">
      <formula>"&lt;&gt;$B5"</formula>
    </cfRule>
  </conditionalFormatting>
  <conditionalFormatting sqref="E6:E11">
    <cfRule type="cellIs" dxfId="242" priority="91" operator="notEqual">
      <formula>$B6</formula>
    </cfRule>
    <cfRule type="expression" dxfId="241" priority="92" stopIfTrue="1">
      <formula>"&lt;&gt;$B5"</formula>
    </cfRule>
  </conditionalFormatting>
  <conditionalFormatting sqref="E16:E22">
    <cfRule type="cellIs" dxfId="240" priority="89" operator="notEqual">
      <formula>$B16</formula>
    </cfRule>
    <cfRule type="expression" dxfId="239" priority="90" stopIfTrue="1">
      <formula>"&lt;&gt;$B5"</formula>
    </cfRule>
  </conditionalFormatting>
  <conditionalFormatting sqref="E26:E30">
    <cfRule type="cellIs" dxfId="238" priority="87" operator="notEqual">
      <formula>$B26</formula>
    </cfRule>
    <cfRule type="expression" dxfId="237" priority="88" stopIfTrue="1">
      <formula>"&lt;&gt;$B5"</formula>
    </cfRule>
  </conditionalFormatting>
  <conditionalFormatting sqref="E34:E37">
    <cfRule type="cellIs" dxfId="236" priority="85" operator="notEqual">
      <formula>$B34</formula>
    </cfRule>
    <cfRule type="expression" dxfId="235" priority="86" stopIfTrue="1">
      <formula>"&lt;&gt;$B5"</formula>
    </cfRule>
  </conditionalFormatting>
  <conditionalFormatting sqref="E42:E46">
    <cfRule type="cellIs" dxfId="234" priority="83" operator="notEqual">
      <formula>$B42</formula>
    </cfRule>
    <cfRule type="expression" dxfId="233" priority="84" stopIfTrue="1">
      <formula>"&lt;&gt;$B5"</formula>
    </cfRule>
  </conditionalFormatting>
  <conditionalFormatting sqref="E52:E56">
    <cfRule type="cellIs" dxfId="232" priority="81" operator="notEqual">
      <formula>$B52</formula>
    </cfRule>
    <cfRule type="expression" dxfId="231" priority="82" stopIfTrue="1">
      <formula>"&lt;&gt;$B5"</formula>
    </cfRule>
  </conditionalFormatting>
  <conditionalFormatting sqref="E62:E65">
    <cfRule type="cellIs" dxfId="230" priority="79" operator="notEqual">
      <formula>$B62</formula>
    </cfRule>
    <cfRule type="expression" dxfId="229" priority="80" stopIfTrue="1">
      <formula>"&lt;&gt;$B5"</formula>
    </cfRule>
  </conditionalFormatting>
  <conditionalFormatting sqref="E73:E76">
    <cfRule type="cellIs" dxfId="228" priority="77" operator="notEqual">
      <formula>$B73</formula>
    </cfRule>
    <cfRule type="expression" dxfId="227" priority="78" stopIfTrue="1">
      <formula>"&lt;&gt;$B5"</formula>
    </cfRule>
  </conditionalFormatting>
  <conditionalFormatting sqref="E85:E88">
    <cfRule type="cellIs" dxfId="226" priority="75" operator="notEqual">
      <formula>$B85</formula>
    </cfRule>
    <cfRule type="expression" dxfId="225" priority="76" stopIfTrue="1">
      <formula>"&lt;&gt;$B5"</formula>
    </cfRule>
  </conditionalFormatting>
  <conditionalFormatting sqref="E98:E99">
    <cfRule type="cellIs" dxfId="224" priority="73" operator="notEqual">
      <formula>$B98</formula>
    </cfRule>
    <cfRule type="expression" dxfId="223" priority="74" stopIfTrue="1">
      <formula>"&lt;&gt;$B5"</formula>
    </cfRule>
  </conditionalFormatting>
  <conditionalFormatting sqref="E109:E113">
    <cfRule type="cellIs" dxfId="222" priority="71" operator="notEqual">
      <formula>$B109</formula>
    </cfRule>
    <cfRule type="expression" dxfId="221" priority="72" stopIfTrue="1">
      <formula>"&lt;&gt;$B5"</formula>
    </cfRule>
  </conditionalFormatting>
  <conditionalFormatting sqref="E121:E131">
    <cfRule type="cellIs" dxfId="220" priority="69" operator="notEqual">
      <formula>$B121</formula>
    </cfRule>
    <cfRule type="expression" dxfId="219" priority="70" stopIfTrue="1">
      <formula>"&lt;&gt;$B5"</formula>
    </cfRule>
  </conditionalFormatting>
  <conditionalFormatting sqref="E135:E139">
    <cfRule type="cellIs" dxfId="218" priority="67" operator="notEqual">
      <formula>$B135</formula>
    </cfRule>
    <cfRule type="expression" dxfId="217" priority="68" stopIfTrue="1">
      <formula>"&lt;&gt;$B5"</formula>
    </cfRule>
  </conditionalFormatting>
  <conditionalFormatting sqref="E148:E151">
    <cfRule type="cellIs" dxfId="216" priority="65" operator="notEqual">
      <formula>$B148</formula>
    </cfRule>
    <cfRule type="expression" dxfId="215" priority="66" stopIfTrue="1">
      <formula>"&lt;&gt;$B5"</formula>
    </cfRule>
  </conditionalFormatting>
  <conditionalFormatting sqref="E160:E165">
    <cfRule type="cellIs" dxfId="214" priority="63" operator="notEqual">
      <formula>$B160</formula>
    </cfRule>
    <cfRule type="expression" dxfId="213" priority="64" stopIfTrue="1">
      <formula>"&lt;&gt;$B5"</formula>
    </cfRule>
  </conditionalFormatting>
  <conditionalFormatting sqref="E175:E178">
    <cfRule type="cellIs" dxfId="212" priority="61" operator="notEqual">
      <formula>$B175</formula>
    </cfRule>
    <cfRule type="expression" dxfId="211" priority="62" stopIfTrue="1">
      <formula>"&lt;&gt;$B5"</formula>
    </cfRule>
  </conditionalFormatting>
  <conditionalFormatting sqref="F12">
    <cfRule type="cellIs" dxfId="210" priority="59" operator="notEqual">
      <formula>$B12</formula>
    </cfRule>
    <cfRule type="expression" dxfId="209" priority="60" stopIfTrue="1">
      <formula>"&lt;&gt;$B5"</formula>
    </cfRule>
  </conditionalFormatting>
  <conditionalFormatting sqref="E12">
    <cfRule type="cellIs" dxfId="208" priority="57" operator="notEqual">
      <formula>$B12</formula>
    </cfRule>
    <cfRule type="expression" dxfId="207" priority="58" stopIfTrue="1">
      <formula>"&lt;&gt;$B5"</formula>
    </cfRule>
  </conditionalFormatting>
  <conditionalFormatting sqref="F23">
    <cfRule type="cellIs" dxfId="206" priority="55" operator="notEqual">
      <formula>$B23</formula>
    </cfRule>
    <cfRule type="expression" dxfId="205" priority="56" stopIfTrue="1">
      <formula>"&lt;&gt;$B5"</formula>
    </cfRule>
  </conditionalFormatting>
  <conditionalFormatting sqref="E23">
    <cfRule type="cellIs" dxfId="204" priority="53" operator="notEqual">
      <formula>$B23</formula>
    </cfRule>
    <cfRule type="expression" dxfId="203" priority="54" stopIfTrue="1">
      <formula>"&lt;&gt;$B5"</formula>
    </cfRule>
  </conditionalFormatting>
  <conditionalFormatting sqref="F39">
    <cfRule type="cellIs" dxfId="202" priority="51" operator="notEqual">
      <formula>$B39</formula>
    </cfRule>
    <cfRule type="expression" dxfId="201" priority="52" stopIfTrue="1">
      <formula>"&lt;&gt;$B5"</formula>
    </cfRule>
  </conditionalFormatting>
  <conditionalFormatting sqref="E39">
    <cfRule type="cellIs" dxfId="200" priority="49" operator="notEqual">
      <formula>$B39</formula>
    </cfRule>
    <cfRule type="expression" dxfId="199" priority="50" stopIfTrue="1">
      <formula>"&lt;&gt;$B5"</formula>
    </cfRule>
  </conditionalFormatting>
  <conditionalFormatting sqref="F47">
    <cfRule type="cellIs" dxfId="198" priority="47" operator="notEqual">
      <formula>$B47</formula>
    </cfRule>
    <cfRule type="expression" dxfId="197" priority="48" stopIfTrue="1">
      <formula>"&lt;&gt;$B5"</formula>
    </cfRule>
  </conditionalFormatting>
  <conditionalFormatting sqref="E47">
    <cfRule type="cellIs" dxfId="196" priority="45" operator="notEqual">
      <formula>$B47</formula>
    </cfRule>
    <cfRule type="expression" dxfId="195" priority="46" stopIfTrue="1">
      <formula>"&lt;&gt;$B5"</formula>
    </cfRule>
  </conditionalFormatting>
  <conditionalFormatting sqref="F57">
    <cfRule type="cellIs" dxfId="194" priority="43" operator="notEqual">
      <formula>$B57</formula>
    </cfRule>
    <cfRule type="expression" dxfId="193" priority="44" stopIfTrue="1">
      <formula>"&lt;&gt;$B5"</formula>
    </cfRule>
  </conditionalFormatting>
  <conditionalFormatting sqref="E57">
    <cfRule type="cellIs" dxfId="192" priority="41" operator="notEqual">
      <formula>$B57</formula>
    </cfRule>
    <cfRule type="expression" dxfId="191" priority="42" stopIfTrue="1">
      <formula>"&lt;&gt;$B5"</formula>
    </cfRule>
  </conditionalFormatting>
  <conditionalFormatting sqref="F66">
    <cfRule type="cellIs" dxfId="190" priority="39" operator="notEqual">
      <formula>$B66</formula>
    </cfRule>
    <cfRule type="expression" dxfId="189" priority="40" stopIfTrue="1">
      <formula>"&lt;&gt;$B5"</formula>
    </cfRule>
  </conditionalFormatting>
  <conditionalFormatting sqref="E66">
    <cfRule type="cellIs" dxfId="188" priority="37" operator="notEqual">
      <formula>$B66</formula>
    </cfRule>
    <cfRule type="expression" dxfId="187" priority="38" stopIfTrue="1">
      <formula>"&lt;&gt;$B5"</formula>
    </cfRule>
  </conditionalFormatting>
  <conditionalFormatting sqref="F77">
    <cfRule type="cellIs" dxfId="186" priority="35" operator="notEqual">
      <formula>$B77</formula>
    </cfRule>
    <cfRule type="expression" dxfId="185" priority="36" stopIfTrue="1">
      <formula>"&lt;&gt;$B5"</formula>
    </cfRule>
  </conditionalFormatting>
  <conditionalFormatting sqref="E77">
    <cfRule type="cellIs" dxfId="184" priority="33" operator="notEqual">
      <formula>$B77</formula>
    </cfRule>
    <cfRule type="expression" dxfId="183" priority="34" stopIfTrue="1">
      <formula>"&lt;&gt;$B5"</formula>
    </cfRule>
  </conditionalFormatting>
  <conditionalFormatting sqref="F89">
    <cfRule type="cellIs" dxfId="182" priority="31" operator="notEqual">
      <formula>$B89</formula>
    </cfRule>
    <cfRule type="expression" dxfId="181" priority="32" stopIfTrue="1">
      <formula>"&lt;&gt;$B5"</formula>
    </cfRule>
  </conditionalFormatting>
  <conditionalFormatting sqref="E89">
    <cfRule type="cellIs" dxfId="180" priority="29" operator="notEqual">
      <formula>$B89</formula>
    </cfRule>
    <cfRule type="expression" dxfId="179" priority="30" stopIfTrue="1">
      <formula>"&lt;&gt;$B5"</formula>
    </cfRule>
  </conditionalFormatting>
  <conditionalFormatting sqref="F100">
    <cfRule type="cellIs" dxfId="178" priority="27" operator="notEqual">
      <formula>$B100</formula>
    </cfRule>
    <cfRule type="expression" dxfId="177" priority="28" stopIfTrue="1">
      <formula>"&lt;&gt;$B5"</formula>
    </cfRule>
  </conditionalFormatting>
  <conditionalFormatting sqref="E100">
    <cfRule type="cellIs" dxfId="176" priority="25" operator="notEqual">
      <formula>$B100</formula>
    </cfRule>
    <cfRule type="expression" dxfId="175" priority="26" stopIfTrue="1">
      <formula>"&lt;&gt;$B5"</formula>
    </cfRule>
  </conditionalFormatting>
  <conditionalFormatting sqref="F114">
    <cfRule type="cellIs" dxfId="174" priority="23" operator="notEqual">
      <formula>$B114</formula>
    </cfRule>
    <cfRule type="expression" dxfId="173" priority="24" stopIfTrue="1">
      <formula>"&lt;&gt;$B5"</formula>
    </cfRule>
  </conditionalFormatting>
  <conditionalFormatting sqref="E114">
    <cfRule type="cellIs" dxfId="172" priority="21" operator="notEqual">
      <formula>$B114</formula>
    </cfRule>
    <cfRule type="expression" dxfId="171" priority="22" stopIfTrue="1">
      <formula>"&lt;&gt;$B5"</formula>
    </cfRule>
  </conditionalFormatting>
  <conditionalFormatting sqref="F132">
    <cfRule type="cellIs" dxfId="170" priority="19" operator="notEqual">
      <formula>$B132</formula>
    </cfRule>
    <cfRule type="expression" dxfId="169" priority="20" stopIfTrue="1">
      <formula>"&lt;&gt;$B5"</formula>
    </cfRule>
  </conditionalFormatting>
  <conditionalFormatting sqref="E132">
    <cfRule type="cellIs" dxfId="168" priority="17" operator="notEqual">
      <formula>$B132</formula>
    </cfRule>
    <cfRule type="expression" dxfId="167" priority="18" stopIfTrue="1">
      <formula>"&lt;&gt;$B5"</formula>
    </cfRule>
  </conditionalFormatting>
  <conditionalFormatting sqref="E179">
    <cfRule type="cellIs" dxfId="166" priority="1" operator="notEqual">
      <formula>$B179</formula>
    </cfRule>
    <cfRule type="expression" dxfId="165" priority="2" stopIfTrue="1">
      <formula>"&lt;&gt;$B5"</formula>
    </cfRule>
  </conditionalFormatting>
  <conditionalFormatting sqref="F140">
    <cfRule type="cellIs" dxfId="164" priority="15" operator="notEqual">
      <formula>$B140</formula>
    </cfRule>
    <cfRule type="expression" dxfId="163" priority="16" stopIfTrue="1">
      <formula>"&lt;&gt;$B5"</formula>
    </cfRule>
  </conditionalFormatting>
  <conditionalFormatting sqref="E140">
    <cfRule type="cellIs" dxfId="162" priority="13" operator="notEqual">
      <formula>$B140</formula>
    </cfRule>
    <cfRule type="expression" dxfId="161" priority="14" stopIfTrue="1">
      <formula>"&lt;&gt;$B5"</formula>
    </cfRule>
  </conditionalFormatting>
  <conditionalFormatting sqref="F152">
    <cfRule type="cellIs" dxfId="160" priority="11" operator="notEqual">
      <formula>$B152</formula>
    </cfRule>
    <cfRule type="expression" dxfId="159" priority="12" stopIfTrue="1">
      <formula>"&lt;&gt;$B5"</formula>
    </cfRule>
  </conditionalFormatting>
  <conditionalFormatting sqref="E152">
    <cfRule type="cellIs" dxfId="158" priority="9" operator="notEqual">
      <formula>$B152</formula>
    </cfRule>
    <cfRule type="expression" dxfId="157" priority="10" stopIfTrue="1">
      <formula>"&lt;&gt;$B5"</formula>
    </cfRule>
  </conditionalFormatting>
  <conditionalFormatting sqref="F166">
    <cfRule type="cellIs" dxfId="156" priority="7" operator="notEqual">
      <formula>$B166</formula>
    </cfRule>
    <cfRule type="expression" dxfId="155" priority="8" stopIfTrue="1">
      <formula>"&lt;&gt;$B5"</formula>
    </cfRule>
  </conditionalFormatting>
  <conditionalFormatting sqref="E166">
    <cfRule type="cellIs" dxfId="154" priority="5" operator="notEqual">
      <formula>$B166</formula>
    </cfRule>
    <cfRule type="expression" dxfId="153" priority="6" stopIfTrue="1">
      <formula>"&lt;&gt;$B5"</formula>
    </cfRule>
  </conditionalFormatting>
  <conditionalFormatting sqref="F179">
    <cfRule type="cellIs" dxfId="152" priority="3" operator="notEqual">
      <formula>$B179</formula>
    </cfRule>
    <cfRule type="expression" dxfId="151" priority="4" stopIfTrue="1">
      <formula>"&lt;&gt;$B5"</formula>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53" id="{6633CA99-5D94-4A17-A257-EA808FE89135}">
            <xm:f>IF('/Users/Sara/Library/Containers/com.microsoft.Excel/Data/Documents/C:\Users\svrasu\Documents\Testkörningar\[Nyttovärdering, kalkyl.xlsm]Information'!#REF!="", TRUE, FALSE)</xm:f>
            <x14:dxf>
              <fill>
                <patternFill>
                  <bgColor rgb="FFE2EFDA"/>
                </patternFill>
              </fill>
            </x14:dxf>
          </x14:cfRule>
          <xm:sqref>B2 J2 M2 P2 T2 W2 Z2 AC2 AF2 AI2 AL2 AO2 AR2 AU2 AX2 BA2 BD2 BG2 BJ2 BM2 BP2 BS2 BV2 BY2 CB2 CE2 CH2 CK2 CN2 CQ2 CT2 CW2 CZ2 DC2 DF2 DI2 DL2 DO2 DR2 DU2 DX2 EA2 ED2 EG2 EJ2 EM2 EP2 ES2 EV2 EY2 FB2 FE2 FH2 FK2 FN2 FQ2 FT2 FW2 FZ2 GC2 GF2 GI2 GL2 GO2 GR2 GU2 GX2 HA2 HD2 HG2 HJ2 HM2 HP2 HS2 HV2 HY2 IB2 IE2 IH2 IK2 IN2 IQ2 IT2 IW2 IZ2 JC2 JF2 JI2 JL2 JO2 JR2 JU2 JX2 KA2 KD2 KG2 KJ2 KM2 KP2 KS2 KV2 KY2 LB2 LE2 LH2 LK2 LN2 LQ2 LT2 LW2 LZ2 MC2 MF2 MI2 ML2 MO2 MR2 MU2 MX2 NA2 ND2 NG2 NJ2 NM2 NP2 NS2 NV2 NY2 OB2 OE2 OH2 OK2 ON2 OQ2 OT2 OW2 OZ2 PC2 PF2 PI2 PL2 PO2 PR2 PU2 PX2 QA2 QD2 QG2 QJ2 QM2 QP2 QS2 QV2 QY2 RB2 RE2 RH2 RK2 RN2 RQ2 RT2 RW2 RZ2 SC2 SF2 SI2 SL2 SO2 SR2 SU2 SX2 TA2 TD2 TG2 TJ2 TM2 TP2 TS2 TV2 TY2 UB2 UE2 UH2 UK2 UN2 UQ2 UT2 UW2 UZ2 VC2 VF2 VI2 VL2 VO2 VR2 VU2 VX2 WA2 WD2 WG2 WJ2 WM2 WP2 WS2 WV2 WY2 XB2 XE2 XH2 XK2 XN2 XQ2 XT2 XW2 XZ2 YC2 YF2 YI2 YL2 YO2 YR2 YU2 YX2 ZA2 ZD2 ZG2 ZJ2 ZM2 ZP2 ZS2 ZV2 ZY2 AAB2 AAE2 AAH2 AAK2 AAN2 AAQ2 AAT2 AAW2 AAZ2 ABC2 ABF2 ABI2 ABL2 ABO2 ABR2 ABU2 ABX2 ACA2 ACD2 ACG2 ACJ2 ACM2 ACP2 ACS2 ACV2 ACY2 ADB2 ADE2 ADH2 ADK2 ADN2 ADQ2 ADT2 ADW2 ADZ2 AEC2 AEF2 AEI2 AEL2 AEO2 AER2 AEU2 AEX2 AFA2 AFD2 AFG2 AFJ2 AFM2 AFP2 AFS2 AFV2 AFY2 AGB2 AGE2 AGH2 AGK2 AGN2 AGQ2 AGT2 AGW2 AGZ2 AHC2 AHF2 AHI2 AHL2 AHO2 AHR2 AHU2 AHX2 AIA2 AID2 AIG2 AIJ2 AIM2 AIP2 AIS2 AIV2 AIY2 AJB2 AJE2 AJH2 AJK2 AJN2 AJQ2 AJT2 AJW2 AJZ2 AKC2 AKF2 AKI2 AKL2 AKO2 AKR2 AKU2 AKX2 ALA2 ALD2 ALG2 ALJ2 ALM2 ALP2 ALS2 ALV2 ALY2 AMB2 AME2 AMH2 AMK2 AMN2 AMQ2 AMT2 AMW2 AMZ2 ANC2 ANF2 ANI2 ANL2 ANO2 ANR2 ANU2 ANX2 AOA2 AOD2 AOG2 AOJ2 AOM2 AOP2 AOS2 AOV2 AOY2 APB2 APE2 APH2 APK2 APN2 APQ2 APT2 APW2 APZ2 AQC2 AQF2 AQI2 AQL2 AQO2 AQR2 AQU2 AQX2 ARA2 ARD2 ARG2 ARJ2 ARM2 ARP2 ARS2 ARV2 ARY2 ASB2 ASE2 ASH2 ASK2 ASN2 ASQ2 AST2 ASW2 ASZ2 ATC2 ATF2 ATI2 ATL2 ATO2 ATR2 ATU2 ATX2 AUA2 AUD2 AUG2 AUJ2 AUM2 AUP2 AUS2 AUV2 AUY2 AVB2 AVE2 AVH2 AVK2 AVN2 AVQ2 AVT2 AVW2 AVZ2 AWC2 AWF2 AWI2 AWL2 AWO2 AWR2 AWU2 AWX2 AXA2 AXD2 AXG2 AXJ2 AXM2 AXP2 AXS2 AXV2 AXY2 AYB2 AYE2 AYH2 AYK2 AYN2 AYQ2 AYT2 AYW2 AYZ2 AZC2 AZF2 AZI2 AZL2 AZO2 AZR2 AZU2 AZX2 BAA2 BAD2 BAG2 BAJ2 BAM2 BAP2 BAS2 BAV2 BAY2 BBB2 BBE2 BBH2 BBK2 BBN2 BBQ2 BBT2 BBW2 BBZ2 BCC2 BCF2 BCI2 BCL2 BCO2 BCR2 BCU2 BCX2 BDA2 BDD2 BDG2 BDJ2 BDM2 BDP2 BDS2 BDV2 BDY2 BEB2 BEE2 BEH2 BEK2 BEN2 BEQ2 BET2 BEW2 BEZ2 BFC2 BFF2 BFI2 BFL2 BFO2 BFR2 BFU2 BFX2 BGA2 BGD2 BGG2 BGJ2 BGM2 BGP2 BGS2 BGV2 BGY2 BHB2 BHE2 BHH2 BHK2 BHN2 BHQ2 BHT2 BHW2 BHZ2 BIC2 BIF2 BII2 BIL2 BIO2 BIR2 BIU2 BIX2 BJA2 BJD2 BJG2 BJJ2 BJM2 BJP2 BJS2 BJV2 BJY2 BKB2 BKE2 BKH2 BKK2 BKN2 BKQ2 BKT2 BKW2 BKZ2 BLC2 BLF2 BLI2 BLL2 BLO2 BLR2 BLU2 BLX2 BMA2 BMD2 BMG2 BMJ2 BMM2 BMP2 BMS2 BMV2 BMY2 BNB2 BNE2 BNH2 BNK2 BNN2 BNQ2 BNT2 BNW2 BNZ2 BOC2 BOF2 BOI2 BOL2 BOO2 BOR2 BOU2 BOX2 BPA2 BPD2 BPG2 BPJ2 BPM2 BPP2 BPS2 BPV2 BPY2 BQB2 BQE2 BQH2 BQK2 BQN2 BQQ2 BQT2 BQW2 BQZ2 BRC2 BRF2 BRI2 BRL2 BRO2 BRR2 BRU2 BRX2 BSA2 BSD2 BSG2 BSJ2 BSM2 BSP2 BSS2 BSV2 BSY2 BTB2 BTE2 BTH2 BTK2 BTN2 BTQ2 BTT2 BTW2 BTZ2 BUC2 BUF2 BUI2 BUL2 BUO2 BUR2 BUU2 BUX2 BVA2 BVD2 BVG2 BVJ2 BVM2 BVP2 BVS2 BVV2 BVY2 BWB2 BWE2 BWH2 BWK2 BWN2 BWQ2 BWT2 BWW2 BWZ2 BXC2 BXF2 BXI2 BXL2 BXO2 BXR2 BXU2 BXX2 BYA2 BYD2 BYG2 BYJ2 BYM2 BYP2 BYS2 BYV2 BYY2 BZB2 BZE2 BZH2 BZK2 BZN2 BZQ2 BZT2 BZW2 BZZ2 CAC2 CAF2 CAI2 CAL2 CAO2 CAR2 CAU2 CAX2 CBA2 CBD2 CBG2 CBJ2 CBM2 CBP2 CBS2 CBV2 CBY2 CCB2 CCE2 CCH2 CCK2 CCN2 CCQ2 CCT2 CCW2 CCZ2 CDC2 CDF2 CDI2 CDL2 CDO2 CDR2 CDU2 CDX2 CEA2 CED2 CEG2 CEJ2 CEM2 CEP2 CES2 CEV2 CEY2 CFB2 CFE2 CFH2 CFK2 CFN2 CFQ2 CFT2 CFW2 CFZ2 CGC2 CGF2 CGI2 CGL2 CGO2 CGR2 CGU2 CGX2 CHA2 CHD2 CHG2 CHJ2 CHM2 CHP2 CHS2 CHV2 CHY2 CIB2 CIE2 CIH2 CIK2 CIN2 CIQ2 CIT2 CIW2 CIZ2 CJC2 CJF2 CJI2 CJL2 CJO2 CJR2 CJU2 CJX2 CKA2 CKD2 CKG2 CKJ2 CKM2 CKP2 CKS2 CKV2 CKY2 CLB2 CLE2 CLH2 CLK2 CLN2 CLQ2 CLT2 CLW2 CLZ2 CMC2 CMF2 CMI2 CML2 CMO2 CMR2 CMU2 CMX2 CNA2 CND2 CNG2 CNJ2 CNM2 CNP2 CNS2 CNV2 CNY2 COB2 COE2 COH2 COK2 CON2 COQ2 COT2 COW2 COZ2 CPC2 CPF2 CPI2 CPL2 CPO2 CPR2 CPU2 CPX2 CQA2 CQD2 CQG2 CQJ2 CQM2 CQP2 CQS2 CQV2 CQY2 CRB2 CRE2 CRH2 CRK2 CRN2 CRQ2 CRT2 CRW2 CRZ2 CSC2 CSF2 CSI2 CSL2 CSO2 CSR2 CSU2 CSX2 CTA2 CTD2 CTG2 CTJ2 CTM2 CTP2 CTS2 CTV2 CTY2 CUB2 CUE2 CUH2 CUK2 CUN2 CUQ2 CUT2 CUW2 CUZ2 CVC2 CVF2 CVI2 CVL2 CVO2 CVR2 CVU2 CVX2 CWA2 CWD2 CWG2 CWJ2 CWM2 CWP2 CWS2 CWV2 CWY2 CXB2 CXE2 CXH2 CXK2 CXN2 CXQ2 CXT2 CXW2 CXZ2 CYC2 CYF2 CYI2 CYL2 CYO2 CYR2 CYU2 CYX2 CZA2 CZD2 CZG2 CZJ2 CZM2 CZP2 CZS2 CZV2 CZY2 DAB2 DAE2 DAH2 DAK2 DAN2 DAQ2 DAT2 DAW2 DAZ2 DBC2 DBF2 DBI2 DBL2 DBO2 DBR2 DBU2 DBX2 DCA2 DCD2 DCG2 DCJ2 DCM2 DCP2 DCS2 DCV2 DCY2 DDB2 DDE2 DDH2 DDK2 DDN2 DDQ2 DDT2 DDW2 DDZ2 DEC2 DEF2 DEI2 DEL2 DEO2 DER2 DEU2 DEX2 DFA2 DFD2 DFG2 DFJ2 DFM2 DFP2 DFS2 DFV2 DFY2 DGB2 DGE2 DGH2 DGK2 DGN2 DGQ2 DGT2 DGW2 DGZ2 DHC2 DHF2 DHI2 DHL2 DHO2 DHR2 DHU2 DHX2 DIA2 DID2 DIG2 DIJ2 DIM2 DIP2 DIS2 DIV2 DIY2 DJB2 DJE2 DJH2 DJK2 DJN2 DJQ2 DJT2 DJW2 DJZ2 DKC2 DKF2 DKI2 DKL2 DKO2 DKR2 DKU2 DKX2 DLA2 DLD2 DLG2 DLJ2 DLM2 DLP2 DLS2 DLV2 DLY2 DMB2 DME2 DMH2 DMK2 DMN2 DMQ2 DMT2 DMW2 DMZ2 DNC2 DNF2 DNI2 DNL2 DNO2 DNR2 DNU2 DNX2 DOA2 DOD2 DOG2 DOJ2 DOM2 DOP2 DOS2 DOV2 DOY2 DPB2 DPE2 DPH2 DPK2 DPN2 DPQ2 DPT2 DPW2 DPZ2 DQC2 DQF2 DQI2 DQL2 DQO2 DQR2 DQU2 DQX2 DRA2 DRD2 DRG2 DRJ2 DRM2 DRP2 DRS2 DRV2 DRY2 DSB2 DSE2 DSH2 DSK2 DSN2 DSQ2 DST2 DSW2 DSZ2 DTC2 DTF2 DTI2 DTL2 DTO2 DTR2 DTU2 DTX2 DUA2 DUD2 DUG2 DUJ2 DUM2 DUP2 DUS2 DUV2 DUY2 DVB2 DVE2 DVH2 DVK2 DVN2 DVQ2 DVT2 DVW2 DVZ2 DWC2 DWF2 DWI2 DWL2 DWO2 DWR2 DWU2 DWX2 DXA2 DXD2 DXG2 DXJ2 DXM2 DXP2 DXS2 DXV2 DXY2 DYB2 DYE2 DYH2 DYK2 DYN2 DYQ2 DYT2 DYW2 DYZ2 DZC2 DZF2 DZI2 DZL2 DZO2 DZR2 DZU2 DZX2 EAA2 EAD2 EAG2 EAJ2 EAM2 EAP2 EAS2 EAV2 EAY2 EBB2 EBE2 EBH2 EBK2 EBN2 EBQ2 EBT2 EBW2 EBZ2 ECC2 ECF2 ECI2 ECL2 ECO2 ECR2 ECU2 ECX2 EDA2 EDD2 EDG2 EDJ2 EDM2 EDP2 EDS2 EDV2 EDY2 EEB2 EEE2 EEH2 EEK2 EEN2 EEQ2 EET2 EEW2 EEZ2 EFC2 EFF2 EFI2 EFL2 EFO2 EFR2 EFU2 EFX2 EGA2 EGD2 EGG2 EGJ2 EGM2 EGP2 EGS2 EGV2 EGY2 EHB2 EHE2 EHH2 EHK2 EHN2 EHQ2 EHT2 EHW2 EHZ2 EIC2 EIF2 EII2 EIL2 EIO2 EIR2 EIU2 EIX2 EJA2 EJD2 EJG2 EJJ2 EJM2 EJP2 EJS2 EJV2 EJY2 EKB2 EKE2 EKH2 EKK2 EKN2 EKQ2 EKT2 EKW2 EKZ2 ELC2 ELF2 ELI2 ELL2 ELO2 ELR2 ELU2 ELX2 EMA2 EMD2 EMG2 EMJ2 EMM2 EMP2 EMS2 EMV2 EMY2 ENB2 ENE2 ENH2 ENK2 ENN2 ENQ2 ENT2 ENW2 ENZ2 EOC2 EOF2 EOI2 EOL2 EOO2 EOR2 EOU2 EOX2 EPA2 EPD2 EPG2 EPJ2 EPM2 EPP2 EPS2 EPV2 EPY2 EQB2 EQE2 EQH2 EQK2 EQN2 EQQ2 EQT2 EQW2 EQZ2 ERC2 ERF2 ERI2 ERL2 ERO2 ERR2 ERU2 ERX2 ESA2 ESD2 ESG2 ESJ2 ESM2 ESP2 ESS2 ESV2 ESY2 ETB2 ETE2 ETH2 ETK2 ETN2 ETQ2 ETT2 ETW2 ETZ2 EUC2 EUF2 EUI2 EUL2 EUO2 EUR2 EUU2 EUX2 EVA2 EVD2 EVG2 EVJ2 EVM2 EVP2 EVS2 EVV2 EVY2 EWB2 EWE2 EWH2 EWK2 EWN2 EWQ2 EWT2 EWW2 EWZ2 EXC2 EXF2 EXI2 EXL2 EXO2 EXR2 EXU2 EXX2 EYA2 EYD2 EYG2 EYJ2 EYM2 EYP2 EYS2 EYV2 EYY2 EZB2 EZE2 EZH2 EZK2 EZN2 EZQ2 EZT2 EZW2 EZZ2 FAC2 FAF2 FAI2 FAL2 FAO2 FAR2 FAU2 FAX2 FBA2 FBD2 FBG2 FBJ2 FBM2 FBP2 FBS2 FBV2 FBY2 FCB2 FCE2 FCH2 FCK2 FCN2 FCQ2 FCT2 FCW2 FCZ2 FDC2 FDF2 FDI2 FDL2 FDO2 FDR2 FDU2 FDX2 FEA2 FED2 FEG2 FEJ2 FEM2 FEP2 FES2 FEV2 FEY2 FFB2 FFE2 FFH2 FFK2 FFN2 FFQ2 FFT2 FFW2 FFZ2 FGC2 FGF2 FGI2 FGL2 FGO2 FGR2 FGU2 FGX2 FHA2 FHD2 FHG2 FHJ2 FHM2 FHP2 FHS2 FHV2 FHY2 FIB2 FIE2 FIH2 FIK2 FIN2 FIQ2 FIT2 FIW2 FIZ2 FJC2 FJF2 FJI2 FJL2 FJO2 FJR2 FJU2 FJX2 FKA2 FKD2 FKG2 FKJ2 FKM2 FKP2 FKS2 FKV2 FKY2 FLB2 FLE2 FLH2 FLK2 FLN2 FLQ2 FLT2 FLW2 FLZ2 FMC2 FMF2 FMI2 FML2 FMO2 FMR2 FMU2 FMX2 FNA2 FND2 FNG2 FNJ2 FNM2 FNP2 FNS2 FNV2 FNY2 FOB2 FOE2 FOH2 FOK2 FON2 FOQ2 FOT2 FOW2 FOZ2 FPC2 FPF2 FPI2 FPL2 FPO2 FPR2 FPU2 FPX2 FQA2 FQD2 FQG2 FQJ2 FQM2 FQP2 FQS2 FQV2 FQY2 FRB2 FRE2 FRH2 FRK2 FRN2 FRQ2 FRT2 FRW2 FRZ2 FSC2 FSF2 FSI2 FSL2 FSO2 FSR2 FSU2 FSX2 FTA2 FTD2 FTG2 FTJ2 FTM2 FTP2 FTS2 FTV2 FTY2 FUB2 FUE2 FUH2 FUK2 FUN2 FUQ2 FUT2 FUW2 FUZ2 FVC2 FVF2 FVI2 FVL2 FVO2 FVR2 FVU2 FVX2 FWA2 FWD2 FWG2 FWJ2 FWM2 FWP2 FWS2 FWV2 FWY2 FXB2 FXE2 FXH2 FXK2 FXN2 FXQ2 FXT2 FXW2 FXZ2 FYC2 FYF2 FYI2 FYL2 FYO2 FYR2 FYU2 FYX2 FZA2 FZD2 FZG2 FZJ2 FZM2 FZP2 FZS2 FZV2 FZY2 GAB2 GAE2 GAH2 GAK2 GAN2 GAQ2 GAT2 GAW2 GAZ2 GBC2 GBF2 GBI2 GBL2 GBO2 GBR2 GBU2 GBX2 GCA2 GCD2 GCG2 GCJ2 GCM2 GCP2 GCS2 GCV2 GCY2 GDB2 GDE2 GDH2 GDK2 GDN2 GDQ2 GDT2 GDW2 GDZ2 GEC2 GEF2 GEI2 GEL2 GEO2 GER2 GEU2 GEX2 GFA2 GFD2 GFG2 GFJ2 GFM2 GFP2 GFS2 GFV2 GFY2 GGB2 GGE2 GGH2 GGK2 GGN2 GGQ2 GGT2 GGW2 GGZ2 GHC2 GHF2 GHI2 GHL2 GHO2 GHR2 GHU2 GHX2 GIA2 GID2 GIG2 GIJ2 GIM2 GIP2 GIS2 GIV2 GIY2 GJB2 GJE2 GJH2 GJK2 GJN2 GJQ2 GJT2 GJW2 GJZ2 GKC2 GKF2 GKI2 GKL2 GKO2 GKR2 GKU2 GKX2 GLA2 GLD2 GLG2 GLJ2 GLM2 GLP2 GLS2 GLV2 GLY2 GMB2 GME2 GMH2 GMK2 GMN2 GMQ2 GMT2 GMW2 GMZ2 GNC2 GNF2 GNI2 GNL2 GNO2 GNR2 GNU2 GNX2 GOA2 GOD2 GOG2 GOJ2 GOM2 GOP2 GOS2 GOV2 GOY2 GPB2 GPE2 GPH2 GPK2 GPN2 GPQ2 GPT2 GPW2 GPZ2 GQC2 GQF2 GQI2 GQL2 GQO2 GQR2 GQU2 GQX2 GRA2 GRD2 GRG2 GRJ2 GRM2 GRP2 GRS2 GRV2 GRY2 GSB2 GSE2 GSH2 GSK2 GSN2 GSQ2 GST2 GSW2 GSZ2 GTC2 GTF2 GTI2 GTL2 GTO2 GTR2 GTU2 GTX2 GUA2 GUD2 GUG2 GUJ2 GUM2 GUP2 GUS2 GUV2 GUY2 GVB2 GVE2 GVH2 GVK2 GVN2 GVQ2 GVT2 GVW2 GVZ2 GWC2 GWF2 GWI2 GWL2 GWO2 GWR2 GWU2 GWX2 GXA2 GXD2 GXG2 GXJ2 GXM2 GXP2 GXS2 GXV2 GXY2 GYB2 GYE2 GYH2 GYK2 GYN2 GYQ2 GYT2 GYW2 GYZ2 GZC2 GZF2 GZI2 GZL2 GZO2 GZR2 GZU2 GZX2 HAA2 HAD2 HAG2 HAJ2 HAM2 HAP2 HAS2 HAV2 HAY2 HBB2 HBE2 HBH2 HBK2 HBN2 HBQ2 HBT2 HBW2 HBZ2 HCC2 HCF2 HCI2 HCL2 HCO2 HCR2 HCU2 HCX2 HDA2 HDD2 HDG2 HDJ2 HDM2 HDP2 HDS2 HDV2 HDY2 HEB2 HEE2 HEH2 HEK2 HEN2 HEQ2 HET2 HEW2 HEZ2 HFC2 HFF2 HFI2 HFL2 HFO2 HFR2 HFU2 HFX2 HGA2 HGD2 HGG2 HGJ2 HGM2 HGP2 HGS2 HGV2 HGY2 HHB2 HHE2 HHH2 HHK2 HHN2 HHQ2 HHT2 HHW2 HHZ2 HIC2 HIF2 HII2 HIL2 HIO2 HIR2 HIU2 HIX2 HJA2 HJD2 HJG2 HJJ2 HJM2 HJP2 HJS2 HJV2 HJY2 HKB2 HKE2 HKH2 HKK2 HKN2 HKQ2 HKT2 HKW2 HKZ2 HLC2 HLF2 HLI2 HLL2 HLO2 HLR2 HLU2 HLX2 HMA2 HMD2 HMG2 HMJ2 HMM2 HMP2 HMS2 HMV2 HMY2 HNB2 HNE2 HNH2 HNK2 HNN2 HNQ2 HNT2 HNW2 HNZ2 HOC2 HOF2 HOI2 HOL2 HOO2 HOR2 HOU2 HOX2 HPA2 HPD2 HPG2 HPJ2 HPM2 HPP2 HPS2 HPV2 HPY2 HQB2 HQE2 HQH2 HQK2 HQN2 HQQ2 HQT2 HQW2 HQZ2 HRC2 HRF2 HRI2 HRL2 HRO2 HRR2 HRU2 HRX2 HSA2 HSD2 HSG2 HSJ2 HSM2 HSP2 HSS2 HSV2 HSY2 HTB2 HTE2 HTH2 HTK2 HTN2 HTQ2 HTT2 HTW2 HTZ2 HUC2 HUF2 HUI2 HUL2 HUO2 HUR2 HUU2 HUX2 HVA2 HVD2 HVG2 HVJ2 HVM2 HVP2 HVS2 HVV2 HVY2 HWB2 HWE2 HWH2 HWK2 HWN2 HWQ2 HWT2 HWW2 HWZ2 HXC2 HXF2 HXI2 HXL2 HXO2 HXR2 HXU2 HXX2 HYA2 HYD2 HYG2 HYJ2 HYM2 HYP2 HYS2 HYV2 HYY2 HZB2 HZE2 HZH2 HZK2 HZN2 HZQ2 HZT2 HZW2 HZZ2 IAC2 IAF2 IAI2 IAL2 IAO2 IAR2 IAU2 IAX2 IBA2 IBD2 IBG2 IBJ2 IBM2 IBP2 IBS2 IBV2 IBY2 ICB2 ICE2 ICH2 ICK2 ICN2 ICQ2 ICT2 ICW2 ICZ2 IDC2 IDF2 IDI2 IDL2 IDO2 IDR2 IDU2 IDX2 IEA2 IED2 IEG2 IEJ2 IEM2 IEP2 IES2 IEV2 IEY2 IFB2 IFE2 IFH2 IFK2 IFN2 IFQ2 IFT2 IFW2 IFZ2 IGC2 IGF2 IGI2 IGL2 IGO2 IGR2 IGU2 IGX2 IHA2 IHD2 IHG2 IHJ2 IHM2 IHP2 IHS2 IHV2 IHY2 IIB2 IIE2 IIH2 IIK2 IIN2 IIQ2 IIT2 IIW2 IIZ2 IJC2 IJF2 IJI2 IJL2 IJO2 IJR2 IJU2 IJX2 IKA2 IKD2 IKG2 IKJ2 IKM2 IKP2 IKS2 IKV2 IKY2 ILB2 ILE2 ILH2 ILK2 ILN2 ILQ2 ILT2 ILW2 ILZ2 IMC2 IMF2 IMI2 IML2 IMO2 IMR2 IMU2 IMX2 INA2 IND2 ING2 INJ2 INM2 INP2 INS2 INV2 INY2 IOB2 IOE2 IOH2 IOK2 ION2 IOQ2 IOT2 IOW2 IOZ2 IPC2 IPF2 IPI2 IPL2 IPO2 IPR2 IPU2 IPX2 IQA2 IQD2 IQG2 IQJ2 IQM2 IQP2 IQS2 IQV2 IQY2 IRB2 IRE2 IRH2 IRK2 IRN2 IRQ2 IRT2 IRW2 IRZ2 ISC2 ISF2 ISI2 ISL2 ISO2 ISR2 ISU2 ISX2 ITA2 ITD2 ITG2 ITJ2 ITM2 ITP2 ITS2 ITV2 ITY2 IUB2 IUE2 IUH2 IUK2 IUN2 IUQ2 IUT2 IUW2 IUZ2 IVC2 IVF2 IVI2 IVL2 IVO2 IVR2 IVU2 IVX2 IWA2 IWD2 IWG2 IWJ2 IWM2 IWP2 IWS2 IWV2 IWY2 IXB2 IXE2 IXH2 IXK2 IXN2 IXQ2 IXT2 IXW2 IXZ2 IYC2 IYF2 IYI2 IYL2 IYO2 IYR2 IYU2 IYX2 IZA2 IZD2 IZG2 IZJ2 IZM2 IZP2 IZS2 IZV2 IZY2 JAB2 JAE2 JAH2 JAK2 JAN2 JAQ2 JAT2 JAW2 JAZ2 JBC2 JBF2 JBI2 JBL2 JBO2 JBR2 JBU2 JBX2 JCA2 JCD2 JCG2 JCJ2 JCM2 JCP2 JCS2 JCV2 JCY2 JDB2 JDE2 JDH2 JDK2 JDN2 JDQ2 JDT2 JDW2 JDZ2 JEC2 JEF2 JEI2 JEL2 JEO2 JER2 JEU2 JEX2 JFA2 JFD2 JFG2 JFJ2 JFM2 JFP2 JFS2 JFV2 JFY2 JGB2 JGE2 JGH2 JGK2 JGN2 JGQ2 JGT2 JGW2 JGZ2 JHC2 JHF2 JHI2 JHL2 JHO2 JHR2 JHU2 JHX2 JIA2 JID2 JIG2 JIJ2 JIM2 JIP2 JIS2 JIV2 JIY2 JJB2 JJE2 JJH2 JJK2 JJN2 JJQ2 JJT2 JJW2 JJZ2 JKC2 JKF2 JKI2 JKL2 JKO2 JKR2 JKU2 JKX2 JLA2 JLD2 JLG2 JLJ2 JLM2 JLP2 JLS2 JLV2 JLY2 JMB2 JME2 JMH2 JMK2 JMN2 JMQ2 JMT2 JMW2 JMZ2 JNC2 JNF2 JNI2 JNL2 JNO2 JNR2 JNU2 JNX2 JOA2 JOD2 JOG2 JOJ2 JOM2 JOP2 JOS2 JOV2 JOY2 JPB2 JPE2 JPH2 JPK2 JPN2 JPQ2 JPT2 JPW2 JPZ2 JQC2 JQF2 JQI2 JQL2 JQO2 JQR2 JQU2 JQX2 JRA2 JRD2 JRG2 JRJ2 JRM2 JRP2 JRS2 JRV2 JRY2 JSB2 JSE2 JSH2 JSK2 JSN2 JSQ2 JST2 JSW2 JSZ2 JTC2 JTF2 JTI2 JTL2 JTO2 JTR2 JTU2 JTX2 JUA2 JUD2 JUG2 JUJ2 JUM2 JUP2 JUS2 JUV2 JUY2 JVB2 JVE2 JVH2 JVK2 JVN2 JVQ2 JVT2 JVW2 JVZ2 JWC2 JWF2 JWI2 JWL2 JWO2 JWR2 JWU2 JWX2 JXA2 JXD2 JXG2 JXJ2 JXM2 JXP2 JXS2 JXV2 JXY2 JYB2 JYE2 JYH2 JYK2 JYN2 JYQ2 JYT2 JYW2 JYZ2 JZC2 JZF2 JZI2 JZL2 JZO2 JZR2 JZU2 JZX2 KAA2 KAD2 KAG2 KAJ2 KAM2 KAP2 KAS2 KAV2 KAY2 KBB2 KBE2 KBH2 KBK2 KBN2 KBQ2 KBT2 KBW2 KBZ2 KCC2 KCF2 KCI2 KCL2 KCO2 KCR2 KCU2 KCX2 KDA2 KDD2 KDG2 KDJ2 KDM2 KDP2 KDS2 KDV2 KDY2 KEB2 KEE2 KEH2 KEK2 KEN2 KEQ2 KET2 KEW2 KEZ2 KFC2 KFF2 KFI2 KFL2 KFO2 KFR2 KFU2 KFX2 KGA2 KGD2 KGG2 KGJ2 KGM2 KGP2 KGS2 KGV2 KGY2 KHB2 KHE2 KHH2 KHK2 KHN2 KHQ2 KHT2 KHW2 KHZ2 KIC2 KIF2 KII2 KIL2 KIO2 KIR2 KIU2 KIX2 KJA2 KJD2 KJG2 KJJ2 KJM2 KJP2 KJS2 KJV2 KJY2 KKB2 KKE2 KKH2 KKK2 KKN2 KKQ2 KKT2 KKW2 KKZ2 KLC2 KLF2 KLI2 KLL2 KLO2 KLR2 KLU2 KLX2 KMA2 KMD2 KMG2 KMJ2 KMM2 KMP2 KMS2 KMV2 KMY2 KNB2 KNE2 KNH2 KNK2 KNN2 KNQ2 KNT2 KNW2 KNZ2 KOC2 KOF2 KOI2 KOL2 KOO2 KOR2 KOU2 KOX2 KPA2 KPD2 KPG2 KPJ2 KPM2 KPP2 KPS2 KPV2 KPY2 KQB2 KQE2 KQH2 KQK2 KQN2 KQQ2 KQT2 KQW2 KQZ2 KRC2 KRF2 KRI2 KRL2 KRO2 KRR2 KRU2 KRX2 KSA2 KSD2 KSG2 KSJ2 KSM2 KSP2 KSS2 KSV2 KSY2 KTB2 KTE2 KTH2 KTK2 KTN2 KTQ2 KTT2 KTW2 KTZ2 KUC2 KUF2 KUI2 KUL2 KUO2 KUR2 KUU2 KUX2 KVA2 KVD2 KVG2 KVJ2 KVM2 KVP2 KVS2 KVV2 KVY2 KWB2 KWE2 KWH2 KWK2 KWN2 KWQ2 KWT2 KWW2 KWZ2 KXC2 KXF2 KXI2 KXL2 KXO2 KXR2 KXU2 KXX2 KYA2 KYD2 KYG2 KYJ2 KYM2 KYP2 KYS2 KYV2 KYY2 KZB2 KZE2 KZH2 KZK2 KZN2 KZQ2 KZT2 KZW2 KZZ2 LAC2 LAF2 LAI2 LAL2 LAO2 LAR2 LAU2 LAX2 LBA2 LBD2 LBG2 LBJ2 LBM2 LBP2 LBS2 LBV2 LBY2 LCB2 LCE2 LCH2 LCK2 LCN2 LCQ2 LCT2 LCW2 LCZ2 LDC2 LDF2 LDI2 LDL2 LDO2 LDR2 LDU2 LDX2 LEA2 LED2 LEG2 LEJ2 LEM2 LEP2 LES2 LEV2 LEY2 LFB2 LFE2 LFH2 LFK2 LFN2 LFQ2 LFT2 LFW2 LFZ2 LGC2 LGF2 LGI2 LGL2 LGO2 LGR2 LGU2 LGX2 LHA2 LHD2 LHG2 LHJ2 LHM2 LHP2 LHS2 LHV2 LHY2 LIB2 LIE2 LIH2 LIK2 LIN2 LIQ2 LIT2 LIW2 LIZ2 LJC2 LJF2 LJI2 LJL2 LJO2 LJR2 LJU2 LJX2 LKA2 LKD2 LKG2 LKJ2 LKM2 LKP2 LKS2 LKV2 LKY2 LLB2 LLE2 LLH2 LLK2 LLN2 LLQ2 LLT2 LLW2 LLZ2 LMC2 LMF2 LMI2 LML2 LMO2 LMR2 LMU2 LMX2 LNA2 LND2 LNG2 LNJ2 LNM2 LNP2 LNS2 LNV2 LNY2 LOB2 LOE2 LOH2 LOK2 LON2 LOQ2 LOT2 LOW2 LOZ2 LPC2 LPF2 LPI2 LPL2 LPO2 LPR2 LPU2 LPX2 LQA2 LQD2 LQG2 LQJ2 LQM2 LQP2 LQS2 LQV2 LQY2 LRB2 LRE2 LRH2 LRK2 LRN2 LRQ2 LRT2 LRW2 LRZ2 LSC2 LSF2 LSI2 LSL2 LSO2 LSR2 LSU2 LSX2 LTA2 LTD2 LTG2 LTJ2 LTM2 LTP2 LTS2 LTV2 LTY2 LUB2 LUE2 LUH2 LUK2 LUN2 LUQ2 LUT2 LUW2 LUZ2 LVC2 LVF2 LVI2 LVL2 LVO2 LVR2 LVU2 LVX2 LWA2 LWD2 LWG2 LWJ2 LWM2 LWP2 LWS2 LWV2 LWY2 LXB2 LXE2 LXH2 LXK2 LXN2 LXQ2 LXT2 LXW2 LXZ2 LYC2 LYF2 LYI2 LYL2 LYO2 LYR2 LYU2 LYX2 LZA2 LZD2 LZG2 LZJ2 LZM2 LZP2 LZS2 LZV2 LZY2 MAB2 MAE2 MAH2 MAK2 MAN2 MAQ2 MAT2 MAW2 MAZ2 MBC2 MBF2 MBI2 MBL2 MBO2 MBR2 MBU2 MBX2 MCA2 MCD2 MCG2 MCJ2 MCM2 MCP2 MCS2 MCV2 MCY2 MDB2 MDE2 MDH2 MDK2 MDN2 MDQ2 MDT2 MDW2 MDZ2 MEC2 MEF2 MEI2 MEL2 MEO2 MER2 MEU2 MEX2 MFA2 MFD2 MFG2 MFJ2 MFM2 MFP2 MFS2 MFV2 MFY2 MGB2 MGE2 MGH2 MGK2 MGN2 MGQ2 MGT2 MGW2 MGZ2 MHC2 MHF2 MHI2 MHL2 MHO2 MHR2 MHU2 MHX2 MIA2 MID2 MIG2 MIJ2 MIM2 MIP2 MIS2 MIV2 MIY2 MJB2 MJE2 MJH2 MJK2 MJN2 MJQ2 MJT2 MJW2 MJZ2 MKC2 MKF2 MKI2 MKL2 MKO2 MKR2 MKU2 MKX2 MLA2 MLD2 MLG2 MLJ2 MLM2 MLP2 MLS2 MLV2 MLY2 MMB2 MME2 MMH2 MMK2 MMN2 MMQ2 MMT2 MMW2 MMZ2 MNC2 MNF2 MNI2 MNL2 MNO2 MNR2 MNU2 MNX2 MOA2 MOD2 MOG2 MOJ2 MOM2 MOP2 MOS2 MOV2 MOY2 MPB2 MPE2 MPH2 MPK2 MPN2 MPQ2 MPT2 MPW2 MPZ2 MQC2 MQF2 MQI2 MQL2 MQO2 MQR2 MQU2 MQX2 MRA2 MRD2 MRG2 MRJ2 MRM2 MRP2 MRS2 MRV2 MRY2 MSB2 MSE2 MSH2 MSK2 MSN2 MSQ2 MST2 MSW2 MSZ2 MTC2 MTF2 MTI2 MTL2 MTO2 MTR2 MTU2 MTX2 MUA2 MUD2 MUG2 MUJ2 MUM2 MUP2 MUS2 MUV2 MUY2 MVB2 MVE2 MVH2 MVK2 MVN2 MVQ2 MVT2 MVW2 MVZ2 MWC2 MWF2 MWI2 MWL2 MWO2 MWR2 MWU2 MWX2 MXA2 MXD2 MXG2 MXJ2 MXM2 MXP2 MXS2 MXV2 MXY2 MYB2 MYE2 MYH2 MYK2 MYN2 MYQ2 MYT2 MYW2 MYZ2 MZC2 MZF2 MZI2 MZL2 MZO2 MZR2 MZU2 MZX2 NAA2 NAD2 NAG2 NAJ2 NAM2 NAP2 NAS2 NAV2 NAY2 NBB2 NBE2 NBH2 NBK2 NBN2 NBQ2 NBT2 NBW2 NBZ2 NCC2 NCF2 NCI2 NCL2 NCO2 NCR2 NCU2 NCX2 NDA2 NDD2 NDG2 NDJ2 NDM2 NDP2 NDS2 NDV2 NDY2 NEB2 NEE2 NEH2 NEK2 NEN2 NEQ2 NET2 NEW2 NEZ2 NFC2 NFF2 NFI2 NFL2 NFO2 NFR2 NFU2 NFX2 NGA2 NGD2 NGG2 NGJ2 NGM2 NGP2 NGS2 NGV2 NGY2 NHB2 NHE2 NHH2 NHK2 NHN2 NHQ2 NHT2 NHW2 NHZ2 NIC2 NIF2 NII2 NIL2 NIO2 NIR2 NIU2 NIX2 NJA2 NJD2 NJG2 NJJ2 NJM2 NJP2 NJS2 NJV2 NJY2 NKB2 NKE2 NKH2 NKK2 NKN2 NKQ2 NKT2 NKW2 NKZ2 NLC2 NLF2 NLI2 NLL2 NLO2 NLR2 NLU2 NLX2 NMA2 NMD2 NMG2 NMJ2 NMM2 NMP2 NMS2 NMV2 NMY2 NNB2 NNE2 NNH2 NNK2 NNN2 NNQ2 NNT2 NNW2 NNZ2 NOC2 NOF2 NOI2 NOL2 NOO2 NOR2 NOU2 NOX2 NPA2 NPD2 NPG2 NPJ2 NPM2 NPP2 NPS2 NPV2 NPY2 NQB2 NQE2 NQH2 NQK2 NQN2 NQQ2 NQT2 NQW2 NQZ2 NRC2 NRF2 NRI2 NRL2 NRO2 NRR2 NRU2 NRX2 NSA2 NSD2 NSG2 NSJ2 NSM2 NSP2 NSS2 NSV2 NSY2 NTB2 NTE2 NTH2 NTK2 NTN2 NTQ2 NTT2 NTW2 NTZ2 NUC2 NUF2 NUI2 NUL2 NUO2 NUR2 NUU2 NUX2 NVA2 NVD2 NVG2 NVJ2 NVM2 NVP2 NVS2 NVV2 NVY2 NWB2 NWE2 NWH2 NWK2 NWN2 NWQ2 NWT2 NWW2 NWZ2 NXC2 NXF2 NXI2 NXL2 NXO2 NXR2 NXU2 NXX2 NYA2 NYD2 NYG2 NYJ2 NYM2 NYP2 NYS2 NYV2 NYY2 NZB2 NZE2 NZH2 NZK2 NZN2 NZQ2 NZT2 NZW2 NZZ2 OAC2 OAF2 OAI2 OAL2 OAO2 OAR2 OAU2 OAX2 OBA2 OBD2 OBG2 OBJ2 OBM2 OBP2 OBS2 OBV2 OBY2 OCB2 OCE2 OCH2 OCK2 OCN2 OCQ2 OCT2 OCW2 OCZ2 ODC2 ODF2 ODI2 ODL2 ODO2 ODR2 ODU2 ODX2 OEA2 OED2 OEG2 OEJ2 OEM2 OEP2 OES2 OEV2 OEY2 OFB2 OFE2 OFH2 OFK2 OFN2 OFQ2 OFT2 OFW2 OFZ2 OGC2 OGF2 OGI2 OGL2 OGO2 OGR2 OGU2 OGX2 OHA2 OHD2 OHG2 OHJ2 OHM2 OHP2 OHS2 OHV2 OHY2 OIB2 OIE2 OIH2 OIK2 OIN2 OIQ2 OIT2 OIW2 OIZ2 OJC2 OJF2 OJI2 OJL2 OJO2 OJR2 OJU2 OJX2 OKA2 OKD2 OKG2 OKJ2 OKM2 OKP2 OKS2 OKV2 OKY2 OLB2 OLE2 OLH2 OLK2 OLN2 OLQ2 OLT2 OLW2 OLZ2 OMC2 OMF2 OMI2 OML2 OMO2 OMR2 OMU2 OMX2 ONA2 OND2 ONG2 ONJ2 ONM2 ONP2 ONS2 ONV2 ONY2 OOB2 OOE2 OOH2 OOK2 OON2 OOQ2 OOT2 OOW2 OOZ2 OPC2 OPF2 OPI2 OPL2 OPO2 OPR2 OPU2 OPX2 OQA2 OQD2 OQG2 OQJ2 OQM2 OQP2 OQS2 OQV2 OQY2 ORB2 ORE2 ORH2 ORK2 ORN2 ORQ2 ORT2 ORW2 ORZ2 OSC2 OSF2 OSI2 OSL2 OSO2 OSR2 OSU2 OSX2 OTA2 OTD2 OTG2 OTJ2 OTM2 OTP2 OTS2 OTV2 OTY2 OUB2 OUE2 OUH2 OUK2 OUN2 OUQ2 OUT2 OUW2 OUZ2 OVC2 OVF2 OVI2 OVL2 OVO2 OVR2 OVU2 OVX2 OWA2 OWD2 OWG2 OWJ2 OWM2 OWP2 OWS2 OWV2 OWY2 OXB2 OXE2 OXH2 OXK2 OXN2 OXQ2 OXT2 OXW2 OXZ2 OYC2 OYF2 OYI2 OYL2 OYO2 OYR2 OYU2 OYX2 OZA2 OZD2 OZG2 OZJ2 OZM2 OZP2 OZS2 OZV2 OZY2 PAB2 PAE2 PAH2 PAK2 PAN2 PAQ2 PAT2 PAW2 PAZ2 PBC2 PBF2 PBI2 PBL2 PBO2 PBR2 PBU2 PBX2 PCA2 PCD2 PCG2 PCJ2 PCM2 PCP2 PCS2 PCV2 PCY2 PDB2 PDE2 PDH2 PDK2 PDN2 PDQ2 PDT2 PDW2 PDZ2 PEC2 PEF2 PEI2 PEL2 PEO2 PER2 PEU2 PEX2 PFA2 PFD2 PFG2 PFJ2 PFM2 PFP2 PFS2 PFV2 PFY2 PGB2 PGE2 PGH2 PGK2 PGN2 PGQ2 PGT2 PGW2 PGZ2 PHC2 PHF2 PHI2 PHL2 PHO2 PHR2 PHU2 PHX2 PIA2 PID2 PIG2 PIJ2 PIM2 PIP2 PIS2 PIV2 PIY2 PJB2 PJE2 PJH2 PJK2 PJN2 PJQ2 PJT2 PJW2 PJZ2 PKC2 PKF2 PKI2 PKL2 PKO2 PKR2 PKU2 PKX2 PLA2 PLD2 PLG2 PLJ2 PLM2 PLP2 PLS2 PLV2 PLY2 PMB2 PME2 PMH2 PMK2 PMN2 PMQ2 PMT2 PMW2 PMZ2 PNC2 PNF2 PNI2 PNL2 PNO2 PNR2 PNU2 PNX2 POA2 POD2 POG2 POJ2 POM2 POP2 POS2 POV2 POY2 PPB2 PPE2 PPH2 PPK2 PPN2 PPQ2 PPT2 PPW2 PPZ2 PQC2 PQF2 PQI2 PQL2 PQO2 PQR2 PQU2 PQX2 PRA2 PRD2 PRG2 PRJ2 PRM2 PRP2 PRS2 PRV2 PRY2 PSB2 PSE2 PSH2 PSK2 PSN2 PSQ2 PST2 PSW2 PSZ2 PTC2 PTF2 PTI2 PTL2 PTO2 PTR2 PTU2 PTX2 PUA2 PUD2 PUG2 PUJ2 PUM2 PUP2 PUS2 PUV2 PUY2 PVB2 PVE2 PVH2 PVK2 PVN2 PVQ2 PVT2 PVW2 PVZ2 PWC2 PWF2 PWI2 PWL2 PWO2 PWR2 PWU2 PWX2 PXA2 PXD2 PXG2 PXJ2 PXM2 PXP2 PXS2 PXV2 PXY2 PYB2 PYE2 PYH2 PYK2 PYN2 PYQ2 PYT2 PYW2 PYZ2 PZC2 PZF2 PZI2 PZL2 PZO2 PZR2 PZU2 PZX2 QAA2 QAD2 QAG2 QAJ2 QAM2 QAP2 QAS2 QAV2 QAY2 QBB2 QBE2 QBH2 QBK2 QBN2 QBQ2 QBT2 QBW2 QBZ2 QCC2 QCF2 QCI2 QCL2 QCO2 QCR2 QCU2 QCX2 QDA2 QDD2 QDG2 QDJ2 QDM2 QDP2 QDS2 QDV2 QDY2 QEB2 QEE2 QEH2 QEK2 QEN2 QEQ2 QET2 QEW2 QEZ2 QFC2 QFF2 QFI2 QFL2 QFO2 QFR2 QFU2 QFX2 QGA2 QGD2 QGG2 QGJ2 QGM2 QGP2 QGS2 QGV2 QGY2 QHB2 QHE2 QHH2 QHK2 QHN2 QHQ2 QHT2 QHW2 QHZ2 QIC2 QIF2 QII2 QIL2 QIO2 QIR2 QIU2 QIX2 QJA2 QJD2 QJG2 QJJ2 QJM2 QJP2 QJS2 QJV2 QJY2 QKB2 QKE2 QKH2 QKK2 QKN2 QKQ2 QKT2 QKW2 QKZ2 QLC2 QLF2 QLI2 QLL2 QLO2 QLR2 QLU2 QLX2 QMA2 QMD2 QMG2 QMJ2 QMM2 QMP2 QMS2 QMV2 QMY2 QNB2 QNE2 QNH2 QNK2 QNN2 QNQ2 QNT2 QNW2 QNZ2 QOC2 QOF2 QOI2 QOL2 QOO2 QOR2 QOU2 QOX2 QPA2 QPD2 QPG2 QPJ2 QPM2 QPP2 QPS2 QPV2 QPY2 QQB2 QQE2 QQH2 QQK2 QQN2 QQQ2 QQT2 QQW2 QQZ2 QRC2 QRF2 QRI2 QRL2 QRO2 QRR2 QRU2 QRX2 QSA2 QSD2 QSG2 QSJ2 QSM2 QSP2 QSS2 QSV2 QSY2 QTB2 QTE2 QTH2 QTK2 QTN2 QTQ2 QTT2 QTW2 QTZ2 QUC2 QUF2 QUI2 QUL2 QUO2 QUR2 QUU2 QUX2 QVA2 QVD2 QVG2 QVJ2 QVM2 QVP2 QVS2 QVV2 QVY2 QWB2 QWE2 QWH2 QWK2 QWN2 QWQ2 QWT2 QWW2 QWZ2 QXC2 QXF2 QXI2 QXL2 QXO2 QXR2 QXU2 QXX2 QYA2 QYD2 QYG2 QYJ2 QYM2 QYP2 QYS2 QYV2 QYY2 QZB2 QZE2 QZH2 QZK2 QZN2 QZQ2 QZT2 QZW2 QZZ2 RAC2 RAF2 RAI2 RAL2 RAO2 RAR2 RAU2 RAX2 RBA2 RBD2 RBG2 RBJ2 RBM2 RBP2 RBS2 RBV2 RBY2 RCB2 RCE2 RCH2 RCK2 RCN2 RCQ2 RCT2 RCW2 RCZ2 RDC2 RDF2 RDI2 RDL2 RDO2 RDR2 RDU2 RDX2 REA2 RED2 REG2 REJ2 REM2 REP2 RES2 REV2 REY2 RFB2 RFE2 RFH2 RFK2 RFN2 RFQ2 RFT2 RFW2 RFZ2 RGC2 RGF2 RGI2 RGL2 RGO2 RGR2 RGU2 RGX2 RHA2 RHD2 RHG2 RHJ2 RHM2 RHP2 RHS2 RHV2 RHY2 RIB2 RIE2 RIH2 RIK2 RIN2 RIQ2 RIT2 RIW2 RIZ2 RJC2 RJF2 RJI2 RJL2 RJO2 RJR2 RJU2 RJX2 RKA2 RKD2 RKG2 RKJ2 RKM2 RKP2 RKS2 RKV2 RKY2 RLB2 RLE2 RLH2 RLK2 RLN2 RLQ2 RLT2 RLW2 RLZ2 RMC2 RMF2 RMI2 RML2 RMO2 RMR2 RMU2 RMX2 RNA2 RND2 RNG2 RNJ2 RNM2 RNP2 RNS2 RNV2 RNY2 ROB2 ROE2 ROH2 ROK2 RON2 ROQ2 ROT2 ROW2 ROZ2 RPC2 RPF2 RPI2 RPL2 RPO2 RPR2 RPU2 RPX2 RQA2 RQD2 RQG2 RQJ2 RQM2 RQP2 RQS2 RQV2 RQY2 RRB2 RRE2 RRH2 RRK2 RRN2 RRQ2 RRT2 RRW2 RRZ2 RSC2 RSF2 RSI2 RSL2 RSO2 RSR2 RSU2 RSX2 RTA2 RTD2 RTG2 RTJ2 RTM2 RTP2 RTS2 RTV2 RTY2 RUB2 RUE2 RUH2 RUK2 RUN2 RUQ2 RUT2 RUW2 RUZ2 RVC2 RVF2 RVI2 RVL2 RVO2 RVR2 RVU2 RVX2 RWA2 RWD2 RWG2 RWJ2 RWM2 RWP2 RWS2 RWV2 RWY2 RXB2 RXE2 RXH2 RXK2 RXN2 RXQ2 RXT2 RXW2 RXZ2 RYC2 RYF2 RYI2 RYL2 RYO2 RYR2 RYU2 RYX2 RZA2 RZD2 RZG2 RZJ2 RZM2 RZP2 RZS2 RZV2 RZY2 SAB2 SAE2 SAH2 SAK2 SAN2 SAQ2 SAT2 SAW2 SAZ2 SBC2 SBF2 SBI2 SBL2 SBO2 SBR2 SBU2 SBX2 SCA2 SCD2 SCG2 SCJ2 SCM2 SCP2 SCS2 SCV2 SCY2 SDB2 SDE2 SDH2 SDK2 SDN2 SDQ2 SDT2 SDW2 SDZ2 SEC2 SEF2 SEI2 SEL2 SEO2 SER2 SEU2 SEX2 SFA2 SFD2 SFG2 SFJ2 SFM2 SFP2 SFS2 SFV2 SFY2 SGB2 SGE2 SGH2 SGK2 SGN2 SGQ2 SGT2 SGW2 SGZ2 SHC2 SHF2 SHI2 SHL2 SHO2 SHR2 SHU2 SHX2 SIA2 SID2 SIG2 SIJ2 SIM2 SIP2 SIS2 SIV2 SIY2 SJB2 SJE2 SJH2 SJK2 SJN2 SJQ2 SJT2 SJW2 SJZ2 SKC2 SKF2 SKI2 SKL2 SKO2 SKR2 SKU2 SKX2 SLA2 SLD2 SLG2 SLJ2 SLM2 SLP2 SLS2 SLV2 SLY2 SMB2 SME2 SMH2 SMK2 SMN2 SMQ2 SMT2 SMW2 SMZ2 SNC2 SNF2 SNI2 SNL2 SNO2 SNR2 SNU2 SNX2 SOA2 SOD2 SOG2 SOJ2 SOM2 SOP2 SOS2 SOV2 SOY2 SPB2 SPE2 SPH2 SPK2 SPN2 SPQ2 SPT2 SPW2 SPZ2 SQC2 SQF2 SQI2 SQL2 SQO2 SQR2 SQU2 SQX2 SRA2 SRD2 SRG2 SRJ2 SRM2 SRP2 SRS2 SRV2 SRY2 SSB2 SSE2 SSH2 SSK2 SSN2 SSQ2 SST2 SSW2 SSZ2 STC2 STF2 STI2 STL2 STO2 STR2 STU2 STX2 SUA2 SUD2 SUG2 SUJ2 SUM2 SUP2 SUS2 SUV2 SUY2 SVB2 SVE2 SVH2 SVK2 SVN2 SVQ2 SVT2 SVW2 SVZ2 SWC2 SWF2 SWI2 SWL2 SWO2 SWR2 SWU2 SWX2 SXA2 SXD2 SXG2 SXJ2 SXM2 SXP2 SXS2 SXV2 SXY2 SYB2 SYE2 SYH2 SYK2 SYN2 SYQ2 SYT2 SYW2 SYZ2 SZC2 SZF2 SZI2 SZL2 SZO2 SZR2 SZU2 SZX2 TAA2 TAD2 TAG2 TAJ2 TAM2 TAP2 TAS2 TAV2 TAY2 TBB2 TBE2 TBH2 TBK2 TBN2 TBQ2 TBT2 TBW2 TBZ2 TCC2 TCF2 TCI2 TCL2 TCO2 TCR2 TCU2 TCX2 TDA2 TDD2 TDG2 TDJ2 TDM2 TDP2 TDS2 TDV2 TDY2 TEB2 TEE2 TEH2 TEK2 TEN2 TEQ2 TET2 TEW2 TEZ2 TFC2 TFF2 TFI2 TFL2 TFO2 TFR2 TFU2 TFX2 TGA2 TGD2 TGG2 TGJ2 TGM2 TGP2 TGS2 TGV2 TGY2 THB2 THE2 THH2 THK2 THN2 THQ2 THT2 THW2 THZ2 TIC2 TIF2 TII2 TIL2 TIO2 TIR2 TIU2 TIX2 TJA2 TJD2 TJG2 TJJ2 TJM2 TJP2 TJS2 TJV2 TJY2 TKB2 TKE2 TKH2 TKK2 TKN2 TKQ2 TKT2 TKW2 TKZ2 TLC2 TLF2 TLI2 TLL2 TLO2 TLR2 TLU2 TLX2 TMA2 TMD2 TMG2 TMJ2 TMM2 TMP2 TMS2 TMV2 TMY2 TNB2 TNE2 TNH2 TNK2 TNN2 TNQ2 TNT2 TNW2 TNZ2 TOC2 TOF2 TOI2 TOL2 TOO2 TOR2 TOU2 TOX2 TPA2 TPD2 TPG2 TPJ2 TPM2 TPP2 TPS2 TPV2 TPY2 TQB2 TQE2 TQH2 TQK2 TQN2 TQQ2 TQT2 TQW2 TQZ2 TRC2 TRF2 TRI2 TRL2 TRO2 TRR2 TRU2 TRX2 TSA2 TSD2 TSG2 TSJ2 TSM2 TSP2 TSS2 TSV2 TSY2 TTB2 TTE2 TTH2 TTK2 TTN2 TTQ2 TTT2 TTW2 TTZ2 TUC2 TUF2 TUI2 TUL2 TUO2 TUR2 TUU2 TUX2 TVA2 TVD2 TVG2 TVJ2 TVM2 TVP2 TVS2 TVV2 TVY2 TWB2 TWE2 TWH2 TWK2 TWN2 TWQ2 TWT2 TWW2 TWZ2 TXC2 TXF2 TXI2 TXL2 TXO2 TXR2 TXU2 TXX2 TYA2 TYD2 TYG2 TYJ2 TYM2 TYP2 TYS2 TYV2 TYY2 TZB2 TZE2 TZH2 TZK2 TZN2 TZQ2 TZT2 TZW2 TZZ2 UAC2 UAF2 UAI2 UAL2 UAO2 UAR2 UAU2 UAX2 UBA2 UBD2 UBG2 UBJ2 UBM2 UBP2 UBS2 UBV2 UBY2 UCB2 UCE2 UCH2 UCK2 UCN2 UCQ2 UCT2 UCW2 UCZ2 UDC2 UDF2 UDI2 UDL2 UDO2 UDR2 UDU2 UDX2 UEA2 UED2 UEG2 UEJ2 UEM2 UEP2 UES2 UEV2 UEY2 UFB2 UFE2 UFH2 UFK2 UFN2 UFQ2 UFT2 UFW2 UFZ2 UGC2 UGF2 UGI2 UGL2 UGO2 UGR2 UGU2 UGX2 UHA2 UHD2 UHG2 UHJ2 UHM2 UHP2 UHS2 UHV2 UHY2 UIB2 UIE2 UIH2 UIK2 UIN2 UIQ2 UIT2 UIW2 UIZ2 UJC2 UJF2 UJI2 UJL2 UJO2 UJR2 UJU2 UJX2 UKA2 UKD2 UKG2 UKJ2 UKM2 UKP2 UKS2 UKV2 UKY2 ULB2 ULE2 ULH2 ULK2 ULN2 ULQ2 ULT2 ULW2 ULZ2 UMC2 UMF2 UMI2 UML2 UMO2 UMR2 UMU2 UMX2 UNA2 UND2 UNG2 UNJ2 UNM2 UNP2 UNS2 UNV2 UNY2 UOB2 UOE2 UOH2 UOK2 UON2 UOQ2 UOT2 UOW2 UOZ2 UPC2 UPF2 UPI2 UPL2 UPO2 UPR2 UPU2 UPX2 UQA2 UQD2 UQG2 UQJ2 UQM2 UQP2 UQS2 UQV2 UQY2 URB2 URE2 URH2 URK2 URN2 URQ2 URT2 URW2 URZ2 USC2 USF2 USI2 USL2 USO2 USR2 USU2 USX2 UTA2 UTD2 UTG2 UTJ2 UTM2 UTP2 UTS2 UTV2 UTY2 UUB2 UUE2 UUH2 UUK2 UUN2 UUQ2 UUT2 UUW2 UUZ2 UVC2 UVF2 UVI2 UVL2 UVO2 UVR2 UVU2 UVX2 UWA2 UWD2 UWG2 UWJ2 UWM2 UWP2 UWS2 UWV2 UWY2 UXB2 UXE2 UXH2 UXK2 UXN2 UXQ2 UXT2 UXW2 UXZ2 UYC2 UYF2 UYI2 UYL2 UYO2 UYR2 UYU2 UYX2 UZA2 UZD2 UZG2 UZJ2 UZM2 UZP2 UZS2 UZV2 UZY2 VAB2 VAE2 VAH2 VAK2 VAN2 VAQ2 VAT2 VAW2 VAZ2 VBC2 VBF2 VBI2 VBL2 VBO2 VBR2 VBU2 VBX2 VCA2 VCD2 VCG2 VCJ2 VCM2 VCP2 VCS2 VCV2 VCY2 VDB2 VDE2 VDH2 VDK2 VDN2 VDQ2 VDT2 VDW2 VDZ2 VEC2 VEF2 VEI2 VEL2 VEO2 VER2 VEU2 VEX2 VFA2 VFD2 VFG2 VFJ2 VFM2 VFP2 VFS2 VFV2 VFY2 VGB2 VGE2 VGH2 VGK2 VGN2 VGQ2 VGT2 VGW2 VGZ2 VHC2 VHF2 VHI2 VHL2 VHO2 VHR2 VHU2 VHX2 VIA2 VID2 VIG2 VIJ2 VIM2 VIP2 VIS2 VIV2 VIY2 VJB2 VJE2 VJH2 VJK2 VJN2 VJQ2 VJT2 VJW2 VJZ2 VKC2 VKF2 VKI2 VKL2 VKO2 VKR2 VKU2 VKX2 VLA2 VLD2 VLG2 VLJ2 VLM2 VLP2 VLS2 VLV2 VLY2 VMB2 VME2 VMH2 VMK2 VMN2 VMQ2 VMT2 VMW2 VMZ2 VNC2 VNF2 VNI2 VNL2 VNO2 VNR2 VNU2 VNX2 VOA2 VOD2 VOG2 VOJ2 VOM2 VOP2 VOS2 VOV2 VOY2 VPB2 VPE2 VPH2 VPK2 VPN2 VPQ2 VPT2 VPW2 VPZ2 VQC2 VQF2 VQI2 VQL2 VQO2 VQR2 VQU2 VQX2 VRA2 VRD2 VRG2 VRJ2 VRM2 VRP2 VRS2 VRV2 VRY2 VSB2 VSE2 VSH2 VSK2 VSN2 VSQ2 VST2 VSW2 VSZ2 VTC2 VTF2 VTI2 VTL2 VTO2 VTR2 VTU2 VTX2 VUA2 VUD2 VUG2 VUJ2 VUM2 VUP2 VUS2 VUV2 VUY2 VVB2 VVE2 VVH2 VVK2 VVN2 VVQ2 VVT2 VVW2 VVZ2 VWC2 VWF2 VWI2 VWL2 VWO2 VWR2 VWU2 VWX2 VXA2 VXD2 VXG2 VXJ2 VXM2 VXP2 VXS2 VXV2 VXY2 VYB2 VYE2 VYH2 VYK2 VYN2 VYQ2 VYT2 VYW2 VYZ2 VZC2 VZF2 VZI2 VZL2 VZO2 VZR2 VZU2 VZX2 WAA2 WAD2 WAG2 WAJ2 WAM2 WAP2 WAS2 WAV2 WAY2 WBB2 WBE2 WBH2 WBK2 WBN2 WBQ2 WBT2 WBW2 WBZ2 WCC2 WCF2 WCI2 WCL2 WCO2 WCR2 WCU2 WCX2 WDA2 WDD2 WDG2 WDJ2 WDM2 WDP2 WDS2 WDV2 WDY2 WEB2 WEE2 WEH2 WEK2 WEN2 WEQ2 WET2 WEW2 WEZ2 WFC2 WFF2 WFI2 WFL2 WFO2 WFR2 WFU2 WFX2 WGA2 WGD2 WGG2 WGJ2 WGM2 WGP2 WGS2 WGV2 WGY2 WHB2 WHE2 WHH2 WHK2 WHN2 WHQ2 WHT2 WHW2 WHZ2 WIC2 WIF2 WII2 WIL2 WIO2 WIR2 WIU2 WIX2 WJA2 WJD2 WJG2 WJJ2 WJM2 WJP2 WJS2 WJV2 WJY2 WKB2 WKE2 WKH2 WKK2 WKN2 WKQ2 WKT2 WKW2 WKZ2 WLC2 WLF2 WLI2 WLL2 WLO2 WLR2 WLU2 WLX2 WMA2 WMD2 WMG2 WMJ2 WMM2 WMP2 WMS2 WMV2 WMY2 WNB2 WNE2 WNH2 WNK2 WNN2 WNQ2 WNT2 WNW2 WNZ2 WOC2 WOF2 WOI2 WOL2 WOO2 WOR2 WOU2 WOX2 WPA2 WPD2 WPG2 WPJ2 WPM2 WPP2 WPS2 WPV2 WPY2 WQB2 WQE2 WQH2 WQK2 WQN2 WQQ2 WQT2 WQW2 WQZ2 WRC2 WRF2 WRI2 WRL2 WRO2 WRR2 WRU2 WRX2 WSA2 WSD2 WSG2 WSJ2 WSM2 WSP2 WSS2 WSV2 WSY2 WTB2 WTE2 WTH2 WTK2 WTN2 WTQ2 WTT2 WTW2 WTZ2 WUC2 WUF2 WUI2 WUL2 WUO2 WUR2 WUU2 WUX2 WVA2 WVD2 WVG2 WVJ2 WVM2 WVP2 WVS2 WVV2 WVY2 WWB2 WWE2 WWH2 WWK2 WWN2 WWQ2 WWT2 WWW2 WWZ2 WXC2 WXF2 WXI2 WXL2 WXO2 WXR2 WXU2 WXX2 WYA2 WYD2 WYG2 WYJ2 WYM2 WYP2 WYS2 WYV2 WYY2 WZB2 WZE2 WZH2 WZK2 WZN2 WZQ2 WZT2 WZW2 WZZ2 XAC2 XAF2 XAI2 XAL2 XAO2 XAR2 XAU2 XAX2 XBA2 XBD2 XBG2 XBJ2 XBM2 XBP2 XBS2 XBV2 XBY2 XCB2 XCE2 XCH2 XCK2 XCN2 XCQ2 XCT2 XCW2 XCZ2 XDC2 XDF2 XDI2 XDL2 XDO2 XDR2 XDU2 XDX2 XEA2 XED2 XEG2 XEJ2 XEM2 XEP2 XES2 XEV2 XEY2 XFB2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6F1EB-10D8-483B-8255-242183D01800}">
  <sheetPr codeName="Blad3">
    <tabColor theme="3"/>
  </sheetPr>
  <dimension ref="B1:S38"/>
  <sheetViews>
    <sheetView showGridLines="0" topLeftCell="F1" zoomScale="110" zoomScaleNormal="110" workbookViewId="0">
      <selection activeCell="S15" sqref="S15"/>
    </sheetView>
  </sheetViews>
  <sheetFormatPr defaultRowHeight="12.75" x14ac:dyDescent="0.2"/>
  <cols>
    <col min="1" max="1" width="3.42578125" style="5" customWidth="1"/>
    <col min="2" max="2" width="8" style="5" bestFit="1" customWidth="1"/>
    <col min="3" max="3" width="19.42578125" style="5" bestFit="1" customWidth="1"/>
    <col min="4" max="4" width="79.85546875" style="5" bestFit="1" customWidth="1"/>
    <col min="5" max="5" width="20.5703125" style="5" customWidth="1"/>
    <col min="6" max="6" width="13.5703125" style="5" customWidth="1"/>
    <col min="7" max="8" width="14.5703125" style="5" customWidth="1"/>
    <col min="9" max="11" width="16.28515625" style="5" customWidth="1"/>
    <col min="12" max="12" width="15.7109375" style="5" bestFit="1" customWidth="1"/>
    <col min="13" max="15" width="15.7109375" style="5" hidden="1" customWidth="1"/>
    <col min="16" max="16" width="12.28515625" style="5" hidden="1" customWidth="1"/>
    <col min="17" max="17" width="15.85546875" style="5" customWidth="1"/>
    <col min="18" max="18" width="31.42578125" style="5" customWidth="1"/>
    <col min="19" max="16384" width="9.140625" style="5"/>
  </cols>
  <sheetData>
    <row r="1" spans="2:19" s="22" customFormat="1" ht="29.25" customHeight="1" x14ac:dyDescent="0.2">
      <c r="B1" s="23" t="s">
        <v>0</v>
      </c>
    </row>
    <row r="2" spans="2:19" s="26" customFormat="1" ht="21.75" customHeight="1" x14ac:dyDescent="0.2">
      <c r="B2" s="25" t="str">
        <f>IF(Grunddata!B6=0,"",Grunddata!B6)</f>
        <v>Katalog 2025</v>
      </c>
      <c r="E2" s="24"/>
      <c r="F2" s="27"/>
      <c r="G2" s="27"/>
      <c r="H2" s="27"/>
      <c r="I2" s="27"/>
      <c r="J2" s="27"/>
      <c r="K2" s="27"/>
      <c r="L2" s="27"/>
      <c r="M2" s="27"/>
      <c r="N2" s="27"/>
      <c r="O2" s="27"/>
      <c r="P2" s="27"/>
      <c r="Q2" s="27"/>
    </row>
    <row r="3" spans="2:19" ht="21.75" customHeight="1" x14ac:dyDescent="0.2">
      <c r="B3" s="8"/>
      <c r="C3" s="8"/>
      <c r="D3" s="8"/>
      <c r="E3" s="8"/>
      <c r="F3" s="6"/>
      <c r="G3" s="6"/>
      <c r="H3" s="6"/>
      <c r="I3" s="6"/>
      <c r="J3" s="6"/>
      <c r="K3" s="6"/>
      <c r="L3" s="6"/>
      <c r="M3" s="6"/>
      <c r="N3" s="6"/>
      <c r="O3" s="6"/>
      <c r="P3" s="6"/>
      <c r="Q3" s="6"/>
    </row>
    <row r="4" spans="2:19" s="17" customFormat="1" ht="45" customHeight="1" x14ac:dyDescent="0.2">
      <c r="B4" s="18"/>
      <c r="C4" s="18" t="s">
        <v>96</v>
      </c>
      <c r="D4" s="109" t="s">
        <v>44</v>
      </c>
      <c r="E4" s="18" t="s">
        <v>30</v>
      </c>
      <c r="F4" s="313" t="s">
        <v>97</v>
      </c>
      <c r="G4" s="314"/>
      <c r="H4" s="314"/>
      <c r="I4" s="314"/>
      <c r="J4" s="314"/>
      <c r="K4" s="314"/>
      <c r="L4" s="50"/>
      <c r="M4" s="311" t="s">
        <v>95</v>
      </c>
      <c r="N4" s="312"/>
      <c r="O4" s="18"/>
      <c r="P4" s="18"/>
    </row>
    <row r="5" spans="2:19" s="17" customFormat="1" x14ac:dyDescent="0.2">
      <c r="B5" s="18"/>
      <c r="C5" s="18"/>
      <c r="D5" s="109"/>
      <c r="E5" s="18"/>
      <c r="F5" s="113">
        <f>Startår</f>
        <v>2021</v>
      </c>
      <c r="G5" s="113">
        <f>F5+1</f>
        <v>2022</v>
      </c>
      <c r="H5" s="113">
        <f t="shared" ref="H5:K5" si="0">G5+1</f>
        <v>2023</v>
      </c>
      <c r="I5" s="113">
        <f t="shared" si="0"/>
        <v>2024</v>
      </c>
      <c r="J5" s="113">
        <f t="shared" si="0"/>
        <v>2025</v>
      </c>
      <c r="K5" s="113">
        <f t="shared" si="0"/>
        <v>2026</v>
      </c>
      <c r="L5" s="108"/>
      <c r="M5" s="108"/>
      <c r="N5" s="109"/>
      <c r="O5" s="18"/>
      <c r="P5" s="18"/>
    </row>
    <row r="6" spans="2:19" x14ac:dyDescent="0.2">
      <c r="B6" s="127" t="s">
        <v>33</v>
      </c>
      <c r="C6" s="128" t="s">
        <v>32</v>
      </c>
      <c r="D6" s="128" t="s">
        <v>43</v>
      </c>
      <c r="E6" s="128" t="s">
        <v>31</v>
      </c>
      <c r="F6" s="127" t="s">
        <v>55</v>
      </c>
      <c r="G6" s="127" t="s">
        <v>56</v>
      </c>
      <c r="H6" s="127" t="s">
        <v>57</v>
      </c>
      <c r="I6" s="127" t="s">
        <v>58</v>
      </c>
      <c r="J6" s="127" t="s">
        <v>59</v>
      </c>
      <c r="K6" s="127" t="s">
        <v>60</v>
      </c>
      <c r="L6" s="128" t="s">
        <v>20</v>
      </c>
      <c r="M6" s="128" t="s">
        <v>3</v>
      </c>
      <c r="N6" s="128" t="s">
        <v>4</v>
      </c>
      <c r="O6" s="128" t="s">
        <v>5</v>
      </c>
      <c r="P6" s="128" t="s">
        <v>6</v>
      </c>
      <c r="Q6" s="128" t="s">
        <v>276</v>
      </c>
      <c r="R6" s="128" t="s">
        <v>277</v>
      </c>
      <c r="S6" s="128" t="s">
        <v>278</v>
      </c>
    </row>
    <row r="7" spans="2:19" x14ac:dyDescent="0.2">
      <c r="B7" s="114">
        <v>11</v>
      </c>
      <c r="C7" s="110" t="s">
        <v>81</v>
      </c>
      <c r="D7" s="142" t="str">
        <f>'Beräkningar nyttor'!A134</f>
        <v>Kommuner undviker kostnader för utveckling av separata kataloger i olika tjänster</v>
      </c>
      <c r="E7" s="110" t="s">
        <v>104</v>
      </c>
      <c r="F7" s="121">
        <f>'Beräkningar nyttor'!I135</f>
        <v>0</v>
      </c>
      <c r="G7" s="121">
        <f>'Beräkningar nyttor'!J135</f>
        <v>0</v>
      </c>
      <c r="H7" s="121">
        <f>'Beräkningar nyttor'!K135</f>
        <v>0</v>
      </c>
      <c r="I7" s="121">
        <f>'Beräkningar nyttor'!L135</f>
        <v>27000000</v>
      </c>
      <c r="J7" s="121">
        <f>'Beräkningar nyttor'!M135</f>
        <v>27000000</v>
      </c>
      <c r="K7" s="121">
        <f>'Beräkningar nyttor'!N135</f>
        <v>27000000</v>
      </c>
      <c r="L7" s="44">
        <f t="shared" ref="L7:L27" si="1">SUM(F7:K7)</f>
        <v>81000000</v>
      </c>
      <c r="M7" s="52">
        <f>'Beräkningar nyttor'!P135</f>
        <v>20250000</v>
      </c>
      <c r="N7" s="52">
        <f>'Beräkningar nyttor'!Q135</f>
        <v>202500000</v>
      </c>
      <c r="O7" s="45">
        <f t="shared" ref="O7:O27" si="2">IF(OR(ISBLANK(N7),ISBLANK(M7),ISBLANK(L7)),"",(N7+M7+3*L7)/5)</f>
        <v>93150000</v>
      </c>
      <c r="P7" s="51">
        <f t="shared" ref="P7:P27" si="3">IF(OR(ISBLANK(L7),L7=0),"",(N7-M7)/5/L7)</f>
        <v>0.45</v>
      </c>
      <c r="Q7" s="309">
        <f>Tabell10[[#This Row],[Summa]]/SUM(L7:L15)</f>
        <v>0.54645582425030803</v>
      </c>
      <c r="R7" s="265">
        <f>Tabell10[[#This Row],[Summa]]/6</f>
        <v>13500000</v>
      </c>
    </row>
    <row r="8" spans="2:19" x14ac:dyDescent="0.2">
      <c r="B8" s="115">
        <v>6</v>
      </c>
      <c r="C8" s="110" t="s">
        <v>81</v>
      </c>
      <c r="D8" s="142" t="str">
        <f>'Beräkningar nyttor'!A72</f>
        <v>Kommande nationella tjänster behöver inte utveckla egna kataloger</v>
      </c>
      <c r="E8" s="110" t="s">
        <v>91</v>
      </c>
      <c r="F8" s="121">
        <f>'Beräkningar nyttor'!I74</f>
        <v>0</v>
      </c>
      <c r="G8" s="121">
        <f>'Beräkningar nyttor'!J74</f>
        <v>0</v>
      </c>
      <c r="H8" s="121">
        <f>'Beräkningar nyttor'!K74</f>
        <v>0</v>
      </c>
      <c r="I8" s="121">
        <f>'Beräkningar nyttor'!L74</f>
        <v>7500000</v>
      </c>
      <c r="J8" s="121">
        <f>'Beräkningar nyttor'!M74</f>
        <v>7500000</v>
      </c>
      <c r="K8" s="121">
        <f>'Beräkningar nyttor'!N74</f>
        <v>7500000</v>
      </c>
      <c r="L8" s="44">
        <f t="shared" si="1"/>
        <v>22500000</v>
      </c>
      <c r="M8" s="125">
        <f>'Beräkningar nyttor'!P74</f>
        <v>11250000</v>
      </c>
      <c r="N8" s="125">
        <f>'Beräkningar nyttor'!Q74</f>
        <v>33750000</v>
      </c>
      <c r="O8" s="45">
        <f t="shared" si="2"/>
        <v>22500000</v>
      </c>
      <c r="P8" s="51">
        <f t="shared" si="3"/>
        <v>0.2</v>
      </c>
      <c r="Q8" s="309">
        <f>Tabell10[[#This Row],[Summa]]/SUM(L7:L15)</f>
        <v>0.15179328451397445</v>
      </c>
      <c r="R8" s="265">
        <f>Tabell10[[#This Row],[Summa]]/6</f>
        <v>3750000</v>
      </c>
    </row>
    <row r="9" spans="2:19" ht="12.75" customHeight="1" x14ac:dyDescent="0.2">
      <c r="B9" s="114">
        <v>5</v>
      </c>
      <c r="C9" s="110" t="s">
        <v>81</v>
      </c>
      <c r="D9" s="142" t="str">
        <f>'Beräkningar nyttor'!A61</f>
        <v>Minskade kostnader för drift och förvaltning av fristående kataloger</v>
      </c>
      <c r="E9" s="110" t="s">
        <v>91</v>
      </c>
      <c r="F9" s="121">
        <f>'Beräkningar nyttor'!I62</f>
        <v>0</v>
      </c>
      <c r="G9" s="121">
        <f>'Beräkningar nyttor'!J62</f>
        <v>0</v>
      </c>
      <c r="H9" s="121">
        <f>'Beräkningar nyttor'!K62</f>
        <v>5576000</v>
      </c>
      <c r="I9" s="121">
        <f>'Beräkningar nyttor'!L62</f>
        <v>5576000</v>
      </c>
      <c r="J9" s="121">
        <f>'Beräkningar nyttor'!M62</f>
        <v>5576000</v>
      </c>
      <c r="K9" s="121">
        <f>'Beräkningar nyttor'!N62</f>
        <v>5576000</v>
      </c>
      <c r="L9" s="44">
        <f t="shared" si="1"/>
        <v>22304000</v>
      </c>
      <c r="M9" s="124">
        <f>'Beräkningar nyttor'!P62</f>
        <v>22304000</v>
      </c>
      <c r="N9" s="124">
        <f>'Beräkningar nyttor'!Q62</f>
        <v>27304000</v>
      </c>
      <c r="O9" s="45">
        <f t="shared" si="2"/>
        <v>23304000</v>
      </c>
      <c r="P9" s="51">
        <f t="shared" si="3"/>
        <v>4.483500717360115E-2</v>
      </c>
      <c r="Q9" s="309">
        <f>Tabell10[[#This Row],[Summa]]/SUM(L7:L15)</f>
        <v>0.1504709963466527</v>
      </c>
      <c r="R9" s="265">
        <f>Tabell10[[#This Row],[Summa]]/6</f>
        <v>3717333.3333333335</v>
      </c>
    </row>
    <row r="10" spans="2:19" x14ac:dyDescent="0.2">
      <c r="B10" s="115">
        <v>9</v>
      </c>
      <c r="C10" s="110" t="s">
        <v>81</v>
      </c>
      <c r="D10" s="142" t="str">
        <f>'Beräkningar nyttor'!A108</f>
        <v>Minskade utvecklingskostnader för Ineras befintliga tjänster</v>
      </c>
      <c r="E10" s="110" t="s">
        <v>91</v>
      </c>
      <c r="F10" s="121">
        <f>'Beräkningar nyttor'!I109</f>
        <v>0</v>
      </c>
      <c r="G10" s="121">
        <f>'Beräkningar nyttor'!J109</f>
        <v>0</v>
      </c>
      <c r="H10" s="121">
        <f>'Beräkningar nyttor'!K109</f>
        <v>2000000</v>
      </c>
      <c r="I10" s="121">
        <f>'Beräkningar nyttor'!L109</f>
        <v>2000000</v>
      </c>
      <c r="J10" s="121">
        <f>'Beräkningar nyttor'!M109</f>
        <v>2000000</v>
      </c>
      <c r="K10" s="121">
        <f>'Beräkningar nyttor'!N109</f>
        <v>2000000</v>
      </c>
      <c r="L10" s="44">
        <f t="shared" si="1"/>
        <v>8000000</v>
      </c>
      <c r="M10" s="54">
        <f>'Beräkningar nyttor'!P109</f>
        <v>6000000</v>
      </c>
      <c r="N10" s="54">
        <f>'Beräkningar nyttor'!Q109</f>
        <v>9000000</v>
      </c>
      <c r="O10" s="45">
        <f t="shared" si="2"/>
        <v>7800000</v>
      </c>
      <c r="P10" s="51">
        <f t="shared" si="3"/>
        <v>7.4999999999999997E-2</v>
      </c>
      <c r="Q10" s="309">
        <f>Tabell10[[#This Row],[Summa]]/SUM(L7:L15)</f>
        <v>5.3970945604968693E-2</v>
      </c>
      <c r="R10" s="265">
        <f>Tabell10[[#This Row],[Summa]]/6</f>
        <v>1333333.3333333333</v>
      </c>
    </row>
    <row r="11" spans="2:19" x14ac:dyDescent="0.2">
      <c r="B11" s="114">
        <v>7</v>
      </c>
      <c r="C11" s="110" t="s">
        <v>81</v>
      </c>
      <c r="D11" s="142" t="str">
        <f>'Beräkningar nyttor'!A84</f>
        <v>Kommande nationella tjänster behöver inte förvalta egna kataloger</v>
      </c>
      <c r="E11" s="110" t="s">
        <v>91</v>
      </c>
      <c r="F11" s="121">
        <f>'Beräkningar nyttor'!I85</f>
        <v>0</v>
      </c>
      <c r="G11" s="121">
        <f>'Beräkningar nyttor'!J85</f>
        <v>0</v>
      </c>
      <c r="H11" s="121">
        <f>'Beräkningar nyttor'!K85</f>
        <v>0</v>
      </c>
      <c r="I11" s="121">
        <f>'Beräkningar nyttor'!L85</f>
        <v>0</v>
      </c>
      <c r="J11" s="121">
        <f>'Beräkningar nyttor'!M85</f>
        <v>3125000</v>
      </c>
      <c r="K11" s="121">
        <f>'Beräkningar nyttor'!N85</f>
        <v>3125000</v>
      </c>
      <c r="L11" s="44">
        <f t="shared" si="1"/>
        <v>6250000</v>
      </c>
      <c r="M11" s="54">
        <f>'Beräkningar nyttor'!P85</f>
        <v>3125000</v>
      </c>
      <c r="N11" s="54">
        <f>'Beräkningar nyttor'!Q85</f>
        <v>9375000</v>
      </c>
      <c r="O11" s="45">
        <f t="shared" si="2"/>
        <v>6250000</v>
      </c>
      <c r="P11" s="51">
        <f t="shared" si="3"/>
        <v>0.2</v>
      </c>
      <c r="Q11" s="309">
        <f>Tabell10[[#This Row],[Summa]]/SUM(L7:L15)</f>
        <v>4.2164801253881792E-2</v>
      </c>
      <c r="R11" s="265">
        <f>Tabell10[[#This Row],[Summa]]/6</f>
        <v>1041666.6666666666</v>
      </c>
    </row>
    <row r="12" spans="2:19" x14ac:dyDescent="0.2">
      <c r="B12" s="115">
        <v>8</v>
      </c>
      <c r="C12" s="110" t="s">
        <v>81</v>
      </c>
      <c r="D12" s="142" t="str">
        <f>'Beräkningar nyttor'!A97</f>
        <v>Kommande konsumenter behöver inte utveckla anslutningar till andra informationsmängder</v>
      </c>
      <c r="E12" s="110" t="s">
        <v>91</v>
      </c>
      <c r="F12" s="121">
        <f>'Beräkningar nyttor'!I98</f>
        <v>0</v>
      </c>
      <c r="G12" s="121">
        <f>'Beräkningar nyttor'!J98</f>
        <v>0</v>
      </c>
      <c r="H12" s="121">
        <f>'Beräkningar nyttor'!K98</f>
        <v>1000000</v>
      </c>
      <c r="I12" s="121">
        <f>'Beräkningar nyttor'!L98</f>
        <v>1000000</v>
      </c>
      <c r="J12" s="121">
        <f>'Beräkningar nyttor'!M98</f>
        <v>1000000</v>
      </c>
      <c r="K12" s="121">
        <f>'Beräkningar nyttor'!N98</f>
        <v>1000000</v>
      </c>
      <c r="L12" s="44">
        <f t="shared" si="1"/>
        <v>4000000</v>
      </c>
      <c r="M12" s="54">
        <f>'Beräkningar nyttor'!P98</f>
        <v>3000000</v>
      </c>
      <c r="N12" s="54">
        <f>'Beräkningar nyttor'!Q98</f>
        <v>4000000</v>
      </c>
      <c r="O12" s="45">
        <f t="shared" si="2"/>
        <v>3800000</v>
      </c>
      <c r="P12" s="51">
        <f t="shared" si="3"/>
        <v>0.05</v>
      </c>
      <c r="Q12" s="309">
        <f>Tabell10[[#This Row],[Summa]]/SUM(L7:L15)</f>
        <v>2.6985472802484346E-2</v>
      </c>
      <c r="R12" s="265">
        <f>Tabell10[[#This Row],[Summa]]/6</f>
        <v>666666.66666666663</v>
      </c>
    </row>
    <row r="13" spans="2:19" x14ac:dyDescent="0.2">
      <c r="B13" s="114">
        <v>2</v>
      </c>
      <c r="C13" s="110" t="s">
        <v>81</v>
      </c>
      <c r="D13" s="142" t="str">
        <f>'Beräkningar nyttor'!A14</f>
        <v>Minskade kostnader för drift och förvaltning av HSA</v>
      </c>
      <c r="E13" s="110" t="s">
        <v>91</v>
      </c>
      <c r="F13" s="121">
        <f>'Beräkningar nyttor'!I15</f>
        <v>0</v>
      </c>
      <c r="G13" s="121">
        <f>'Beräkningar nyttor'!J15</f>
        <v>0</v>
      </c>
      <c r="H13" s="121">
        <f>'Beräkningar nyttor'!K15</f>
        <v>765672</v>
      </c>
      <c r="I13" s="121">
        <f>'Beräkningar nyttor'!L15</f>
        <v>765672</v>
      </c>
      <c r="J13" s="121">
        <f>'Beräkningar nyttor'!M15</f>
        <v>765672</v>
      </c>
      <c r="K13" s="121">
        <f>'Beräkningar nyttor'!N15</f>
        <v>765672</v>
      </c>
      <c r="L13" s="44">
        <f t="shared" si="1"/>
        <v>3062688</v>
      </c>
      <c r="M13" s="52">
        <f>'Beräkningar nyttor'!P15</f>
        <v>2102688</v>
      </c>
      <c r="N13" s="52">
        <f>'Beräkningar nyttor'!Q15</f>
        <v>8107488</v>
      </c>
      <c r="O13" s="45">
        <f t="shared" si="2"/>
        <v>3879648</v>
      </c>
      <c r="P13" s="51">
        <f t="shared" si="3"/>
        <v>0.39212613233865151</v>
      </c>
      <c r="Q13" s="309">
        <f>Tabell10[[#This Row],[Summa]]/SUM(L7:L15)</f>
        <v>2.0662020931623795E-2</v>
      </c>
      <c r="R13" s="265">
        <f>Tabell10[[#This Row],[Summa]]/6</f>
        <v>510448</v>
      </c>
      <c r="S13" s="310">
        <f>SUM(Q7:Q14)</f>
        <v>0.99865072635987584</v>
      </c>
    </row>
    <row r="14" spans="2:19" x14ac:dyDescent="0.2">
      <c r="B14" s="115">
        <v>1</v>
      </c>
      <c r="C14" s="110" t="s">
        <v>81</v>
      </c>
      <c r="D14" s="142" t="str">
        <f>'Beräkningar nyttor'!A4</f>
        <v>Minskade kostnader för anpassningar för att hantera felaktig information</v>
      </c>
      <c r="E14" s="110" t="s">
        <v>91</v>
      </c>
      <c r="F14" s="121">
        <f>'Beräkningar nyttor'!I5</f>
        <v>0</v>
      </c>
      <c r="G14" s="121">
        <f>'Beräkningar nyttor'!J5</f>
        <v>0</v>
      </c>
      <c r="H14" s="121">
        <f>'Beräkningar nyttor'!K5</f>
        <v>227803.33333333334</v>
      </c>
      <c r="I14" s="121">
        <f>'Beräkningar nyttor'!L5</f>
        <v>227803.33333333334</v>
      </c>
      <c r="J14" s="121">
        <f>'Beräkningar nyttor'!M5</f>
        <v>227803.33333333334</v>
      </c>
      <c r="K14" s="121">
        <f>'Beräkningar nyttor'!N5</f>
        <v>227803.33333333334</v>
      </c>
      <c r="L14" s="44">
        <f t="shared" si="1"/>
        <v>911213.33333333337</v>
      </c>
      <c r="M14" s="52">
        <f>'Beräkningar nyttor'!P5</f>
        <v>911213.33333333337</v>
      </c>
      <c r="N14" s="52">
        <f>'Beräkningar nyttor'!Q5</f>
        <v>2184000</v>
      </c>
      <c r="O14" s="45">
        <f t="shared" si="2"/>
        <v>1165770.6666666667</v>
      </c>
      <c r="P14" s="51">
        <f t="shared" si="3"/>
        <v>0.27936085219707052</v>
      </c>
      <c r="Q14" s="309">
        <f>Tabell10[[#This Row],[Summa]]/SUM(L7:L15)</f>
        <v>6.1473806559819424E-3</v>
      </c>
      <c r="R14" s="265">
        <f>Tabell10[[#This Row],[Summa]]/6</f>
        <v>151868.88888888891</v>
      </c>
      <c r="S14" s="310">
        <f>SUM(Q15:Q20)</f>
        <v>1.0013492736401242</v>
      </c>
    </row>
    <row r="15" spans="2:19" x14ac:dyDescent="0.2">
      <c r="B15" s="114">
        <v>12</v>
      </c>
      <c r="C15" s="110" t="s">
        <v>81</v>
      </c>
      <c r="D15" s="142" t="str">
        <f>'Beräkningar nyttor'!A147</f>
        <v>Minskade skadestånd eller viten enligt GDPR</v>
      </c>
      <c r="E15" s="110" t="s">
        <v>98</v>
      </c>
      <c r="F15" s="121">
        <f>'Beräkningar nyttor'!I148</f>
        <v>0</v>
      </c>
      <c r="G15" s="121">
        <f>'Beräkningar nyttor'!J148</f>
        <v>0</v>
      </c>
      <c r="H15" s="121">
        <f>'Beräkningar nyttor'!K148</f>
        <v>0</v>
      </c>
      <c r="I15" s="121">
        <f>'Beräkningar nyttor'!L148</f>
        <v>200000</v>
      </c>
      <c r="J15" s="121">
        <f>'Beräkningar nyttor'!M148</f>
        <v>0</v>
      </c>
      <c r="K15" s="121">
        <f>'Beräkningar nyttor'!N148</f>
        <v>0</v>
      </c>
      <c r="L15" s="44">
        <f t="shared" si="1"/>
        <v>200000</v>
      </c>
      <c r="M15" s="52">
        <f>'Beräkningar nyttor'!P148</f>
        <v>0</v>
      </c>
      <c r="N15" s="52">
        <f>'Beräkningar nyttor'!Q148</f>
        <v>10000000</v>
      </c>
      <c r="O15" s="45">
        <f t="shared" si="2"/>
        <v>2120000</v>
      </c>
      <c r="P15" s="51">
        <f t="shared" si="3"/>
        <v>10</v>
      </c>
      <c r="Q15" s="309">
        <f>Tabell10[[#This Row],[Summa]]/SUM(L7:L15)</f>
        <v>1.3492736401242173E-3</v>
      </c>
      <c r="R15" s="265">
        <f>Tabell10[[#This Row],[Summa]]/6</f>
        <v>33333.333333333336</v>
      </c>
    </row>
    <row r="16" spans="2:19" x14ac:dyDescent="0.2">
      <c r="B16" s="115">
        <v>4</v>
      </c>
      <c r="C16" s="110" t="s">
        <v>82</v>
      </c>
      <c r="D16" s="142" t="str">
        <f>'Beräkningar nyttor'!A51</f>
        <v>Minskade kostnader genom gemensam terminologi - Regioner</v>
      </c>
      <c r="E16" s="110" t="s">
        <v>98</v>
      </c>
      <c r="F16" s="121">
        <f>'Beräkningar nyttor'!I52</f>
        <v>0</v>
      </c>
      <c r="G16" s="121">
        <f>'Beräkningar nyttor'!J52</f>
        <v>0</v>
      </c>
      <c r="H16" s="121">
        <f>'Beräkningar nyttor'!K52</f>
        <v>0</v>
      </c>
      <c r="I16" s="121">
        <f>'Beräkningar nyttor'!L52</f>
        <v>10656000</v>
      </c>
      <c r="J16" s="121">
        <f>'Beräkningar nyttor'!M52</f>
        <v>10656000</v>
      </c>
      <c r="K16" s="121">
        <f>'Beräkningar nyttor'!N52</f>
        <v>10656000</v>
      </c>
      <c r="L16" s="44">
        <f t="shared" si="1"/>
        <v>31968000</v>
      </c>
      <c r="M16" s="125">
        <f>'Beräkningar nyttor'!P52</f>
        <v>31968000</v>
      </c>
      <c r="N16" s="125">
        <f>'Beräkningar nyttor'!Q52</f>
        <v>31968000</v>
      </c>
      <c r="O16" s="45">
        <f t="shared" si="2"/>
        <v>31968000</v>
      </c>
      <c r="P16" s="51">
        <f t="shared" si="3"/>
        <v>0</v>
      </c>
      <c r="Q16" s="309">
        <f>Tabell10[[#This Row],[Summa]]/SUM(L16:L20)</f>
        <v>0.29829654087612517</v>
      </c>
      <c r="R16" s="265">
        <f>Tabell10[[#This Row],[Summa]]/6</f>
        <v>5328000</v>
      </c>
    </row>
    <row r="17" spans="2:19" x14ac:dyDescent="0.2">
      <c r="B17" s="114">
        <v>10</v>
      </c>
      <c r="C17" s="110" t="s">
        <v>82</v>
      </c>
      <c r="D17" s="142" t="str">
        <f>'Beräkningar nyttor'!A120</f>
        <v>Minskad tid på administration för producenter av information (genom bättre admingränssnitt)</v>
      </c>
      <c r="E17" s="110" t="s">
        <v>98</v>
      </c>
      <c r="F17" s="121">
        <f>'Beräkningar nyttor'!I121</f>
        <v>0</v>
      </c>
      <c r="G17" s="121">
        <f>'Beräkningar nyttor'!J121</f>
        <v>0</v>
      </c>
      <c r="H17" s="121">
        <f>'Beräkningar nyttor'!K121</f>
        <v>15816346</v>
      </c>
      <c r="I17" s="121">
        <f>'Beräkningar nyttor'!L121</f>
        <v>15816346</v>
      </c>
      <c r="J17" s="121">
        <f>'Beräkningar nyttor'!M121</f>
        <v>15816346</v>
      </c>
      <c r="K17" s="121">
        <f>'Beräkningar nyttor'!N121</f>
        <v>15816346</v>
      </c>
      <c r="L17" s="44">
        <f t="shared" si="1"/>
        <v>63265384</v>
      </c>
      <c r="M17" s="52">
        <f>'Beräkningar nyttor'!P121</f>
        <v>21018400</v>
      </c>
      <c r="N17" s="52">
        <f>'Beräkningar nyttor'!Q121</f>
        <v>63265384</v>
      </c>
      <c r="O17" s="45">
        <f t="shared" si="2"/>
        <v>54815987.200000003</v>
      </c>
      <c r="P17" s="51">
        <f t="shared" si="3"/>
        <v>0.13355481727574753</v>
      </c>
      <c r="Q17" s="309">
        <f>Tabell10[[#This Row],[Summa]]/SUM(L16:L20)</f>
        <v>0.59033549813562791</v>
      </c>
      <c r="R17" s="265">
        <f>Tabell10[[#This Row],[Summa]]/6</f>
        <v>10544230.666666666</v>
      </c>
    </row>
    <row r="18" spans="2:19" x14ac:dyDescent="0.2">
      <c r="B18" s="115">
        <v>14</v>
      </c>
      <c r="C18" s="110" t="s">
        <v>82</v>
      </c>
      <c r="D18" s="142" t="str">
        <f>'Beräkningar nyttor'!A174</f>
        <v>Minskad tid på administration för producenter i RGS Katalog</v>
      </c>
      <c r="E18" s="110" t="s">
        <v>98</v>
      </c>
      <c r="F18" s="121">
        <f>'Beräkningar nyttor'!I175</f>
        <v>0</v>
      </c>
      <c r="G18" s="121">
        <f>'Beräkningar nyttor'!J175</f>
        <v>0</v>
      </c>
      <c r="H18" s="121">
        <f>'Beräkningar nyttor'!K175</f>
        <v>2629536</v>
      </c>
      <c r="I18" s="121">
        <f>'Beräkningar nyttor'!L175</f>
        <v>2629536</v>
      </c>
      <c r="J18" s="121">
        <f>'Beräkningar nyttor'!M175</f>
        <v>2629536</v>
      </c>
      <c r="K18" s="121">
        <f>'Beräkningar nyttor'!N175</f>
        <v>2629536</v>
      </c>
      <c r="L18" s="44">
        <f t="shared" si="1"/>
        <v>10518144</v>
      </c>
      <c r="M18" s="52">
        <f>'Beräkningar nyttor'!P175</f>
        <v>8414515.2000000011</v>
      </c>
      <c r="N18" s="52">
        <f>'Beräkningar nyttor'!Q175</f>
        <v>12621772.799999999</v>
      </c>
      <c r="O18" s="45">
        <f t="shared" si="2"/>
        <v>10518144</v>
      </c>
      <c r="P18" s="51">
        <f t="shared" si="3"/>
        <v>7.999999999999996E-2</v>
      </c>
      <c r="Q18" s="309">
        <f>Tabell10[[#This Row],[Summa]]/SUM(L16:L20)</f>
        <v>9.8145832446101436E-2</v>
      </c>
      <c r="R18" s="265">
        <f>Tabell10[[#This Row],[Summa]]/6</f>
        <v>1753024</v>
      </c>
    </row>
    <row r="19" spans="2:19" x14ac:dyDescent="0.2">
      <c r="B19" s="114">
        <v>3</v>
      </c>
      <c r="C19" s="122" t="s">
        <v>82</v>
      </c>
      <c r="D19" s="142" t="str">
        <f>'Beräkningar nyttor'!A41</f>
        <v>Minskade kostnader genom  gemensam terminologi - Inera</v>
      </c>
      <c r="E19" s="110" t="s">
        <v>91</v>
      </c>
      <c r="F19" s="121">
        <f>'Beräkningar nyttor'!I42</f>
        <v>0</v>
      </c>
      <c r="G19" s="121">
        <f>'Beräkningar nyttor'!J42</f>
        <v>0</v>
      </c>
      <c r="H19" s="121">
        <f>'Beräkningar nyttor'!K42</f>
        <v>0</v>
      </c>
      <c r="I19" s="121">
        <f>'Beräkningar nyttor'!L42</f>
        <v>149100</v>
      </c>
      <c r="J19" s="121">
        <f>'Beräkningar nyttor'!M42</f>
        <v>149100</v>
      </c>
      <c r="K19" s="121">
        <f>'Beräkningar nyttor'!N42</f>
        <v>149100</v>
      </c>
      <c r="L19" s="44">
        <f t="shared" si="1"/>
        <v>447300</v>
      </c>
      <c r="M19" s="52">
        <f>'Beräkningar nyttor'!P42</f>
        <v>447300</v>
      </c>
      <c r="N19" s="52">
        <f>'Beräkningar nyttor'!Q42</f>
        <v>447300</v>
      </c>
      <c r="O19" s="45">
        <f t="shared" si="2"/>
        <v>447300</v>
      </c>
      <c r="P19" s="51">
        <f t="shared" si="3"/>
        <v>0</v>
      </c>
      <c r="Q19" s="309">
        <f>Tabell10[[#This Row],[Summa]]/SUM(L16:L20)</f>
        <v>4.1738001355696563E-3</v>
      </c>
      <c r="R19" s="265">
        <f>Tabell10[[#This Row],[Summa]]/6</f>
        <v>74550</v>
      </c>
    </row>
    <row r="20" spans="2:19" x14ac:dyDescent="0.2">
      <c r="B20" s="115">
        <v>13</v>
      </c>
      <c r="C20" s="110" t="s">
        <v>82</v>
      </c>
      <c r="D20" s="142" t="str">
        <f>'Beräkningar nyttor'!A159</f>
        <v>Minskad tid på administration för producenter i Hitta och jämför vård</v>
      </c>
      <c r="E20" s="110" t="s">
        <v>98</v>
      </c>
      <c r="F20" s="121">
        <f>'Beräkningar nyttor'!I160</f>
        <v>0</v>
      </c>
      <c r="G20" s="121">
        <f>'Beräkningar nyttor'!J160</f>
        <v>0</v>
      </c>
      <c r="H20" s="121">
        <f>'Beräkningar nyttor'!K160</f>
        <v>242424</v>
      </c>
      <c r="I20" s="121">
        <f>'Beräkningar nyttor'!L160</f>
        <v>242424</v>
      </c>
      <c r="J20" s="121">
        <f>'Beräkningar nyttor'!M160</f>
        <v>242424</v>
      </c>
      <c r="K20" s="121">
        <f>'Beräkningar nyttor'!N160</f>
        <v>242424</v>
      </c>
      <c r="L20" s="44">
        <f t="shared" si="1"/>
        <v>969696</v>
      </c>
      <c r="M20" s="52">
        <f>'Beräkningar nyttor'!P160</f>
        <v>327600</v>
      </c>
      <c r="N20" s="52">
        <f>'Beräkningar nyttor'!Q160</f>
        <v>969696</v>
      </c>
      <c r="O20" s="45">
        <f t="shared" si="2"/>
        <v>841276.8</v>
      </c>
      <c r="P20" s="51">
        <f t="shared" si="3"/>
        <v>0.13243243243243244</v>
      </c>
      <c r="Q20" s="309">
        <f>Tabell10[[#This Row],[Summa]]/SUM(L16:L20)</f>
        <v>9.0483284065757969E-3</v>
      </c>
      <c r="R20" s="265">
        <f>Tabell10[[#This Row],[Summa]]/6</f>
        <v>161616</v>
      </c>
    </row>
    <row r="21" spans="2:19" x14ac:dyDescent="0.2">
      <c r="B21" s="114">
        <v>15</v>
      </c>
      <c r="C21" s="110"/>
      <c r="D21" s="142"/>
      <c r="E21" s="110"/>
      <c r="F21" s="121"/>
      <c r="G21" s="121"/>
      <c r="H21" s="121"/>
      <c r="I21" s="121"/>
      <c r="J21" s="121"/>
      <c r="K21" s="123"/>
      <c r="L21" s="45">
        <f t="shared" si="1"/>
        <v>0</v>
      </c>
      <c r="M21" s="52"/>
      <c r="N21" s="53"/>
      <c r="O21" s="45" t="str">
        <f t="shared" si="2"/>
        <v/>
      </c>
      <c r="P21" s="51" t="str">
        <f t="shared" si="3"/>
        <v/>
      </c>
    </row>
    <row r="22" spans="2:19" x14ac:dyDescent="0.2">
      <c r="B22" s="115">
        <v>16</v>
      </c>
      <c r="C22" s="110"/>
      <c r="D22" s="142"/>
      <c r="E22" s="110"/>
      <c r="F22" s="121"/>
      <c r="G22" s="121"/>
      <c r="H22" s="121"/>
      <c r="I22" s="121"/>
      <c r="J22" s="121"/>
      <c r="K22" s="121"/>
      <c r="L22" s="44">
        <f t="shared" si="1"/>
        <v>0</v>
      </c>
      <c r="M22" s="52"/>
      <c r="N22" s="52"/>
      <c r="O22" s="45" t="str">
        <f t="shared" si="2"/>
        <v/>
      </c>
      <c r="P22" s="51" t="str">
        <f t="shared" si="3"/>
        <v/>
      </c>
    </row>
    <row r="23" spans="2:19" x14ac:dyDescent="0.2">
      <c r="B23" s="114">
        <v>17</v>
      </c>
      <c r="C23" s="110"/>
      <c r="D23" s="142"/>
      <c r="E23" s="110"/>
      <c r="F23" s="121"/>
      <c r="G23" s="121"/>
      <c r="H23" s="121"/>
      <c r="I23" s="121"/>
      <c r="J23" s="121"/>
      <c r="K23" s="121"/>
      <c r="L23" s="44">
        <f t="shared" si="1"/>
        <v>0</v>
      </c>
      <c r="M23" s="52"/>
      <c r="N23" s="52"/>
      <c r="O23" s="45" t="str">
        <f t="shared" si="2"/>
        <v/>
      </c>
      <c r="P23" s="51" t="str">
        <f t="shared" si="3"/>
        <v/>
      </c>
    </row>
    <row r="24" spans="2:19" x14ac:dyDescent="0.2">
      <c r="B24" s="115">
        <v>18</v>
      </c>
      <c r="C24" s="110"/>
      <c r="D24" s="110"/>
      <c r="E24" s="110"/>
      <c r="F24" s="121"/>
      <c r="G24" s="121"/>
      <c r="H24" s="121"/>
      <c r="I24" s="121"/>
      <c r="J24" s="121"/>
      <c r="K24" s="121"/>
      <c r="L24" s="44">
        <f t="shared" si="1"/>
        <v>0</v>
      </c>
      <c r="M24" s="52"/>
      <c r="N24" s="53"/>
      <c r="O24" s="45" t="str">
        <f t="shared" si="2"/>
        <v/>
      </c>
      <c r="P24" s="51" t="str">
        <f t="shared" si="3"/>
        <v/>
      </c>
    </row>
    <row r="25" spans="2:19" x14ac:dyDescent="0.2">
      <c r="B25" s="114">
        <v>19</v>
      </c>
      <c r="C25" s="110"/>
      <c r="D25" s="110"/>
      <c r="E25" s="110"/>
      <c r="F25" s="121"/>
      <c r="G25" s="121"/>
      <c r="H25" s="121"/>
      <c r="I25" s="121"/>
      <c r="J25" s="121"/>
      <c r="K25" s="121"/>
      <c r="L25" s="44">
        <f t="shared" si="1"/>
        <v>0</v>
      </c>
      <c r="M25" s="52"/>
      <c r="N25" s="53"/>
      <c r="O25" s="45" t="str">
        <f t="shared" si="2"/>
        <v/>
      </c>
      <c r="P25" s="51" t="str">
        <f t="shared" si="3"/>
        <v/>
      </c>
    </row>
    <row r="26" spans="2:19" x14ac:dyDescent="0.2">
      <c r="B26" s="115">
        <v>20</v>
      </c>
      <c r="C26" s="110"/>
      <c r="D26" s="110"/>
      <c r="E26" s="110"/>
      <c r="F26" s="121"/>
      <c r="G26" s="121"/>
      <c r="H26" s="121"/>
      <c r="I26" s="121"/>
      <c r="J26" s="121"/>
      <c r="K26" s="121"/>
      <c r="L26" s="44">
        <f t="shared" si="1"/>
        <v>0</v>
      </c>
      <c r="M26" s="52"/>
      <c r="N26" s="53"/>
      <c r="O26" s="45" t="str">
        <f t="shared" si="2"/>
        <v/>
      </c>
      <c r="P26" s="51" t="str">
        <f t="shared" si="3"/>
        <v/>
      </c>
    </row>
    <row r="27" spans="2:19" x14ac:dyDescent="0.2">
      <c r="B27" s="114">
        <v>21</v>
      </c>
      <c r="C27" s="110"/>
      <c r="D27" s="110"/>
      <c r="E27" s="110"/>
      <c r="F27" s="121"/>
      <c r="G27" s="121"/>
      <c r="H27" s="121"/>
      <c r="I27" s="121"/>
      <c r="J27" s="121"/>
      <c r="K27" s="121"/>
      <c r="L27" s="44">
        <f t="shared" si="1"/>
        <v>0</v>
      </c>
      <c r="M27" s="52"/>
      <c r="N27" s="53"/>
      <c r="O27" s="45" t="str">
        <f t="shared" si="2"/>
        <v/>
      </c>
      <c r="P27" s="51" t="str">
        <f t="shared" si="3"/>
        <v/>
      </c>
    </row>
    <row r="28" spans="2:19" x14ac:dyDescent="0.2">
      <c r="B28" s="116" t="s">
        <v>20</v>
      </c>
      <c r="C28" s="117"/>
      <c r="D28" s="117"/>
      <c r="E28" s="117"/>
      <c r="F28" s="118">
        <f>SUBTOTAL(109,Tabell10[år 1])</f>
        <v>0</v>
      </c>
      <c r="G28" s="118">
        <f>SUBTOTAL(109,Tabell10[år 2])</f>
        <v>0</v>
      </c>
      <c r="H28" s="118">
        <f>SUBTOTAL(109,Tabell10[år 3])</f>
        <v>28257781.333333336</v>
      </c>
      <c r="I28" s="118">
        <f>SUBTOTAL(109,Tabell10[år 4])</f>
        <v>73762881.333333343</v>
      </c>
      <c r="J28" s="118">
        <f>SUBTOTAL(109,Tabell10[år 5])</f>
        <v>76687881.333333343</v>
      </c>
      <c r="K28" s="118">
        <f>SUBTOTAL(109,Tabell10[år 6])</f>
        <v>76687881.333333343</v>
      </c>
      <c r="L28" s="47">
        <f>SUBTOTAL(109,Tabell10[Summa])</f>
        <v>255396425.33333334</v>
      </c>
      <c r="M28" s="119">
        <f>SUM(Tabell10[Min])</f>
        <v>131118716.53333333</v>
      </c>
      <c r="N28" s="120">
        <f>SUM(Tabell10[Max])</f>
        <v>415492640.80000001</v>
      </c>
      <c r="O28" s="47">
        <f>SUBTOTAL(109,Tabell10[Vägt medel])</f>
        <v>262560126.66666669</v>
      </c>
      <c r="P28" s="48"/>
      <c r="Q28" s="308"/>
      <c r="R28" s="308"/>
      <c r="S28" s="308"/>
    </row>
    <row r="33" spans="12:13" x14ac:dyDescent="0.2">
      <c r="M33" s="265"/>
    </row>
    <row r="37" spans="12:13" x14ac:dyDescent="0.2">
      <c r="L37" s="265"/>
      <c r="M37" s="265"/>
    </row>
    <row r="38" spans="12:13" x14ac:dyDescent="0.2">
      <c r="M38" s="265"/>
    </row>
  </sheetData>
  <sheetProtection selectLockedCells="1" sort="0" autoFilter="0"/>
  <mergeCells count="2">
    <mergeCell ref="M4:N4"/>
    <mergeCell ref="F4:K4"/>
  </mergeCells>
  <phoneticPr fontId="25" type="noConversion"/>
  <conditionalFormatting sqref="C7:C27">
    <cfRule type="containsText" dxfId="141" priority="17" operator="containsText" text="Omfördelning">
      <formula>NOT(ISERROR(SEARCH("Omfördelning",C7)))</formula>
    </cfRule>
    <cfRule type="containsText" dxfId="140" priority="18" operator="containsText" text="Kvalit">
      <formula>NOT(ISERROR(SEARCH("Kvalit",C7)))</formula>
    </cfRule>
    <cfRule type="containsText" dxfId="139" priority="19" operator="containsText" text="Finansiell">
      <formula>NOT(ISERROR(SEARCH("Finansiell",C7)))</formula>
    </cfRule>
  </conditionalFormatting>
  <conditionalFormatting sqref="F7:P27">
    <cfRule type="expression" dxfId="138" priority="2">
      <formula>$C7="4. Kvalitativ, ej mätbar"</formula>
    </cfRule>
    <cfRule type="expression" dxfId="137" priority="9">
      <formula>$C7="3. Kvalitativ, mätbar"</formula>
    </cfRule>
  </conditionalFormatting>
  <conditionalFormatting sqref="D7:E27">
    <cfRule type="expression" dxfId="136" priority="1">
      <formula>$C7="4. Kvalitativ, ej mätbar"</formula>
    </cfRule>
    <cfRule type="expression" dxfId="135" priority="4">
      <formula>$C7="3. Kvalitativ, mätbar"</formula>
    </cfRule>
  </conditionalFormatting>
  <pageMargins left="0.7" right="0.7" top="0.75" bottom="0.75" header="0.3" footer="0.3"/>
  <pageSetup paperSize="9"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54" id="{A93368D8-B4DF-4923-BEEC-69EE9E2FA671}">
            <xm:f>IF('C:\Users\svrasu\Documents\Testkörningar\[Nyttovärdering, kalkyl.xlsm]Information'!#REF!="", TRUE, FALSE)</xm:f>
            <x14:dxf>
              <fill>
                <patternFill>
                  <bgColor rgb="FFE2EFDA"/>
                </patternFill>
              </fill>
            </x14:dxf>
          </x14:cfRule>
          <xm:sqref>B3:E3 E2 B2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5C3F9DE-766A-4A87-97C3-A73817D6FF9E}">
          <x14:formula1>
            <xm:f>Grunddata!$B$35:$B$55</xm:f>
          </x14:formula1>
          <xm:sqref>E7:E27</xm:sqref>
        </x14:dataValidation>
        <x14:dataValidation type="list" allowBlank="1" showInputMessage="1" showErrorMessage="1" xr:uid="{A26CA0FB-F490-45F4-9A71-07700070840C}">
          <x14:formula1>
            <xm:f>'-Admin-'!$C$19:$C$21</xm:f>
          </x14:formula1>
          <xm:sqref>C7:C27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5B7C-4A46-45E6-B2B0-29FF82654BC8}">
  <sheetPr codeName="Blad8">
    <tabColor theme="5"/>
  </sheetPr>
  <dimension ref="B1:Q28"/>
  <sheetViews>
    <sheetView workbookViewId="0">
      <selection activeCell="M8" sqref="M8"/>
    </sheetView>
  </sheetViews>
  <sheetFormatPr defaultRowHeight="12.75" x14ac:dyDescent="0.2"/>
  <cols>
    <col min="1" max="1" width="3.42578125" style="5" customWidth="1"/>
    <col min="2" max="2" width="8" style="5" bestFit="1" customWidth="1"/>
    <col min="3" max="3" width="37" style="5" bestFit="1" customWidth="1"/>
    <col min="4" max="4" width="50" style="5" bestFit="1" customWidth="1"/>
    <col min="5" max="5" width="24" style="5" customWidth="1"/>
    <col min="6" max="11" width="13.7109375" style="5" bestFit="1" customWidth="1"/>
    <col min="12" max="12" width="14.7109375" style="5" bestFit="1" customWidth="1"/>
    <col min="13" max="15" width="14.140625" style="5" bestFit="1" customWidth="1"/>
    <col min="16" max="16" width="12.28515625" style="5" customWidth="1"/>
    <col min="17" max="17" width="15.85546875" style="5" customWidth="1"/>
    <col min="18" max="18" width="31.42578125" style="5" customWidth="1"/>
    <col min="19" max="16384" width="9.140625" style="5"/>
  </cols>
  <sheetData>
    <row r="1" spans="2:17" s="22" customFormat="1" ht="29.25" customHeight="1" x14ac:dyDescent="0.2">
      <c r="B1" s="23" t="s">
        <v>1</v>
      </c>
    </row>
    <row r="2" spans="2:17" s="26" customFormat="1" ht="21.75" customHeight="1" x14ac:dyDescent="0.2">
      <c r="B2" s="25" t="str">
        <f>IF(Grunddata!B6=0,"",Grunddata!B6)</f>
        <v>Katalog 2025</v>
      </c>
      <c r="E2" s="24"/>
      <c r="F2" s="27"/>
      <c r="G2" s="27"/>
      <c r="H2" s="27"/>
      <c r="I2" s="27"/>
      <c r="J2" s="27"/>
      <c r="K2" s="27"/>
      <c r="L2" s="27"/>
      <c r="M2" s="27"/>
      <c r="N2" s="27"/>
      <c r="O2" s="27"/>
      <c r="P2" s="27"/>
      <c r="Q2" s="27"/>
    </row>
    <row r="3" spans="2:17" ht="21.75" customHeight="1" x14ac:dyDescent="0.2">
      <c r="B3" s="8"/>
      <c r="C3" s="8"/>
      <c r="D3" s="8"/>
      <c r="E3" s="8"/>
      <c r="F3" s="6"/>
      <c r="G3" s="6"/>
      <c r="H3" s="6"/>
      <c r="I3" s="6"/>
      <c r="J3" s="6"/>
      <c r="K3" s="6"/>
      <c r="L3" s="6"/>
      <c r="M3" s="6"/>
      <c r="N3" s="6"/>
      <c r="O3" s="6"/>
      <c r="P3" s="6"/>
      <c r="Q3" s="6"/>
    </row>
    <row r="4" spans="2:17" s="17" customFormat="1" ht="45" x14ac:dyDescent="0.2">
      <c r="B4" s="18"/>
      <c r="C4" s="59" t="s">
        <v>93</v>
      </c>
      <c r="D4" s="20" t="s">
        <v>47</v>
      </c>
      <c r="E4" s="18" t="s">
        <v>48</v>
      </c>
      <c r="F4" s="311" t="s">
        <v>94</v>
      </c>
      <c r="G4" s="315"/>
      <c r="H4" s="315"/>
      <c r="I4" s="315"/>
      <c r="J4" s="315"/>
      <c r="K4" s="315"/>
      <c r="L4" s="312"/>
      <c r="M4" s="311" t="s">
        <v>95</v>
      </c>
      <c r="N4" s="312"/>
      <c r="O4" s="18"/>
      <c r="P4" s="18"/>
    </row>
    <row r="5" spans="2:17" s="17" customFormat="1" x14ac:dyDescent="0.2">
      <c r="B5" s="18"/>
      <c r="C5" s="18"/>
      <c r="D5" s="20"/>
      <c r="E5" s="18"/>
      <c r="F5" s="41">
        <f>Startår</f>
        <v>2021</v>
      </c>
      <c r="G5" s="41">
        <f>F5+1</f>
        <v>2022</v>
      </c>
      <c r="H5" s="41">
        <f t="shared" ref="H5:K5" si="0">G5+1</f>
        <v>2023</v>
      </c>
      <c r="I5" s="41">
        <f t="shared" si="0"/>
        <v>2024</v>
      </c>
      <c r="J5" s="41">
        <f t="shared" si="0"/>
        <v>2025</v>
      </c>
      <c r="K5" s="41">
        <f t="shared" si="0"/>
        <v>2026</v>
      </c>
      <c r="L5" s="19"/>
      <c r="M5" s="19"/>
      <c r="N5" s="19"/>
      <c r="O5" s="20"/>
      <c r="P5" s="18"/>
    </row>
    <row r="6" spans="2:17" x14ac:dyDescent="0.2">
      <c r="B6" s="127" t="s">
        <v>33</v>
      </c>
      <c r="C6" s="128" t="s">
        <v>45</v>
      </c>
      <c r="D6" s="128" t="s">
        <v>46</v>
      </c>
      <c r="E6" s="128" t="s">
        <v>31</v>
      </c>
      <c r="F6" s="127" t="s">
        <v>55</v>
      </c>
      <c r="G6" s="127" t="s">
        <v>56</v>
      </c>
      <c r="H6" s="127" t="s">
        <v>57</v>
      </c>
      <c r="I6" s="127" t="s">
        <v>58</v>
      </c>
      <c r="J6" s="127" t="s">
        <v>59</v>
      </c>
      <c r="K6" s="127" t="s">
        <v>60</v>
      </c>
      <c r="L6" s="128" t="s">
        <v>20</v>
      </c>
      <c r="M6" s="128" t="s">
        <v>3</v>
      </c>
      <c r="N6" s="128" t="s">
        <v>4</v>
      </c>
      <c r="O6" s="128" t="s">
        <v>5</v>
      </c>
      <c r="P6" s="128" t="s">
        <v>6</v>
      </c>
    </row>
    <row r="7" spans="2:17" x14ac:dyDescent="0.2">
      <c r="B7" s="21">
        <v>1</v>
      </c>
      <c r="C7" s="129" t="s">
        <v>87</v>
      </c>
      <c r="D7" s="110" t="s">
        <v>239</v>
      </c>
      <c r="E7" s="110" t="s">
        <v>91</v>
      </c>
      <c r="F7" s="124">
        <v>15000000</v>
      </c>
      <c r="G7" s="124">
        <v>30000000</v>
      </c>
      <c r="H7" s="124">
        <v>30000000</v>
      </c>
      <c r="I7" s="124">
        <v>10600000</v>
      </c>
      <c r="J7" s="124"/>
      <c r="K7" s="124"/>
      <c r="L7" s="44">
        <f t="shared" ref="L7:L27" si="1">SUM(F7:K7)</f>
        <v>85600000</v>
      </c>
      <c r="M7" s="52">
        <v>85600000</v>
      </c>
      <c r="N7" s="53">
        <v>85600000</v>
      </c>
      <c r="O7" s="16">
        <f t="shared" ref="O7:O27" si="2">IF(OR(ISBLANK(N7),ISBLANK(M7),ISBLANK(L7)),"",(N7+M7+3*L7)/5)</f>
        <v>85600000</v>
      </c>
      <c r="P7" s="51">
        <f t="shared" ref="P7:P27" si="3">IF(OR(ISBLANK(L7),L7=0),"",(N7-M7)/5/L7)</f>
        <v>0</v>
      </c>
    </row>
    <row r="8" spans="2:17" x14ac:dyDescent="0.2">
      <c r="B8" s="15">
        <v>2</v>
      </c>
      <c r="C8" s="110" t="s">
        <v>85</v>
      </c>
      <c r="D8" s="110"/>
      <c r="E8" s="110"/>
      <c r="F8" s="124"/>
      <c r="G8" s="124"/>
      <c r="H8" s="124"/>
      <c r="I8" s="124"/>
      <c r="J8" s="124"/>
      <c r="K8" s="124"/>
      <c r="L8" s="44">
        <f t="shared" si="1"/>
        <v>0</v>
      </c>
      <c r="M8" s="52">
        <f>0.8*Tabell109[[#This Row],[Summa]]</f>
        <v>0</v>
      </c>
      <c r="N8" s="53">
        <f>1.2*Tabell109[[#This Row],[Min]]</f>
        <v>0</v>
      </c>
      <c r="O8" s="16">
        <f t="shared" si="2"/>
        <v>0</v>
      </c>
      <c r="P8" s="51" t="str">
        <f t="shared" si="3"/>
        <v/>
      </c>
    </row>
    <row r="9" spans="2:17" ht="12.75" customHeight="1" x14ac:dyDescent="0.2">
      <c r="B9" s="21">
        <v>3</v>
      </c>
      <c r="C9" s="110" t="s">
        <v>84</v>
      </c>
      <c r="D9" s="110"/>
      <c r="E9" s="110"/>
      <c r="F9" s="124"/>
      <c r="G9" s="124"/>
      <c r="H9" s="124"/>
      <c r="I9" s="124"/>
      <c r="J9" s="124"/>
      <c r="K9" s="124"/>
      <c r="L9" s="44">
        <f t="shared" si="1"/>
        <v>0</v>
      </c>
      <c r="M9" s="54">
        <f>0.8*Tabell109[[#This Row],[Summa]]</f>
        <v>0</v>
      </c>
      <c r="N9" s="54">
        <f>1.2*Tabell109[[#This Row],[Min]]</f>
        <v>0</v>
      </c>
      <c r="O9" s="16">
        <f t="shared" si="2"/>
        <v>0</v>
      </c>
      <c r="P9" s="51" t="str">
        <f t="shared" si="3"/>
        <v/>
      </c>
    </row>
    <row r="10" spans="2:17" x14ac:dyDescent="0.2">
      <c r="B10" s="15">
        <v>4</v>
      </c>
      <c r="C10" s="110" t="s">
        <v>86</v>
      </c>
      <c r="D10" s="110"/>
      <c r="E10" s="110"/>
      <c r="F10" s="124"/>
      <c r="G10" s="124"/>
      <c r="H10" s="124"/>
      <c r="I10" s="124"/>
      <c r="J10" s="124"/>
      <c r="K10" s="124"/>
      <c r="L10" s="44">
        <f t="shared" si="1"/>
        <v>0</v>
      </c>
      <c r="M10" s="124">
        <f>0.8*Tabell109[[#This Row],[Summa]]</f>
        <v>0</v>
      </c>
      <c r="N10" s="124">
        <f>1.2*Tabell109[[#This Row],[Min]]</f>
        <v>0</v>
      </c>
      <c r="O10" s="16">
        <f t="shared" si="2"/>
        <v>0</v>
      </c>
      <c r="P10" s="51" t="str">
        <f t="shared" si="3"/>
        <v/>
      </c>
    </row>
    <row r="11" spans="2:17" x14ac:dyDescent="0.2">
      <c r="B11" s="21">
        <v>5</v>
      </c>
      <c r="C11" s="110"/>
      <c r="D11" s="110"/>
      <c r="E11" s="110"/>
      <c r="F11" s="124"/>
      <c r="G11" s="124"/>
      <c r="H11" s="124"/>
      <c r="I11" s="124"/>
      <c r="J11" s="124"/>
      <c r="K11" s="124"/>
      <c r="L11" s="44">
        <f t="shared" si="1"/>
        <v>0</v>
      </c>
      <c r="M11" s="124">
        <f>0.8*Tabell109[[#This Row],[Summa]]</f>
        <v>0</v>
      </c>
      <c r="N11" s="124">
        <f>1.2*Tabell109[[#This Row],[Min]]</f>
        <v>0</v>
      </c>
      <c r="O11" s="16">
        <f t="shared" si="2"/>
        <v>0</v>
      </c>
      <c r="P11" s="51" t="str">
        <f t="shared" si="3"/>
        <v/>
      </c>
    </row>
    <row r="12" spans="2:17" x14ac:dyDescent="0.2">
      <c r="B12" s="15">
        <v>6</v>
      </c>
      <c r="C12" s="110"/>
      <c r="D12" s="110"/>
      <c r="E12" s="110"/>
      <c r="F12" s="124"/>
      <c r="G12" s="124"/>
      <c r="H12" s="124"/>
      <c r="I12" s="124"/>
      <c r="J12" s="124"/>
      <c r="K12" s="124"/>
      <c r="L12" s="44">
        <f t="shared" si="1"/>
        <v>0</v>
      </c>
      <c r="M12" s="124">
        <f>0.8*Tabell109[[#This Row],[Summa]]</f>
        <v>0</v>
      </c>
      <c r="N12" s="124">
        <f>1.2*Tabell109[[#This Row],[Min]]</f>
        <v>0</v>
      </c>
      <c r="O12" s="16">
        <f t="shared" si="2"/>
        <v>0</v>
      </c>
      <c r="P12" s="51" t="str">
        <f t="shared" si="3"/>
        <v/>
      </c>
    </row>
    <row r="13" spans="2:17" x14ac:dyDescent="0.2">
      <c r="B13" s="21">
        <v>7</v>
      </c>
      <c r="C13" s="110"/>
      <c r="D13" s="110"/>
      <c r="E13" s="110"/>
      <c r="F13" s="124"/>
      <c r="G13" s="124"/>
      <c r="H13" s="124"/>
      <c r="I13" s="124"/>
      <c r="J13" s="124"/>
      <c r="K13" s="124"/>
      <c r="L13" s="44">
        <f t="shared" si="1"/>
        <v>0</v>
      </c>
      <c r="M13" s="125">
        <f>0.8*Tabell109[[#This Row],[Summa]]</f>
        <v>0</v>
      </c>
      <c r="N13" s="126">
        <f>1.2*Tabell109[[#This Row],[Min]]</f>
        <v>0</v>
      </c>
      <c r="O13" s="16">
        <f t="shared" si="2"/>
        <v>0</v>
      </c>
      <c r="P13" s="51" t="str">
        <f t="shared" si="3"/>
        <v/>
      </c>
    </row>
    <row r="14" spans="2:17" x14ac:dyDescent="0.2">
      <c r="B14" s="15">
        <v>8</v>
      </c>
      <c r="C14" s="110"/>
      <c r="D14" s="110"/>
      <c r="E14" s="110"/>
      <c r="F14" s="124"/>
      <c r="G14" s="124"/>
      <c r="H14" s="124"/>
      <c r="I14" s="124"/>
      <c r="J14" s="124"/>
      <c r="K14" s="124"/>
      <c r="L14" s="44">
        <f t="shared" si="1"/>
        <v>0</v>
      </c>
      <c r="M14" s="52">
        <f>0.8*Tabell109[[#This Row],[Summa]]</f>
        <v>0</v>
      </c>
      <c r="N14" s="53">
        <f>1.2*Tabell109[[#This Row],[Min]]</f>
        <v>0</v>
      </c>
      <c r="O14" s="16">
        <f t="shared" si="2"/>
        <v>0</v>
      </c>
      <c r="P14" s="51" t="str">
        <f t="shared" si="3"/>
        <v/>
      </c>
    </row>
    <row r="15" spans="2:17" x14ac:dyDescent="0.2">
      <c r="B15" s="21">
        <v>9</v>
      </c>
      <c r="C15" s="110"/>
      <c r="D15" s="110"/>
      <c r="E15" s="110"/>
      <c r="F15" s="124"/>
      <c r="G15" s="124"/>
      <c r="H15" s="124"/>
      <c r="I15" s="124"/>
      <c r="J15" s="124"/>
      <c r="K15" s="124"/>
      <c r="L15" s="44">
        <f t="shared" si="1"/>
        <v>0</v>
      </c>
      <c r="M15" s="52">
        <f>0.8*Tabell109[[#This Row],[Summa]]</f>
        <v>0</v>
      </c>
      <c r="N15" s="53">
        <f>1.2*Tabell109[[#This Row],[Min]]</f>
        <v>0</v>
      </c>
      <c r="O15" s="16">
        <f t="shared" si="2"/>
        <v>0</v>
      </c>
      <c r="P15" s="51" t="str">
        <f t="shared" si="3"/>
        <v/>
      </c>
    </row>
    <row r="16" spans="2:17" x14ac:dyDescent="0.2">
      <c r="B16" s="15">
        <v>10</v>
      </c>
      <c r="C16" s="110"/>
      <c r="D16" s="110"/>
      <c r="E16" s="110"/>
      <c r="F16" s="124"/>
      <c r="G16" s="124"/>
      <c r="H16" s="124"/>
      <c r="I16" s="124"/>
      <c r="J16" s="124"/>
      <c r="K16" s="124"/>
      <c r="L16" s="44">
        <f t="shared" si="1"/>
        <v>0</v>
      </c>
      <c r="M16" s="52">
        <f>0.8*Tabell109[[#This Row],[Summa]]</f>
        <v>0</v>
      </c>
      <c r="N16" s="53">
        <f>1.2*Tabell109[[#This Row],[Min]]</f>
        <v>0</v>
      </c>
      <c r="O16" s="16">
        <f t="shared" si="2"/>
        <v>0</v>
      </c>
      <c r="P16" s="51" t="str">
        <f t="shared" si="3"/>
        <v/>
      </c>
    </row>
    <row r="17" spans="2:16" x14ac:dyDescent="0.2">
      <c r="B17" s="21">
        <v>11</v>
      </c>
      <c r="C17" s="110"/>
      <c r="D17" s="110"/>
      <c r="E17" s="110"/>
      <c r="F17" s="124"/>
      <c r="G17" s="124"/>
      <c r="H17" s="124"/>
      <c r="I17" s="124"/>
      <c r="J17" s="124"/>
      <c r="K17" s="124"/>
      <c r="L17" s="44">
        <f t="shared" si="1"/>
        <v>0</v>
      </c>
      <c r="M17" s="52">
        <f>0.8*Tabell109[[#This Row],[Summa]]</f>
        <v>0</v>
      </c>
      <c r="N17" s="53">
        <f>1.2*Tabell109[[#This Row],[Min]]</f>
        <v>0</v>
      </c>
      <c r="O17" s="16">
        <f t="shared" si="2"/>
        <v>0</v>
      </c>
      <c r="P17" s="51" t="str">
        <f t="shared" si="3"/>
        <v/>
      </c>
    </row>
    <row r="18" spans="2:16" x14ac:dyDescent="0.2">
      <c r="B18" s="15">
        <v>12</v>
      </c>
      <c r="C18" s="110"/>
      <c r="D18" s="110"/>
      <c r="E18" s="110"/>
      <c r="F18" s="124"/>
      <c r="G18" s="124"/>
      <c r="H18" s="124"/>
      <c r="I18" s="124"/>
      <c r="J18" s="124"/>
      <c r="K18" s="124"/>
      <c r="L18" s="44">
        <f t="shared" si="1"/>
        <v>0</v>
      </c>
      <c r="M18" s="52">
        <f>0.8*Tabell109[[#This Row],[Summa]]</f>
        <v>0</v>
      </c>
      <c r="N18" s="53">
        <f>1.2*Tabell109[[#This Row],[Min]]</f>
        <v>0</v>
      </c>
      <c r="O18" s="16">
        <f t="shared" si="2"/>
        <v>0</v>
      </c>
      <c r="P18" s="51" t="str">
        <f t="shared" si="3"/>
        <v/>
      </c>
    </row>
    <row r="19" spans="2:16" x14ac:dyDescent="0.2">
      <c r="B19" s="21">
        <v>13</v>
      </c>
      <c r="C19" s="110"/>
      <c r="D19" s="110"/>
      <c r="E19" s="110"/>
      <c r="F19" s="124"/>
      <c r="G19" s="124"/>
      <c r="H19" s="124"/>
      <c r="I19" s="124"/>
      <c r="J19" s="124"/>
      <c r="K19" s="124"/>
      <c r="L19" s="44">
        <f t="shared" si="1"/>
        <v>0</v>
      </c>
      <c r="M19" s="52">
        <f>0.8*Tabell109[[#This Row],[Summa]]</f>
        <v>0</v>
      </c>
      <c r="N19" s="53">
        <f>1.2*Tabell109[[#This Row],[Min]]</f>
        <v>0</v>
      </c>
      <c r="O19" s="16">
        <f t="shared" si="2"/>
        <v>0</v>
      </c>
      <c r="P19" s="51" t="str">
        <f t="shared" si="3"/>
        <v/>
      </c>
    </row>
    <row r="20" spans="2:16" x14ac:dyDescent="0.2">
      <c r="B20" s="15">
        <v>14</v>
      </c>
      <c r="C20" s="110"/>
      <c r="D20" s="110"/>
      <c r="E20" s="110"/>
      <c r="F20" s="124"/>
      <c r="G20" s="124"/>
      <c r="H20" s="124"/>
      <c r="I20" s="124"/>
      <c r="J20" s="124"/>
      <c r="K20" s="124"/>
      <c r="L20" s="44">
        <f t="shared" si="1"/>
        <v>0</v>
      </c>
      <c r="M20" s="52">
        <f>0.8*Tabell109[[#This Row],[Summa]]</f>
        <v>0</v>
      </c>
      <c r="N20" s="53">
        <f>1.2*Tabell109[[#This Row],[Min]]</f>
        <v>0</v>
      </c>
      <c r="O20" s="16">
        <f t="shared" si="2"/>
        <v>0</v>
      </c>
      <c r="P20" s="51" t="str">
        <f t="shared" si="3"/>
        <v/>
      </c>
    </row>
    <row r="21" spans="2:16" x14ac:dyDescent="0.2">
      <c r="B21" s="21">
        <v>15</v>
      </c>
      <c r="C21" s="110"/>
      <c r="D21" s="110"/>
      <c r="E21" s="110"/>
      <c r="F21" s="124"/>
      <c r="G21" s="124"/>
      <c r="H21" s="124"/>
      <c r="I21" s="124"/>
      <c r="J21" s="124"/>
      <c r="K21" s="124"/>
      <c r="L21" s="45">
        <f t="shared" si="1"/>
        <v>0</v>
      </c>
      <c r="M21" s="52">
        <f>0.8*Tabell109[[#This Row],[Summa]]</f>
        <v>0</v>
      </c>
      <c r="N21" s="53">
        <f>1.2*Tabell109[[#This Row],[Min]]</f>
        <v>0</v>
      </c>
      <c r="O21" s="16">
        <f t="shared" si="2"/>
        <v>0</v>
      </c>
      <c r="P21" s="51" t="str">
        <f t="shared" si="3"/>
        <v/>
      </c>
    </row>
    <row r="22" spans="2:16" x14ac:dyDescent="0.2">
      <c r="B22" s="15">
        <v>16</v>
      </c>
      <c r="C22" s="110"/>
      <c r="D22" s="110"/>
      <c r="E22" s="110"/>
      <c r="F22" s="124"/>
      <c r="G22" s="124"/>
      <c r="H22" s="124"/>
      <c r="I22" s="124"/>
      <c r="J22" s="124"/>
      <c r="K22" s="124"/>
      <c r="L22" s="44">
        <f t="shared" si="1"/>
        <v>0</v>
      </c>
      <c r="M22" s="52">
        <f>0.8*Tabell109[[#This Row],[Summa]]</f>
        <v>0</v>
      </c>
      <c r="N22" s="53">
        <f>1.2*Tabell109[[#This Row],[Min]]</f>
        <v>0</v>
      </c>
      <c r="O22" s="16">
        <f t="shared" si="2"/>
        <v>0</v>
      </c>
      <c r="P22" s="51" t="str">
        <f t="shared" si="3"/>
        <v/>
      </c>
    </row>
    <row r="23" spans="2:16" x14ac:dyDescent="0.2">
      <c r="B23" s="21">
        <v>17</v>
      </c>
      <c r="C23" s="110"/>
      <c r="D23" s="110"/>
      <c r="E23" s="110"/>
      <c r="F23" s="124"/>
      <c r="G23" s="124"/>
      <c r="H23" s="124"/>
      <c r="I23" s="124"/>
      <c r="J23" s="124"/>
      <c r="K23" s="124"/>
      <c r="L23" s="44">
        <f t="shared" si="1"/>
        <v>0</v>
      </c>
      <c r="M23" s="52">
        <f>0.8*Tabell109[[#This Row],[Summa]]</f>
        <v>0</v>
      </c>
      <c r="N23" s="53">
        <f>1.2*Tabell109[[#This Row],[Min]]</f>
        <v>0</v>
      </c>
      <c r="O23" s="16">
        <f t="shared" si="2"/>
        <v>0</v>
      </c>
      <c r="P23" s="51" t="str">
        <f t="shared" si="3"/>
        <v/>
      </c>
    </row>
    <row r="24" spans="2:16" x14ac:dyDescent="0.2">
      <c r="B24" s="15">
        <v>18</v>
      </c>
      <c r="C24" s="110"/>
      <c r="D24" s="110"/>
      <c r="E24" s="110"/>
      <c r="F24" s="124"/>
      <c r="G24" s="124"/>
      <c r="H24" s="124"/>
      <c r="I24" s="124"/>
      <c r="J24" s="124"/>
      <c r="K24" s="124"/>
      <c r="L24" s="44">
        <f t="shared" si="1"/>
        <v>0</v>
      </c>
      <c r="M24" s="52">
        <f>0.8*Tabell109[[#This Row],[Summa]]</f>
        <v>0</v>
      </c>
      <c r="N24" s="53">
        <f>1.2*Tabell109[[#This Row],[Min]]</f>
        <v>0</v>
      </c>
      <c r="O24" s="16">
        <f t="shared" si="2"/>
        <v>0</v>
      </c>
      <c r="P24" s="51" t="str">
        <f t="shared" si="3"/>
        <v/>
      </c>
    </row>
    <row r="25" spans="2:16" x14ac:dyDescent="0.2">
      <c r="B25" s="21">
        <v>19</v>
      </c>
      <c r="C25" s="110"/>
      <c r="D25" s="110"/>
      <c r="E25" s="110"/>
      <c r="F25" s="124"/>
      <c r="G25" s="124"/>
      <c r="H25" s="124"/>
      <c r="I25" s="124"/>
      <c r="J25" s="124"/>
      <c r="K25" s="124"/>
      <c r="L25" s="44">
        <f t="shared" si="1"/>
        <v>0</v>
      </c>
      <c r="M25" s="52">
        <f>0.8*Tabell109[[#This Row],[Summa]]</f>
        <v>0</v>
      </c>
      <c r="N25" s="53">
        <f>1.2*Tabell109[[#This Row],[Min]]</f>
        <v>0</v>
      </c>
      <c r="O25" s="16">
        <f t="shared" si="2"/>
        <v>0</v>
      </c>
      <c r="P25" s="51" t="str">
        <f t="shared" si="3"/>
        <v/>
      </c>
    </row>
    <row r="26" spans="2:16" x14ac:dyDescent="0.2">
      <c r="B26" s="15">
        <v>20</v>
      </c>
      <c r="C26" s="110"/>
      <c r="D26" s="110"/>
      <c r="E26" s="110"/>
      <c r="F26" s="124"/>
      <c r="G26" s="124"/>
      <c r="H26" s="124"/>
      <c r="I26" s="124"/>
      <c r="J26" s="124"/>
      <c r="K26" s="124"/>
      <c r="L26" s="44">
        <f t="shared" si="1"/>
        <v>0</v>
      </c>
      <c r="M26" s="52">
        <f>0.8*Tabell109[[#This Row],[Summa]]</f>
        <v>0</v>
      </c>
      <c r="N26" s="53">
        <f>1.2*Tabell109[[#This Row],[Min]]</f>
        <v>0</v>
      </c>
      <c r="O26" s="16">
        <f t="shared" si="2"/>
        <v>0</v>
      </c>
      <c r="P26" s="51" t="str">
        <f t="shared" si="3"/>
        <v/>
      </c>
    </row>
    <row r="27" spans="2:16" x14ac:dyDescent="0.2">
      <c r="B27" s="21">
        <v>21</v>
      </c>
      <c r="C27" s="110"/>
      <c r="D27" s="110"/>
      <c r="E27" s="110"/>
      <c r="F27" s="124"/>
      <c r="G27" s="124"/>
      <c r="H27" s="124"/>
      <c r="I27" s="124"/>
      <c r="J27" s="124"/>
      <c r="K27" s="124"/>
      <c r="L27" s="44">
        <f t="shared" si="1"/>
        <v>0</v>
      </c>
      <c r="M27" s="52">
        <f>0.8*Tabell109[[#This Row],[Summa]]</f>
        <v>0</v>
      </c>
      <c r="N27" s="53">
        <f>1.2*Tabell109[[#This Row],[Min]]</f>
        <v>0</v>
      </c>
      <c r="O27" s="16">
        <f t="shared" si="2"/>
        <v>0</v>
      </c>
      <c r="P27" s="51" t="str">
        <f t="shared" si="3"/>
        <v/>
      </c>
    </row>
    <row r="28" spans="2:16" s="49" customFormat="1" x14ac:dyDescent="0.2">
      <c r="B28" s="29" t="s">
        <v>20</v>
      </c>
      <c r="C28" s="46"/>
      <c r="D28" s="46"/>
      <c r="E28" s="46"/>
      <c r="F28" s="131">
        <f>SUBTOTAL(109,Tabell109[år 1])</f>
        <v>15000000</v>
      </c>
      <c r="G28" s="131">
        <f>SUBTOTAL(109,Tabell109[år 2])</f>
        <v>30000000</v>
      </c>
      <c r="H28" s="131">
        <f>SUBTOTAL(109,Tabell109[år 3])</f>
        <v>30000000</v>
      </c>
      <c r="I28" s="131">
        <f>SUBTOTAL(109,Tabell109[år 4])</f>
        <v>10600000</v>
      </c>
      <c r="J28" s="131">
        <f>SUBTOTAL(109,Tabell109[år 5])</f>
        <v>0</v>
      </c>
      <c r="K28" s="131">
        <f>SUBTOTAL(109,Tabell109[år 6])</f>
        <v>0</v>
      </c>
      <c r="L28" s="47">
        <f>SUBTOTAL(109,Tabell109[Summa])</f>
        <v>85600000</v>
      </c>
      <c r="M28" s="132">
        <f>SUBTOTAL(109,Tabell109[Min])</f>
        <v>85600000</v>
      </c>
      <c r="N28" s="133">
        <f>SUBTOTAL(109,Tabell109[Max])</f>
        <v>85600000</v>
      </c>
      <c r="O28" s="47">
        <f>SUBTOTAL(109,Tabell109[Vägt medel])</f>
        <v>85600000</v>
      </c>
      <c r="P28" s="47"/>
    </row>
  </sheetData>
  <sheetProtection selectLockedCells="1" sort="0" autoFilter="0"/>
  <mergeCells count="2">
    <mergeCell ref="F4:L4"/>
    <mergeCell ref="M4:N4"/>
  </mergeCells>
  <conditionalFormatting sqref="C7:C27">
    <cfRule type="containsText" dxfId="92" priority="3" operator="containsText" text="4">
      <formula>NOT(ISERROR(SEARCH("4",C7)))</formula>
    </cfRule>
    <cfRule type="containsText" dxfId="91" priority="4" operator="containsText" text="3">
      <formula>NOT(ISERROR(SEARCH("3",C7)))</formula>
    </cfRule>
    <cfRule type="beginsWith" dxfId="90" priority="8" operator="beginsWith" text="1">
      <formula>LEFT(C7,LEN("1"))="1"</formula>
    </cfRule>
    <cfRule type="beginsWith" dxfId="89" priority="9" operator="beginsWith" text="2">
      <formula>LEFT(C7,LEN("2"))="2"</formula>
    </cfRule>
  </conditionalFormatting>
  <conditionalFormatting sqref="L7:L27 O7:P27">
    <cfRule type="expression" dxfId="88" priority="7">
      <formula>$C7="Kvalitet"</formula>
    </cfRule>
  </conditionalFormatting>
  <conditionalFormatting sqref="D7:E27">
    <cfRule type="expression" dxfId="87" priority="6">
      <formula>$C7="Kvalitet"</formula>
    </cfRule>
  </conditionalFormatting>
  <conditionalFormatting sqref="F7:K27">
    <cfRule type="expression" dxfId="86" priority="5">
      <formula>$C7="Kvalitet"</formula>
    </cfRule>
  </conditionalFormatting>
  <conditionalFormatting sqref="M7:N27">
    <cfRule type="expression" dxfId="85" priority="1">
      <formula>$C7="4. Kvalitativ, ej mätbar"</formula>
    </cfRule>
    <cfRule type="expression" dxfId="84" priority="2">
      <formula>$C7="3. Kvalitativ, mätbar"</formula>
    </cfRule>
  </conditionalFormatting>
  <pageMargins left="0.7" right="0.7" top="0.75" bottom="0.75" header="0.3" footer="0.3"/>
  <pageSetup paperSize="9"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1" id="{39EBDBA0-9CE8-4F51-A816-FD2124C81AE5}">
            <xm:f>IF('C:\Users\svrasu\Documents\Testkörningar\[Nyttovärdering, kalkyl.xlsm]Information'!#REF!="", TRUE, FALSE)</xm:f>
            <x14:dxf>
              <fill>
                <patternFill>
                  <bgColor rgb="FFE2EFDA"/>
                </patternFill>
              </fill>
            </x14:dxf>
          </x14:cfRule>
          <xm:sqref>B3:E3 E2 B2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BF5D6AE-36AF-4E3D-887D-2E61F5A424C2}">
          <x14:formula1>
            <xm:f>'-Admin-'!$C$24:$C$27</xm:f>
          </x14:formula1>
          <xm:sqref>C7:C27</xm:sqref>
        </x14:dataValidation>
        <x14:dataValidation type="list" allowBlank="1" showInputMessage="1" showErrorMessage="1" xr:uid="{7FE2F2F9-DEBF-4083-B72E-9615FBBC1E20}">
          <x14:formula1>
            <xm:f>Grunddata!$B$35:$B$55</xm:f>
          </x14:formula1>
          <xm:sqref>E7:E27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CFE3-A708-46CF-8847-1D66BE59ED35}">
  <sheetPr codeName="Blad5">
    <tabColor theme="8"/>
  </sheetPr>
  <dimension ref="A1:CK381"/>
  <sheetViews>
    <sheetView tabSelected="1" topLeftCell="A4" zoomScale="50" zoomScaleNormal="50" workbookViewId="0">
      <selection activeCell="K62" sqref="K62"/>
    </sheetView>
  </sheetViews>
  <sheetFormatPr defaultRowHeight="12.75" x14ac:dyDescent="0.2"/>
  <cols>
    <col min="1" max="1" width="9.140625" style="214"/>
    <col min="2" max="2" width="9.140625" style="7"/>
    <col min="3" max="3" width="3.140625" style="7" customWidth="1"/>
    <col min="4" max="4" width="54.140625" style="7" customWidth="1"/>
    <col min="5" max="5" width="39" style="7" customWidth="1"/>
    <col min="6" max="6" width="3.42578125" style="7" customWidth="1"/>
    <col min="7" max="7" width="14.42578125" style="7" bestFit="1" customWidth="1"/>
    <col min="8" max="8" width="5.7109375" style="7" customWidth="1"/>
    <col min="9" max="9" width="75.140625" style="7" customWidth="1"/>
    <col min="10" max="10" width="32.5703125" style="7" bestFit="1" customWidth="1"/>
    <col min="11" max="11" width="38.28515625" style="7" bestFit="1" customWidth="1"/>
    <col min="12" max="12" width="38.7109375" style="7" bestFit="1" customWidth="1"/>
    <col min="13" max="16" width="39.28515625" style="7" bestFit="1" customWidth="1"/>
    <col min="17" max="17" width="4.85546875" style="7" customWidth="1"/>
    <col min="18" max="18" width="9.140625" style="7"/>
    <col min="20" max="20" width="2.7109375" style="7" customWidth="1"/>
    <col min="21" max="21" width="97" style="7" bestFit="1" customWidth="1"/>
    <col min="22" max="22" width="37" style="214" bestFit="1" customWidth="1"/>
    <col min="23" max="23" width="2.7109375" style="214" customWidth="1"/>
    <col min="24" max="24" width="5.7109375" style="213" customWidth="1"/>
    <col min="25" max="25" width="2.7109375" style="213" customWidth="1"/>
    <col min="26" max="26" width="69.28515625" style="213" bestFit="1" customWidth="1"/>
    <col min="27" max="27" width="34.42578125" style="213" bestFit="1" customWidth="1"/>
    <col min="28" max="28" width="2.7109375" style="214" customWidth="1"/>
    <col min="29" max="29" width="5.7109375" style="214" customWidth="1"/>
    <col min="30" max="30" width="2.7109375" style="214" customWidth="1"/>
    <col min="31" max="31" width="65.7109375" style="214" customWidth="1"/>
    <col min="32" max="32" width="28.42578125" style="214" customWidth="1"/>
    <col min="33" max="33" width="2.7109375" style="214" customWidth="1"/>
    <col min="34" max="89" width="9.140625" style="214"/>
    <col min="90" max="16384" width="9.140625" style="7"/>
  </cols>
  <sheetData>
    <row r="1" spans="1:79" s="287" customFormat="1" ht="59.25" customHeight="1" x14ac:dyDescent="0.2">
      <c r="D1" s="288" t="s">
        <v>49</v>
      </c>
    </row>
    <row r="2" spans="1:79" s="297" customFormat="1" ht="35.25" customHeight="1" x14ac:dyDescent="0.2">
      <c r="D2" s="298" t="str">
        <f>IF(Grunddata!B6=0,"",Grunddata!B6)</f>
        <v>Katalog 2025</v>
      </c>
      <c r="G2" s="299"/>
      <c r="H2" s="300"/>
      <c r="I2" s="300"/>
      <c r="J2" s="300"/>
      <c r="K2" s="300"/>
      <c r="L2" s="300"/>
      <c r="M2" s="300"/>
      <c r="N2" s="300"/>
      <c r="O2" s="300"/>
      <c r="P2" s="300"/>
      <c r="Q2" s="300"/>
      <c r="R2" s="300"/>
      <c r="T2" s="300"/>
    </row>
    <row r="3" spans="1:79" s="301" customFormat="1" ht="49.5" customHeight="1" x14ac:dyDescent="0.2">
      <c r="D3" s="302" t="s">
        <v>265</v>
      </c>
    </row>
    <row r="4" spans="1:79" s="294" customFormat="1" x14ac:dyDescent="0.2">
      <c r="S4" s="295"/>
      <c r="X4" s="295"/>
      <c r="Y4" s="295"/>
      <c r="Z4" s="295"/>
      <c r="AA4" s="295"/>
    </row>
    <row r="5" spans="1:79" s="291" customFormat="1" ht="21.75" customHeight="1" x14ac:dyDescent="0.2">
      <c r="D5" s="296"/>
      <c r="G5" s="292"/>
      <c r="H5" s="293"/>
      <c r="I5" s="293"/>
      <c r="J5" s="293"/>
      <c r="K5" s="293"/>
      <c r="L5" s="293"/>
      <c r="M5" s="293"/>
      <c r="N5" s="293"/>
      <c r="O5" s="293"/>
      <c r="P5" s="293"/>
      <c r="Q5" s="293"/>
      <c r="R5" s="293"/>
      <c r="T5" s="293"/>
    </row>
    <row r="6" spans="1:79" s="287" customFormat="1" ht="59.25" customHeight="1" x14ac:dyDescent="0.2">
      <c r="D6" s="288" t="s">
        <v>50</v>
      </c>
    </row>
    <row r="7" spans="1:79" x14ac:dyDescent="0.2">
      <c r="A7" s="289"/>
      <c r="S7" s="107"/>
      <c r="V7" s="289"/>
      <c r="W7" s="289"/>
      <c r="X7" s="198"/>
      <c r="Y7" s="198"/>
      <c r="Z7" s="198"/>
      <c r="AA7" s="198"/>
      <c r="AB7" s="289"/>
      <c r="AC7" s="289"/>
      <c r="AD7" s="289"/>
      <c r="AE7" s="289"/>
      <c r="AF7" s="289"/>
      <c r="AG7" s="289"/>
      <c r="AH7" s="289"/>
      <c r="AI7" s="289"/>
      <c r="AJ7" s="289"/>
      <c r="AK7" s="289"/>
      <c r="AL7" s="289"/>
      <c r="AM7" s="289"/>
      <c r="AN7" s="289"/>
      <c r="AO7" s="289"/>
      <c r="AP7" s="289"/>
      <c r="AQ7" s="289"/>
      <c r="AR7" s="289"/>
      <c r="AS7" s="289"/>
      <c r="AT7" s="289"/>
      <c r="AU7" s="289"/>
      <c r="AV7" s="289"/>
      <c r="AW7" s="289"/>
      <c r="AX7" s="289"/>
      <c r="AY7" s="289"/>
      <c r="AZ7" s="289"/>
      <c r="BA7" s="289"/>
      <c r="BB7" s="289"/>
      <c r="BC7" s="289"/>
      <c r="BD7" s="289"/>
      <c r="BE7" s="289"/>
      <c r="BF7" s="289"/>
      <c r="BG7" s="289"/>
      <c r="BH7" s="289"/>
      <c r="BI7" s="289"/>
      <c r="BJ7" s="289"/>
      <c r="BK7" s="289"/>
      <c r="BL7" s="289"/>
      <c r="BM7" s="289"/>
      <c r="BN7" s="289"/>
      <c r="BO7" s="289"/>
      <c r="BP7" s="289"/>
      <c r="BQ7" s="289"/>
      <c r="BR7" s="289"/>
      <c r="BS7" s="289"/>
      <c r="BT7" s="289"/>
      <c r="BU7" s="289"/>
      <c r="BV7" s="289"/>
      <c r="BW7" s="289"/>
      <c r="BX7" s="289"/>
      <c r="BY7" s="289"/>
      <c r="BZ7" s="289"/>
      <c r="CA7" s="289"/>
    </row>
    <row r="8" spans="1:79" x14ac:dyDescent="0.2">
      <c r="A8" s="289"/>
      <c r="C8" s="60"/>
      <c r="D8" s="60"/>
      <c r="E8" s="60"/>
      <c r="F8" s="60"/>
      <c r="H8" s="61"/>
      <c r="I8" s="61"/>
      <c r="J8" s="61"/>
      <c r="K8" s="61"/>
      <c r="L8" s="61"/>
      <c r="M8" s="61"/>
      <c r="N8" s="61"/>
      <c r="O8" s="61"/>
      <c r="P8" s="61"/>
      <c r="Q8" s="60"/>
      <c r="S8" s="107"/>
      <c r="T8" s="40"/>
      <c r="U8" s="40"/>
      <c r="V8" s="290"/>
      <c r="W8" s="290"/>
      <c r="X8" s="198"/>
      <c r="Y8" s="290"/>
      <c r="Z8" s="290"/>
      <c r="AA8" s="290"/>
      <c r="AB8" s="290"/>
      <c r="AC8" s="289"/>
      <c r="AD8" s="290"/>
      <c r="AE8" s="290"/>
      <c r="AF8" s="290"/>
      <c r="AG8" s="290"/>
      <c r="AH8" s="289"/>
      <c r="AI8" s="289"/>
      <c r="AJ8" s="289"/>
      <c r="AK8" s="289"/>
      <c r="AL8" s="289"/>
      <c r="AM8" s="289"/>
      <c r="AN8" s="289"/>
      <c r="AO8" s="289"/>
      <c r="AP8" s="289"/>
      <c r="AQ8" s="289"/>
      <c r="AR8" s="289"/>
      <c r="AS8" s="289"/>
      <c r="AT8" s="289"/>
      <c r="AU8" s="289"/>
      <c r="AV8" s="289"/>
      <c r="AW8" s="289"/>
      <c r="AX8" s="289"/>
      <c r="AY8" s="289"/>
      <c r="AZ8" s="289"/>
      <c r="BA8" s="289"/>
      <c r="BB8" s="289"/>
      <c r="BC8" s="289"/>
      <c r="BD8" s="289"/>
      <c r="BE8" s="289"/>
      <c r="BF8" s="289"/>
      <c r="BG8" s="289"/>
      <c r="BH8" s="289"/>
      <c r="BI8" s="289"/>
      <c r="BJ8" s="289"/>
      <c r="BK8" s="289"/>
      <c r="BL8" s="289"/>
      <c r="BM8" s="289"/>
      <c r="BN8" s="289"/>
      <c r="BO8" s="289"/>
      <c r="BP8" s="289"/>
      <c r="BQ8" s="289"/>
      <c r="BR8" s="289"/>
      <c r="BS8" s="289"/>
      <c r="BT8" s="289"/>
      <c r="BU8" s="289"/>
      <c r="BV8" s="289"/>
      <c r="BW8" s="289"/>
      <c r="BX8" s="289"/>
      <c r="BY8" s="289"/>
      <c r="BZ8" s="289"/>
      <c r="CA8" s="289"/>
    </row>
    <row r="9" spans="1:79" ht="27" x14ac:dyDescent="0.35">
      <c r="A9" s="289"/>
      <c r="C9" s="60"/>
      <c r="D9" s="317" t="s">
        <v>266</v>
      </c>
      <c r="E9" s="317"/>
      <c r="F9" s="60"/>
      <c r="H9" s="60"/>
      <c r="I9" s="272" t="s">
        <v>266</v>
      </c>
      <c r="J9" s="60"/>
      <c r="K9" s="60"/>
      <c r="L9" s="60"/>
      <c r="M9" s="60"/>
      <c r="N9" s="60"/>
      <c r="O9" s="60"/>
      <c r="P9" s="60"/>
      <c r="Q9" s="60"/>
      <c r="S9" s="107"/>
      <c r="V9" s="289"/>
      <c r="W9" s="289"/>
      <c r="X9" s="198"/>
      <c r="Y9" s="198"/>
      <c r="Z9" s="198"/>
      <c r="AA9" s="198"/>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89"/>
      <c r="BA9" s="289"/>
      <c r="BB9" s="289"/>
      <c r="BC9" s="289"/>
      <c r="BD9" s="289"/>
      <c r="BE9" s="289"/>
      <c r="BF9" s="289"/>
      <c r="BG9" s="289"/>
      <c r="BH9" s="289"/>
      <c r="BI9" s="289"/>
      <c r="BJ9" s="289"/>
      <c r="BK9" s="289"/>
      <c r="BL9" s="289"/>
      <c r="BM9" s="289"/>
      <c r="BN9" s="289"/>
      <c r="BO9" s="289"/>
      <c r="BP9" s="289"/>
      <c r="BQ9" s="289"/>
      <c r="BR9" s="289"/>
      <c r="BS9" s="289"/>
      <c r="BT9" s="289"/>
      <c r="BU9" s="289"/>
      <c r="BV9" s="289"/>
      <c r="BW9" s="289"/>
      <c r="BX9" s="289"/>
      <c r="BY9" s="289"/>
      <c r="BZ9" s="289"/>
      <c r="CA9" s="289"/>
    </row>
    <row r="10" spans="1:79" ht="27" customHeight="1" x14ac:dyDescent="0.35">
      <c r="A10" s="289"/>
      <c r="C10" s="60"/>
      <c r="D10" s="63" t="s">
        <v>272</v>
      </c>
      <c r="E10" s="64" t="str">
        <f>Startår &amp; " - " &amp; Startår+5</f>
        <v>2021 - 2026</v>
      </c>
      <c r="F10" s="60"/>
      <c r="H10" s="60"/>
      <c r="I10" s="62"/>
      <c r="J10" s="62"/>
      <c r="K10" s="60"/>
      <c r="L10" s="60"/>
      <c r="M10" s="60"/>
      <c r="N10" s="60"/>
      <c r="O10" s="60"/>
      <c r="P10" s="60"/>
      <c r="Q10" s="60"/>
      <c r="S10" s="107"/>
      <c r="T10" s="107"/>
      <c r="U10" s="107"/>
      <c r="V10" s="198"/>
      <c r="W10" s="198"/>
      <c r="X10" s="198"/>
      <c r="Y10" s="198"/>
      <c r="Z10" s="198"/>
      <c r="AA10" s="198"/>
      <c r="AB10" s="198"/>
      <c r="AC10" s="289"/>
      <c r="AD10" s="198"/>
      <c r="AE10" s="198"/>
      <c r="AF10" s="198"/>
      <c r="AG10" s="198"/>
      <c r="AH10" s="289"/>
      <c r="AI10" s="289"/>
      <c r="AJ10" s="289"/>
      <c r="AK10" s="289"/>
      <c r="AL10" s="289"/>
      <c r="AM10" s="289"/>
      <c r="AN10" s="289"/>
      <c r="AO10" s="289"/>
      <c r="AP10" s="289"/>
      <c r="AQ10" s="289"/>
      <c r="AR10" s="289"/>
      <c r="AS10" s="289"/>
      <c r="AT10" s="289"/>
      <c r="AU10" s="289"/>
      <c r="AV10" s="289"/>
      <c r="AW10" s="289"/>
      <c r="AX10" s="289"/>
      <c r="AY10" s="289"/>
      <c r="AZ10" s="289"/>
      <c r="BA10" s="289"/>
      <c r="BB10" s="289"/>
      <c r="BC10" s="289"/>
      <c r="BD10" s="289"/>
      <c r="BE10" s="289"/>
      <c r="BF10" s="289"/>
      <c r="BG10" s="289"/>
      <c r="BH10" s="289"/>
      <c r="BI10" s="289"/>
      <c r="BJ10" s="289"/>
      <c r="BK10" s="289"/>
      <c r="BL10" s="289"/>
      <c r="BM10" s="289"/>
      <c r="BN10" s="289"/>
      <c r="BO10" s="289"/>
      <c r="BP10" s="289"/>
      <c r="BQ10" s="289"/>
      <c r="BR10" s="289"/>
      <c r="BS10" s="289"/>
      <c r="BT10" s="289"/>
      <c r="BU10" s="289"/>
      <c r="BV10" s="289"/>
      <c r="BW10" s="289"/>
      <c r="BX10" s="289"/>
      <c r="BY10" s="289"/>
      <c r="BZ10" s="289"/>
      <c r="CA10" s="289"/>
    </row>
    <row r="11" spans="1:79" ht="27" customHeight="1" x14ac:dyDescent="0.2">
      <c r="A11" s="289"/>
      <c r="C11" s="60"/>
      <c r="D11" s="65"/>
      <c r="E11" s="65"/>
      <c r="F11" s="60"/>
      <c r="H11" s="60"/>
      <c r="I11" s="72"/>
      <c r="J11" s="73">
        <f>Startår</f>
        <v>2021</v>
      </c>
      <c r="K11" s="74">
        <f>J11+1</f>
        <v>2022</v>
      </c>
      <c r="L11" s="74">
        <f t="shared" ref="L11:M11" si="0">K11+1</f>
        <v>2023</v>
      </c>
      <c r="M11" s="74">
        <f t="shared" si="0"/>
        <v>2024</v>
      </c>
      <c r="N11" s="74">
        <f>M11+1</f>
        <v>2025</v>
      </c>
      <c r="O11" s="75">
        <f t="shared" ref="O11" si="1">N11+1</f>
        <v>2026</v>
      </c>
      <c r="P11" s="72" t="s">
        <v>24</v>
      </c>
      <c r="Q11" s="60"/>
      <c r="S11" s="107"/>
      <c r="T11" s="107"/>
      <c r="U11" s="141"/>
      <c r="V11" s="198"/>
      <c r="W11" s="198"/>
      <c r="X11" s="198"/>
      <c r="Y11" s="198"/>
      <c r="Z11" s="198"/>
      <c r="AA11" s="198"/>
      <c r="AB11" s="198"/>
      <c r="AC11" s="289"/>
      <c r="AD11" s="198"/>
      <c r="AE11" s="198"/>
      <c r="AF11" s="198"/>
      <c r="AG11" s="198"/>
      <c r="AH11" s="289"/>
      <c r="AI11" s="289"/>
      <c r="AJ11" s="289"/>
      <c r="AK11" s="289"/>
      <c r="AL11" s="289"/>
      <c r="AM11" s="289"/>
      <c r="AN11" s="289"/>
      <c r="AO11" s="289"/>
      <c r="AP11" s="289"/>
      <c r="AQ11" s="289"/>
      <c r="AR11" s="289"/>
      <c r="AS11" s="289"/>
      <c r="AT11" s="289"/>
      <c r="AU11" s="289"/>
      <c r="AV11" s="289"/>
      <c r="AW11" s="289"/>
      <c r="AX11" s="289"/>
      <c r="AY11" s="289"/>
      <c r="AZ11" s="289"/>
      <c r="BA11" s="289"/>
      <c r="BB11" s="289"/>
      <c r="BC11" s="289"/>
      <c r="BD11" s="289"/>
      <c r="BE11" s="289"/>
      <c r="BF11" s="289"/>
      <c r="BG11" s="289"/>
      <c r="BH11" s="289"/>
      <c r="BI11" s="289"/>
      <c r="BJ11" s="289"/>
      <c r="BK11" s="289"/>
      <c r="BL11" s="289"/>
      <c r="BM11" s="289"/>
      <c r="BN11" s="289"/>
      <c r="BO11" s="289"/>
      <c r="BP11" s="289"/>
      <c r="BQ11" s="289"/>
      <c r="BR11" s="289"/>
      <c r="BS11" s="289"/>
      <c r="BT11" s="289"/>
      <c r="BU11" s="289"/>
      <c r="BV11" s="289"/>
      <c r="BW11" s="289"/>
      <c r="BX11" s="289"/>
      <c r="BY11" s="289"/>
      <c r="BZ11" s="289"/>
      <c r="CA11" s="289"/>
    </row>
    <row r="12" spans="1:79" ht="27" customHeight="1" x14ac:dyDescent="0.4">
      <c r="A12" s="289"/>
      <c r="C12" s="60"/>
      <c r="D12" s="270" t="s">
        <v>7</v>
      </c>
      <c r="E12" s="277">
        <f>TotalKostnad</f>
        <v>-85600000</v>
      </c>
      <c r="F12" s="60"/>
      <c r="H12" s="60"/>
      <c r="I12" s="76" t="s">
        <v>50</v>
      </c>
      <c r="J12" s="77">
        <f>J13+J14</f>
        <v>0</v>
      </c>
      <c r="K12" s="78">
        <f t="shared" ref="K12:P12" si="2">K13+K14</f>
        <v>0</v>
      </c>
      <c r="L12" s="78">
        <f t="shared" si="2"/>
        <v>28257781.333333336</v>
      </c>
      <c r="M12" s="78">
        <f t="shared" si="2"/>
        <v>73762881.333333343</v>
      </c>
      <c r="N12" s="78">
        <f t="shared" si="2"/>
        <v>76687881.333333343</v>
      </c>
      <c r="O12" s="79">
        <f t="shared" si="2"/>
        <v>76687881.333333343</v>
      </c>
      <c r="P12" s="80">
        <f t="shared" si="2"/>
        <v>255396425.33333334</v>
      </c>
      <c r="Q12" s="60"/>
      <c r="S12" s="107"/>
      <c r="T12" s="107"/>
      <c r="U12" s="107"/>
      <c r="V12" s="198"/>
      <c r="W12" s="198"/>
      <c r="X12" s="198"/>
      <c r="Y12" s="198"/>
      <c r="Z12" s="198"/>
      <c r="AA12" s="198"/>
      <c r="AB12" s="198"/>
      <c r="AC12" s="289"/>
      <c r="AD12" s="198"/>
      <c r="AE12" s="198"/>
      <c r="AF12" s="198"/>
      <c r="AG12" s="198"/>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89"/>
      <c r="BF12" s="289"/>
      <c r="BG12" s="289"/>
      <c r="BH12" s="289"/>
      <c r="BI12" s="289"/>
      <c r="BJ12" s="289"/>
      <c r="BK12" s="289"/>
      <c r="BL12" s="289"/>
      <c r="BM12" s="289"/>
      <c r="BN12" s="289"/>
      <c r="BO12" s="289"/>
      <c r="BP12" s="289"/>
      <c r="BQ12" s="289"/>
      <c r="BR12" s="289"/>
      <c r="BS12" s="289"/>
      <c r="BT12" s="289"/>
      <c r="BU12" s="289"/>
      <c r="BV12" s="289"/>
      <c r="BW12" s="289"/>
      <c r="BX12" s="289"/>
      <c r="BY12" s="289"/>
      <c r="BZ12" s="289"/>
      <c r="CA12" s="289"/>
    </row>
    <row r="13" spans="1:79" ht="27" customHeight="1" x14ac:dyDescent="0.35">
      <c r="A13" s="289"/>
      <c r="C13" s="60"/>
      <c r="D13" s="278" t="s">
        <v>67</v>
      </c>
      <c r="E13" s="279">
        <f>P13</f>
        <v>148227901.33333334</v>
      </c>
      <c r="F13" s="60"/>
      <c r="H13" s="60"/>
      <c r="I13" s="81" t="s">
        <v>52</v>
      </c>
      <c r="J13" s="82">
        <f>GETPIVOTDATA("Summa av år 1",'-Admin-'!$C$34,"Nyttokategori","1. Finansiell")</f>
        <v>0</v>
      </c>
      <c r="K13" s="82">
        <f>GETPIVOTDATA("Summa av år 2",'-Admin-'!$C$34,"Nyttokategori","1. Finansiell")</f>
        <v>0</v>
      </c>
      <c r="L13" s="82">
        <f>GETPIVOTDATA("Summa av år 3",'-Admin-'!$C$34,"Nyttokategori","1. Finansiell")</f>
        <v>9569475.333333334</v>
      </c>
      <c r="M13" s="82">
        <f>GETPIVOTDATA("Summa av år 4",'-Admin-'!$C$34,"Nyttokategori","1. Finansiell")</f>
        <v>44269475.333333336</v>
      </c>
      <c r="N13" s="82">
        <f>GETPIVOTDATA("Summa av år 5",'-Admin-'!$C$34,"Nyttokategori","1. Finansiell")</f>
        <v>47194475.333333336</v>
      </c>
      <c r="O13" s="82">
        <f>GETPIVOTDATA("Summa av år 6",'-Admin-'!$C$34,"Nyttokategori","1. Finansiell")</f>
        <v>47194475.333333336</v>
      </c>
      <c r="P13" s="83">
        <f>SUM(J13:O13)</f>
        <v>148227901.33333334</v>
      </c>
      <c r="Q13" s="60"/>
      <c r="S13" s="107"/>
      <c r="V13" s="289"/>
      <c r="W13" s="289"/>
      <c r="X13" s="198"/>
      <c r="Y13" s="198"/>
      <c r="Z13" s="198"/>
      <c r="AA13" s="198"/>
      <c r="AB13" s="289"/>
      <c r="AC13" s="289"/>
      <c r="AD13" s="289"/>
      <c r="AE13" s="289"/>
      <c r="AF13" s="289"/>
      <c r="AG13" s="289"/>
      <c r="AH13" s="289"/>
      <c r="AI13" s="289"/>
      <c r="AJ13" s="289"/>
      <c r="AK13" s="289"/>
      <c r="AL13" s="289"/>
      <c r="AM13" s="289"/>
      <c r="AN13" s="289"/>
      <c r="AO13" s="289"/>
      <c r="AP13" s="289"/>
      <c r="AQ13" s="289"/>
      <c r="AR13" s="289"/>
      <c r="AS13" s="289"/>
      <c r="AT13" s="289"/>
      <c r="AU13" s="289"/>
      <c r="AV13" s="289"/>
      <c r="AW13" s="289"/>
      <c r="AX13" s="289"/>
      <c r="AY13" s="289"/>
      <c r="AZ13" s="289"/>
      <c r="BA13" s="289"/>
      <c r="BB13" s="289"/>
      <c r="BC13" s="289"/>
      <c r="BD13" s="289"/>
      <c r="BE13" s="289"/>
      <c r="BF13" s="289"/>
      <c r="BG13" s="289"/>
      <c r="BH13" s="289"/>
      <c r="BI13" s="289"/>
      <c r="BJ13" s="289"/>
      <c r="BK13" s="289"/>
      <c r="BL13" s="289"/>
      <c r="BM13" s="289"/>
      <c r="BN13" s="289"/>
      <c r="BO13" s="289"/>
      <c r="BP13" s="289"/>
      <c r="BQ13" s="289"/>
      <c r="BR13" s="289"/>
      <c r="BS13" s="289"/>
      <c r="BT13" s="289"/>
      <c r="BU13" s="289"/>
      <c r="BV13" s="289"/>
      <c r="BW13" s="289"/>
      <c r="BX13" s="289"/>
      <c r="BY13" s="289"/>
      <c r="BZ13" s="289"/>
      <c r="CA13" s="289"/>
    </row>
    <row r="14" spans="1:79" ht="27" customHeight="1" x14ac:dyDescent="0.35">
      <c r="A14" s="289"/>
      <c r="C14" s="60"/>
      <c r="D14" s="271" t="s">
        <v>78</v>
      </c>
      <c r="E14" s="280">
        <f>P14</f>
        <v>107168524</v>
      </c>
      <c r="F14" s="60"/>
      <c r="H14" s="60"/>
      <c r="I14" s="84" t="s">
        <v>88</v>
      </c>
      <c r="J14" s="85">
        <f>GETPIVOTDATA("Summa av år 1",'-Admin-'!$C$34,"Nyttokategori","2. Omfördelningsnytta")</f>
        <v>0</v>
      </c>
      <c r="K14" s="85">
        <f>GETPIVOTDATA("Summa av år 2",'-Admin-'!$C$34,"Nyttokategori","2. Omfördelningsnytta")</f>
        <v>0</v>
      </c>
      <c r="L14" s="85">
        <f>GETPIVOTDATA("Summa av år 3",'-Admin-'!$C$34,"Nyttokategori","2. Omfördelningsnytta")</f>
        <v>18688306</v>
      </c>
      <c r="M14" s="85">
        <f>GETPIVOTDATA("Summa av år 4",'-Admin-'!$C$34,"Nyttokategori","2. Omfördelningsnytta")</f>
        <v>29493406</v>
      </c>
      <c r="N14" s="85">
        <f>GETPIVOTDATA("Summa av år 5",'-Admin-'!$C$34,"Nyttokategori","2. Omfördelningsnytta")</f>
        <v>29493406</v>
      </c>
      <c r="O14" s="85">
        <f>GETPIVOTDATA("Summa av år 6",'-Admin-'!$C$34,"Nyttokategori","2. Omfördelningsnytta")</f>
        <v>29493406</v>
      </c>
      <c r="P14" s="86">
        <f>SUM(J14:O14)</f>
        <v>107168524</v>
      </c>
      <c r="Q14" s="60"/>
      <c r="S14" s="107"/>
      <c r="V14" s="289"/>
      <c r="W14" s="289"/>
      <c r="X14" s="198"/>
      <c r="Y14" s="198"/>
      <c r="Z14" s="198"/>
      <c r="AA14" s="198"/>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row>
    <row r="15" spans="1:79" ht="27" customHeight="1" x14ac:dyDescent="0.35">
      <c r="A15" s="289"/>
      <c r="C15" s="60"/>
      <c r="D15" s="268" t="s">
        <v>50</v>
      </c>
      <c r="E15" s="269">
        <f>TotalNytta</f>
        <v>255396425.33333334</v>
      </c>
      <c r="F15" s="60"/>
      <c r="H15" s="60"/>
      <c r="I15" s="87"/>
      <c r="J15" s="65"/>
      <c r="K15" s="65"/>
      <c r="L15" s="65"/>
      <c r="M15" s="65"/>
      <c r="N15" s="65"/>
      <c r="O15" s="65"/>
      <c r="P15" s="87"/>
      <c r="Q15" s="60"/>
      <c r="S15" s="107"/>
      <c r="V15" s="289"/>
      <c r="W15" s="289"/>
      <c r="X15" s="198"/>
      <c r="Y15" s="198"/>
      <c r="Z15" s="198"/>
      <c r="AA15" s="198"/>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row>
    <row r="16" spans="1:79" ht="27" customHeight="1" x14ac:dyDescent="0.4">
      <c r="A16" s="289"/>
      <c r="C16" s="60"/>
      <c r="D16" s="281" t="s">
        <v>273</v>
      </c>
      <c r="E16" s="282">
        <f>NettoNytta</f>
        <v>169796425.33333334</v>
      </c>
      <c r="F16" s="60"/>
      <c r="H16" s="60"/>
      <c r="I16" s="76" t="s">
        <v>7</v>
      </c>
      <c r="J16" s="88">
        <f>SUM(J17:J20)</f>
        <v>-15000000</v>
      </c>
      <c r="K16" s="88">
        <f t="shared" ref="K16:P16" si="3">SUM(K17:K20)</f>
        <v>-30000000</v>
      </c>
      <c r="L16" s="88">
        <f t="shared" si="3"/>
        <v>-30000000</v>
      </c>
      <c r="M16" s="88">
        <f t="shared" si="3"/>
        <v>-10600000</v>
      </c>
      <c r="N16" s="88">
        <f t="shared" si="3"/>
        <v>0</v>
      </c>
      <c r="O16" s="89">
        <f t="shared" si="3"/>
        <v>0</v>
      </c>
      <c r="P16" s="90">
        <f t="shared" si="3"/>
        <v>-85600000</v>
      </c>
      <c r="Q16" s="60"/>
      <c r="S16" s="107"/>
      <c r="V16" s="289"/>
      <c r="W16" s="289"/>
      <c r="X16" s="198"/>
      <c r="Y16" s="198"/>
      <c r="Z16" s="198"/>
      <c r="AA16" s="198"/>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289"/>
      <c r="BK16" s="289"/>
      <c r="BL16" s="289"/>
      <c r="BM16" s="289"/>
      <c r="BN16" s="289"/>
      <c r="BO16" s="289"/>
      <c r="BP16" s="289"/>
      <c r="BQ16" s="289"/>
      <c r="BR16" s="289"/>
      <c r="BS16" s="289"/>
      <c r="BT16" s="289"/>
      <c r="BU16" s="289"/>
      <c r="BV16" s="289"/>
      <c r="BW16" s="289"/>
      <c r="BX16" s="289"/>
      <c r="BY16" s="289"/>
      <c r="BZ16" s="289"/>
      <c r="CA16" s="289"/>
    </row>
    <row r="17" spans="1:89" ht="27" customHeight="1" x14ac:dyDescent="0.35">
      <c r="A17" s="289"/>
      <c r="C17" s="60"/>
      <c r="D17" s="60"/>
      <c r="E17" s="60"/>
      <c r="F17" s="60"/>
      <c r="H17" s="60"/>
      <c r="I17" s="91" t="s">
        <v>102</v>
      </c>
      <c r="J17" s="92">
        <f>-GETPIVOTDATA("Summa av År 1",'-Admin-'!$C$41,"Kostnadskategori","1. Verksamhetsförändring")</f>
        <v>0</v>
      </c>
      <c r="K17" s="130">
        <f>-GETPIVOTDATA("Summa av År 2",'-Admin-'!$C$41,"Kostnadskategori","1. Verksamhetsförändring")</f>
        <v>0</v>
      </c>
      <c r="L17" s="93">
        <f>-GETPIVOTDATA("Summa av År 3",'-Admin-'!$C$41,"Kostnadskategori","1. Verksamhetsförändring")</f>
        <v>0</v>
      </c>
      <c r="M17" s="93">
        <f>-GETPIVOTDATA("Summa av År 4",'-Admin-'!$C$41,"Kostnadskategori","1. Verksamhetsförändring")</f>
        <v>0</v>
      </c>
      <c r="N17" s="93">
        <f>-GETPIVOTDATA("Summa av År 5",'-Admin-'!$C$41,"Kostnadskategori","1. Verksamhetsförändring")</f>
        <v>0</v>
      </c>
      <c r="O17" s="93">
        <f>-GETPIVOTDATA("Summa av År 6",'-Admin-'!$C$41,"Kostnadskategori","1. Verksamhetsförändring")</f>
        <v>0</v>
      </c>
      <c r="P17" s="94">
        <f>SUM(J17:O17)</f>
        <v>0</v>
      </c>
      <c r="Q17" s="60"/>
      <c r="S17" s="107"/>
      <c r="V17" s="289"/>
      <c r="W17" s="289"/>
      <c r="X17" s="198"/>
      <c r="Y17" s="198"/>
      <c r="Z17" s="198"/>
      <c r="AA17" s="198"/>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row>
    <row r="18" spans="1:89" ht="27" customHeight="1" x14ac:dyDescent="0.35">
      <c r="A18" s="289"/>
      <c r="C18" s="60"/>
      <c r="D18" s="270" t="s">
        <v>51</v>
      </c>
      <c r="E18" s="275">
        <f>IF(-TotalKostnad=0,0,TotalNettoNytta/-TotalKostnad)</f>
        <v>1.9836030996884737</v>
      </c>
      <c r="F18" s="60"/>
      <c r="H18" s="60"/>
      <c r="I18" s="91" t="s">
        <v>103</v>
      </c>
      <c r="J18" s="95">
        <f>-GETPIVOTDATA("Summa av År 1",'-Admin-'!$C$41,"Kostnadskategori","2. Löpande verksamhetskostnader")</f>
        <v>0</v>
      </c>
      <c r="K18" s="82">
        <f>-GETPIVOTDATA("Summa av År 2",'-Admin-'!$C$41,"Kostnadskategori","2. Löpande verksamhetskostnader")</f>
        <v>0</v>
      </c>
      <c r="L18" s="82">
        <f>-GETPIVOTDATA("Summa av År 3",'-Admin-'!$C$41,"Kostnadskategori","2. Löpande verksamhetskostnader")</f>
        <v>0</v>
      </c>
      <c r="M18" s="82">
        <f>-GETPIVOTDATA("Summa av År 4",'-Admin-'!$C$41,"Kostnadskategori","2. Löpande verksamhetskostnader")</f>
        <v>0</v>
      </c>
      <c r="N18" s="82">
        <f>-GETPIVOTDATA("Summa av År 5",'-Admin-'!$C$41,"Kostnadskategori","2. Löpande verksamhetskostnader")</f>
        <v>0</v>
      </c>
      <c r="O18" s="82">
        <f>-GETPIVOTDATA("Summa av År 6",'-Admin-'!$C$41,"Kostnadskategori","2. Löpande verksamhetskostnader")</f>
        <v>0</v>
      </c>
      <c r="P18" s="96">
        <f>SUM(J18:O18)</f>
        <v>0</v>
      </c>
      <c r="Q18" s="60"/>
      <c r="S18" s="107"/>
      <c r="V18" s="289"/>
      <c r="W18" s="289"/>
      <c r="X18" s="198"/>
      <c r="Y18" s="198"/>
      <c r="Z18" s="198"/>
      <c r="AA18" s="198"/>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row>
    <row r="19" spans="1:89" ht="27" customHeight="1" x14ac:dyDescent="0.35">
      <c r="A19" s="289"/>
      <c r="C19" s="60"/>
      <c r="D19" s="271" t="s">
        <v>73</v>
      </c>
      <c r="E19" s="276">
        <f>IF('-Admin-'!D93=0,"Ingen payback",'-Admin-'!D93)</f>
        <v>2024</v>
      </c>
      <c r="F19" s="60"/>
      <c r="H19" s="60"/>
      <c r="I19" s="91" t="s">
        <v>79</v>
      </c>
      <c r="J19" s="95">
        <f>-GETPIVOTDATA("Summa av År 1",'-Admin-'!$C$41,"Kostnadskategori","3. Investeringar")</f>
        <v>0</v>
      </c>
      <c r="K19" s="82">
        <f>-GETPIVOTDATA("Summa av År 2",'-Admin-'!$C$41,"Kostnadskategori","3. Investeringar")</f>
        <v>0</v>
      </c>
      <c r="L19" s="82">
        <f>-GETPIVOTDATA("Summa av År 3",'-Admin-'!$C$41,"Kostnadskategori","3. Investeringar")</f>
        <v>0</v>
      </c>
      <c r="M19" s="82">
        <f>-GETPIVOTDATA("Summa av År 4",'-Admin-'!$C$41,"Kostnadskategori","3. Investeringar")</f>
        <v>0</v>
      </c>
      <c r="N19" s="82">
        <f>-GETPIVOTDATA("Summa av År 5",'-Admin-'!$C$41,"Kostnadskategori","3. Investeringar")</f>
        <v>0</v>
      </c>
      <c r="O19" s="82">
        <f>-GETPIVOTDATA("Summa av År 6",'-Admin-'!$C$41,"Kostnadskategori","3. Investeringar")</f>
        <v>0</v>
      </c>
      <c r="P19" s="96">
        <f t="shared" ref="P19:P20" si="4">SUM(J19:O19)</f>
        <v>0</v>
      </c>
      <c r="Q19" s="60"/>
      <c r="S19" s="107"/>
      <c r="V19" s="289"/>
      <c r="W19" s="289"/>
      <c r="X19" s="198"/>
      <c r="Y19" s="198"/>
      <c r="Z19" s="198"/>
      <c r="AA19" s="198"/>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89"/>
      <c r="BH19" s="289"/>
      <c r="BI19" s="289"/>
      <c r="BJ19" s="289"/>
      <c r="BK19" s="289"/>
      <c r="BL19" s="289"/>
      <c r="BM19" s="289"/>
      <c r="BN19" s="289"/>
      <c r="BO19" s="289"/>
      <c r="BP19" s="289"/>
      <c r="BQ19" s="289"/>
      <c r="BR19" s="289"/>
      <c r="BS19" s="289"/>
      <c r="BT19" s="289"/>
      <c r="BU19" s="289"/>
      <c r="BV19" s="289"/>
      <c r="BW19" s="289"/>
      <c r="BX19" s="289"/>
      <c r="BY19" s="289"/>
      <c r="BZ19" s="289"/>
      <c r="CA19" s="289"/>
    </row>
    <row r="20" spans="1:89" ht="27" customHeight="1" x14ac:dyDescent="0.35">
      <c r="A20" s="289"/>
      <c r="C20" s="60"/>
      <c r="D20" s="60"/>
      <c r="E20" s="60"/>
      <c r="F20" s="60"/>
      <c r="H20" s="60"/>
      <c r="I20" s="97" t="s">
        <v>89</v>
      </c>
      <c r="J20" s="98">
        <f>-GETPIVOTDATA("Summa av År 1",'-Admin-'!$C$41,"Kostnadskategori","4. Projekt")</f>
        <v>-15000000</v>
      </c>
      <c r="K20" s="99">
        <f>-GETPIVOTDATA("Summa av År 2",'-Admin-'!$C$41,"Kostnadskategori","4. Projekt")</f>
        <v>-30000000</v>
      </c>
      <c r="L20" s="99">
        <f>-GETPIVOTDATA("Summa av År 3",'-Admin-'!$C$41,"Kostnadskategori","4. Projekt")</f>
        <v>-30000000</v>
      </c>
      <c r="M20" s="99">
        <f>-GETPIVOTDATA("Summa av År 4",'-Admin-'!$C$41,"Kostnadskategori","4. Projekt")</f>
        <v>-10600000</v>
      </c>
      <c r="N20" s="99">
        <f>-GETPIVOTDATA("Summa av År 5",'-Admin-'!$C$41,"Kostnadskategori","4. Projekt")</f>
        <v>0</v>
      </c>
      <c r="O20" s="99">
        <f>-GETPIVOTDATA("Summa av År 6",'-Admin-'!$C$41,"Kostnadskategori","4. Projekt")</f>
        <v>0</v>
      </c>
      <c r="P20" s="100">
        <f t="shared" si="4"/>
        <v>-85600000</v>
      </c>
      <c r="Q20" s="60"/>
      <c r="S20" s="107"/>
      <c r="V20" s="289"/>
      <c r="W20" s="289"/>
      <c r="X20" s="198"/>
      <c r="Y20" s="198"/>
      <c r="Z20" s="198"/>
      <c r="AA20" s="198"/>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89"/>
      <c r="AY20" s="289"/>
      <c r="AZ20" s="289"/>
      <c r="BA20" s="289"/>
      <c r="BB20" s="289"/>
      <c r="BC20" s="289"/>
      <c r="BD20" s="289"/>
      <c r="BE20" s="289"/>
      <c r="BF20" s="289"/>
      <c r="BG20" s="289"/>
      <c r="BH20" s="289"/>
      <c r="BI20" s="289"/>
      <c r="BJ20" s="289"/>
      <c r="BK20" s="289"/>
      <c r="BL20" s="289"/>
      <c r="BM20" s="289"/>
      <c r="BN20" s="289"/>
      <c r="BO20" s="289"/>
      <c r="BP20" s="289"/>
      <c r="BQ20" s="289"/>
      <c r="BR20" s="289"/>
      <c r="BS20" s="289"/>
      <c r="BT20" s="289"/>
      <c r="BU20" s="289"/>
      <c r="BV20" s="289"/>
      <c r="BW20" s="289"/>
      <c r="BX20" s="289"/>
      <c r="BY20" s="289"/>
      <c r="BZ20" s="289"/>
      <c r="CA20" s="289"/>
    </row>
    <row r="21" spans="1:89" ht="27" customHeight="1" x14ac:dyDescent="0.2">
      <c r="A21" s="289"/>
      <c r="D21" s="316" t="s">
        <v>257</v>
      </c>
      <c r="E21" s="316"/>
      <c r="H21" s="60"/>
      <c r="I21" s="87"/>
      <c r="J21" s="65"/>
      <c r="K21" s="65"/>
      <c r="L21" s="65"/>
      <c r="M21" s="65"/>
      <c r="N21" s="65"/>
      <c r="O21" s="65"/>
      <c r="P21" s="87"/>
      <c r="Q21" s="60"/>
      <c r="S21" s="107"/>
      <c r="V21" s="289"/>
      <c r="W21" s="289"/>
      <c r="X21" s="198"/>
      <c r="Y21" s="198"/>
      <c r="Z21" s="198"/>
      <c r="AA21" s="198"/>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9"/>
      <c r="BC21" s="289"/>
      <c r="BD21" s="289"/>
      <c r="BE21" s="289"/>
      <c r="BF21" s="289"/>
      <c r="BG21" s="289"/>
      <c r="BH21" s="289"/>
      <c r="BI21" s="289"/>
      <c r="BJ21" s="289"/>
      <c r="BK21" s="289"/>
      <c r="BL21" s="289"/>
      <c r="BM21" s="289"/>
      <c r="BN21" s="289"/>
      <c r="BO21" s="289"/>
      <c r="BP21" s="289"/>
      <c r="BQ21" s="289"/>
      <c r="BR21" s="289"/>
      <c r="BS21" s="289"/>
      <c r="BT21" s="289"/>
      <c r="BU21" s="289"/>
      <c r="BV21" s="289"/>
      <c r="BW21" s="289"/>
      <c r="BX21" s="289"/>
      <c r="BY21" s="289"/>
      <c r="BZ21" s="289"/>
      <c r="CA21" s="289"/>
    </row>
    <row r="22" spans="1:89" ht="27" customHeight="1" x14ac:dyDescent="0.35">
      <c r="A22" s="289"/>
      <c r="D22" s="316"/>
      <c r="E22" s="316"/>
      <c r="H22" s="60"/>
      <c r="I22" s="266" t="s">
        <v>99</v>
      </c>
      <c r="J22" s="138">
        <f>J13+J16</f>
        <v>-15000000</v>
      </c>
      <c r="K22" s="138">
        <f t="shared" ref="K22:O22" si="5">K13+K16</f>
        <v>-30000000</v>
      </c>
      <c r="L22" s="138">
        <f t="shared" si="5"/>
        <v>-20430524.666666664</v>
      </c>
      <c r="M22" s="138">
        <f t="shared" si="5"/>
        <v>33669475.333333336</v>
      </c>
      <c r="N22" s="138">
        <f t="shared" si="5"/>
        <v>47194475.333333336</v>
      </c>
      <c r="O22" s="138">
        <f t="shared" si="5"/>
        <v>47194475.333333336</v>
      </c>
      <c r="P22" s="135">
        <f>P13+P16</f>
        <v>62627901.333333343</v>
      </c>
      <c r="Q22" s="60"/>
      <c r="S22" s="107"/>
      <c r="V22" s="289"/>
      <c r="W22" s="289"/>
      <c r="X22" s="198"/>
      <c r="Y22" s="198"/>
      <c r="Z22" s="198"/>
      <c r="AA22" s="198"/>
      <c r="AB22" s="289"/>
      <c r="AC22" s="289"/>
      <c r="AD22" s="289"/>
      <c r="AE22" s="289"/>
      <c r="AF22" s="289"/>
      <c r="AG22" s="289"/>
      <c r="AH22" s="289"/>
      <c r="AI22" s="289"/>
      <c r="AJ22" s="289"/>
      <c r="AK22" s="289"/>
      <c r="AL22" s="289"/>
      <c r="AM22" s="289"/>
      <c r="AN22" s="289"/>
      <c r="AO22" s="289"/>
      <c r="AP22" s="289"/>
      <c r="AQ22" s="289"/>
      <c r="AR22" s="289"/>
      <c r="AS22" s="289"/>
      <c r="AT22" s="289"/>
      <c r="AU22" s="289"/>
      <c r="AV22" s="289"/>
      <c r="AW22" s="289"/>
      <c r="AX22" s="289"/>
      <c r="AY22" s="289"/>
      <c r="AZ22" s="289"/>
      <c r="BA22" s="289"/>
      <c r="BB22" s="289"/>
      <c r="BC22" s="289"/>
      <c r="BD22" s="289"/>
      <c r="BE22" s="289"/>
      <c r="BF22" s="289"/>
      <c r="BG22" s="289"/>
      <c r="BH22" s="289"/>
      <c r="BI22" s="289"/>
      <c r="BJ22" s="289"/>
      <c r="BK22" s="289"/>
      <c r="BL22" s="289"/>
      <c r="BM22" s="289"/>
      <c r="BN22" s="289"/>
      <c r="BO22" s="289"/>
      <c r="BP22" s="289"/>
      <c r="BQ22" s="289"/>
      <c r="BR22" s="289"/>
      <c r="BS22" s="289"/>
      <c r="BT22" s="289"/>
      <c r="BU22" s="289"/>
      <c r="BV22" s="289"/>
      <c r="BW22" s="289"/>
      <c r="BX22" s="289"/>
      <c r="BY22" s="289"/>
      <c r="BZ22" s="289"/>
      <c r="CA22" s="289"/>
    </row>
    <row r="23" spans="1:89" s="40" customFormat="1" ht="27" customHeight="1" x14ac:dyDescent="0.35">
      <c r="A23" s="290"/>
      <c r="C23" s="7"/>
      <c r="D23" s="316"/>
      <c r="E23" s="316"/>
      <c r="F23" s="7"/>
      <c r="H23" s="60"/>
      <c r="I23" s="267" t="s">
        <v>267</v>
      </c>
      <c r="J23" s="139">
        <f>J14+J16</f>
        <v>-15000000</v>
      </c>
      <c r="K23" s="140">
        <f>IF(K22=0,"",J23+K22)</f>
        <v>-45000000</v>
      </c>
      <c r="L23" s="140">
        <f t="shared" ref="L23:O23" si="6">IF(L22=0,"",K23+L22)</f>
        <v>-65430524.666666664</v>
      </c>
      <c r="M23" s="140">
        <f t="shared" si="6"/>
        <v>-31761049.333333328</v>
      </c>
      <c r="N23" s="140">
        <f t="shared" si="6"/>
        <v>15433426.000000007</v>
      </c>
      <c r="O23" s="140">
        <f t="shared" si="6"/>
        <v>62627901.333333343</v>
      </c>
      <c r="P23" s="137">
        <f>O23</f>
        <v>62627901.333333343</v>
      </c>
      <c r="Q23" s="60"/>
      <c r="S23" s="107"/>
      <c r="T23" s="7"/>
      <c r="U23" s="7"/>
      <c r="V23" s="289"/>
      <c r="W23" s="289"/>
      <c r="X23" s="198"/>
      <c r="Y23" s="198"/>
      <c r="Z23" s="198"/>
      <c r="AA23" s="198"/>
      <c r="AB23" s="289"/>
      <c r="AC23" s="289"/>
      <c r="AD23" s="289"/>
      <c r="AE23" s="289"/>
      <c r="AF23" s="289"/>
      <c r="AG23" s="289"/>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12"/>
      <c r="CC23" s="212"/>
      <c r="CD23" s="212"/>
      <c r="CE23" s="212"/>
      <c r="CF23" s="212"/>
      <c r="CG23" s="212"/>
      <c r="CH23" s="212"/>
      <c r="CI23" s="212"/>
      <c r="CJ23" s="212"/>
      <c r="CK23" s="212"/>
    </row>
    <row r="24" spans="1:89" ht="27" customHeight="1" x14ac:dyDescent="0.35">
      <c r="A24" s="289"/>
      <c r="H24" s="60"/>
      <c r="I24" s="266" t="s">
        <v>100</v>
      </c>
      <c r="J24" s="138">
        <f>J14+J16</f>
        <v>-15000000</v>
      </c>
      <c r="K24" s="138">
        <f t="shared" ref="K24:O24" si="7">K14+K16</f>
        <v>-30000000</v>
      </c>
      <c r="L24" s="138">
        <f t="shared" si="7"/>
        <v>-11311694</v>
      </c>
      <c r="M24" s="138">
        <f t="shared" si="7"/>
        <v>18893406</v>
      </c>
      <c r="N24" s="138">
        <f t="shared" si="7"/>
        <v>29493406</v>
      </c>
      <c r="O24" s="138">
        <f t="shared" si="7"/>
        <v>29493406</v>
      </c>
      <c r="P24" s="135">
        <f>P14+P16</f>
        <v>21568524</v>
      </c>
      <c r="Q24" s="60"/>
      <c r="S24" s="107"/>
      <c r="V24" s="289"/>
      <c r="W24" s="289"/>
      <c r="X24" s="198"/>
      <c r="Y24" s="198"/>
      <c r="Z24" s="198"/>
      <c r="AA24" s="198"/>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89"/>
      <c r="BW24" s="289"/>
      <c r="BX24" s="289"/>
      <c r="BY24" s="289"/>
      <c r="BZ24" s="289"/>
      <c r="CA24" s="289"/>
    </row>
    <row r="25" spans="1:89" ht="27" customHeight="1" x14ac:dyDescent="0.35">
      <c r="A25" s="289"/>
      <c r="H25" s="60"/>
      <c r="I25" s="267" t="s">
        <v>101</v>
      </c>
      <c r="J25" s="139">
        <f>J26</f>
        <v>-15000000</v>
      </c>
      <c r="K25" s="140">
        <f>IF(K24=0,"",J25+K24)</f>
        <v>-45000000</v>
      </c>
      <c r="L25" s="140">
        <f t="shared" ref="L25:O25" si="8">IF(L24=0,"",K25+L24)</f>
        <v>-56311694</v>
      </c>
      <c r="M25" s="140">
        <f t="shared" si="8"/>
        <v>-37418288</v>
      </c>
      <c r="N25" s="140">
        <f t="shared" si="8"/>
        <v>-7924882</v>
      </c>
      <c r="O25" s="140">
        <f t="shared" si="8"/>
        <v>21568524</v>
      </c>
      <c r="P25" s="137">
        <f>O25</f>
        <v>21568524</v>
      </c>
      <c r="Q25" s="60"/>
      <c r="S25" s="107"/>
      <c r="V25" s="289"/>
      <c r="W25" s="289"/>
      <c r="X25" s="198"/>
      <c r="Y25" s="198"/>
      <c r="Z25" s="198"/>
      <c r="AA25" s="198"/>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89"/>
      <c r="BJ25" s="289"/>
      <c r="BK25" s="289"/>
      <c r="BL25" s="289"/>
      <c r="BM25" s="289"/>
      <c r="BN25" s="289"/>
      <c r="BO25" s="289"/>
      <c r="BP25" s="289"/>
      <c r="BQ25" s="289"/>
      <c r="BR25" s="289"/>
      <c r="BS25" s="289"/>
      <c r="BT25" s="289"/>
      <c r="BU25" s="289"/>
      <c r="BV25" s="289"/>
      <c r="BW25" s="289"/>
      <c r="BX25" s="289"/>
      <c r="BY25" s="289"/>
      <c r="BZ25" s="289"/>
      <c r="CA25" s="289"/>
    </row>
    <row r="26" spans="1:89" ht="27" customHeight="1" x14ac:dyDescent="0.4">
      <c r="A26" s="289"/>
      <c r="H26" s="60"/>
      <c r="I26" s="76" t="s">
        <v>8</v>
      </c>
      <c r="J26" s="77">
        <f t="shared" ref="J26:P26" si="9">J12+J16</f>
        <v>-15000000</v>
      </c>
      <c r="K26" s="78">
        <f t="shared" si="9"/>
        <v>-30000000</v>
      </c>
      <c r="L26" s="78">
        <f t="shared" si="9"/>
        <v>-1742218.6666666642</v>
      </c>
      <c r="M26" s="78">
        <f t="shared" si="9"/>
        <v>63162881.333333343</v>
      </c>
      <c r="N26" s="78">
        <f t="shared" si="9"/>
        <v>76687881.333333343</v>
      </c>
      <c r="O26" s="79">
        <f t="shared" si="9"/>
        <v>76687881.333333343</v>
      </c>
      <c r="P26" s="80">
        <f t="shared" si="9"/>
        <v>169796425.33333334</v>
      </c>
      <c r="Q26" s="60"/>
      <c r="S26" s="107"/>
      <c r="V26" s="289"/>
      <c r="W26" s="289"/>
      <c r="X26" s="198"/>
      <c r="Y26" s="198"/>
      <c r="Z26" s="198"/>
      <c r="AA26" s="198"/>
      <c r="AB26" s="289"/>
      <c r="AC26" s="289"/>
      <c r="AD26" s="289"/>
      <c r="AE26" s="289"/>
      <c r="AF26" s="289"/>
      <c r="AG26" s="289"/>
      <c r="AH26" s="289"/>
      <c r="AI26" s="289"/>
      <c r="AJ26" s="289"/>
      <c r="AK26" s="289"/>
      <c r="AL26" s="289"/>
      <c r="AM26" s="289"/>
      <c r="AN26" s="289"/>
      <c r="AO26" s="289"/>
      <c r="AP26" s="289"/>
      <c r="AQ26" s="289"/>
      <c r="AR26" s="289"/>
      <c r="AS26" s="289"/>
      <c r="AT26" s="289"/>
      <c r="AU26" s="289"/>
      <c r="AV26" s="289"/>
      <c r="AW26" s="289"/>
      <c r="AX26" s="289"/>
      <c r="AY26" s="289"/>
      <c r="AZ26" s="289"/>
      <c r="BA26" s="289"/>
      <c r="BB26" s="289"/>
      <c r="BC26" s="289"/>
      <c r="BD26" s="289"/>
      <c r="BE26" s="289"/>
      <c r="BF26" s="289"/>
      <c r="BG26" s="289"/>
      <c r="BH26" s="289"/>
      <c r="BI26" s="289"/>
      <c r="BJ26" s="289"/>
      <c r="BK26" s="289"/>
      <c r="BL26" s="289"/>
      <c r="BM26" s="289"/>
      <c r="BN26" s="289"/>
      <c r="BO26" s="289"/>
      <c r="BP26" s="289"/>
      <c r="BQ26" s="289"/>
      <c r="BR26" s="289"/>
      <c r="BS26" s="289"/>
      <c r="BT26" s="289"/>
      <c r="BU26" s="289"/>
      <c r="BV26" s="289"/>
      <c r="BW26" s="289"/>
      <c r="BX26" s="289"/>
      <c r="BY26" s="289"/>
      <c r="BZ26" s="289"/>
      <c r="CA26" s="289"/>
    </row>
    <row r="27" spans="1:89" ht="27" customHeight="1" x14ac:dyDescent="0.4">
      <c r="A27" s="289"/>
      <c r="H27" s="60"/>
      <c r="I27" s="101" t="s">
        <v>23</v>
      </c>
      <c r="J27" s="102">
        <f>J26</f>
        <v>-15000000</v>
      </c>
      <c r="K27" s="103">
        <f>IF(K26=0,"",J27+K26)</f>
        <v>-45000000</v>
      </c>
      <c r="L27" s="103">
        <f>IF(L26=0,"",K27+L26)</f>
        <v>-46742218.666666664</v>
      </c>
      <c r="M27" s="103">
        <f>IF(M26=0,"",L27+M26)</f>
        <v>16420662.666666679</v>
      </c>
      <c r="N27" s="103">
        <f>IF(N26=0,"",M27+N26)</f>
        <v>93108544.00000003</v>
      </c>
      <c r="O27" s="104">
        <f>IF(O26=0,"",N27+O26)</f>
        <v>169796425.33333337</v>
      </c>
      <c r="P27" s="105">
        <f>O27</f>
        <v>169796425.33333337</v>
      </c>
      <c r="Q27" s="60"/>
      <c r="S27" s="107"/>
      <c r="V27" s="289"/>
      <c r="W27" s="289"/>
      <c r="X27" s="198"/>
      <c r="Y27" s="198"/>
      <c r="Z27" s="198"/>
      <c r="AA27" s="198"/>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row>
    <row r="28" spans="1:89" ht="23.25" customHeight="1" x14ac:dyDescent="0.2">
      <c r="A28" s="289"/>
      <c r="H28" s="60"/>
      <c r="I28" s="60"/>
      <c r="J28" s="60"/>
      <c r="K28" s="60"/>
      <c r="L28" s="60"/>
      <c r="M28" s="60"/>
      <c r="N28" s="60"/>
      <c r="O28" s="60"/>
      <c r="P28" s="60"/>
      <c r="Q28" s="60"/>
      <c r="S28" s="107"/>
      <c r="V28" s="289"/>
      <c r="W28" s="289"/>
      <c r="X28" s="198"/>
      <c r="Y28" s="198"/>
      <c r="Z28" s="198"/>
      <c r="AA28" s="198"/>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289"/>
    </row>
    <row r="29" spans="1:89" ht="27" customHeight="1" x14ac:dyDescent="0.2">
      <c r="A29" s="289"/>
      <c r="S29" s="7"/>
      <c r="V29" s="289"/>
      <c r="W29" s="289"/>
      <c r="X29" s="198"/>
      <c r="Y29" s="198"/>
      <c r="Z29" s="198"/>
      <c r="AA29" s="198"/>
      <c r="AB29" s="289"/>
      <c r="AC29" s="289"/>
      <c r="AD29" s="289"/>
      <c r="AE29" s="289"/>
      <c r="AF29" s="289"/>
      <c r="AG29" s="289"/>
      <c r="AH29" s="289"/>
      <c r="AI29" s="289"/>
      <c r="AJ29" s="289"/>
      <c r="AK29" s="289"/>
      <c r="AL29" s="289"/>
      <c r="AM29" s="289"/>
      <c r="AN29" s="289"/>
      <c r="AO29" s="289"/>
      <c r="AP29" s="289"/>
      <c r="AQ29" s="289"/>
      <c r="AR29" s="289"/>
      <c r="AS29" s="289"/>
      <c r="AT29" s="289"/>
      <c r="AU29" s="289"/>
      <c r="AV29" s="289"/>
      <c r="AW29" s="289"/>
      <c r="AX29" s="289"/>
      <c r="AY29" s="289"/>
      <c r="AZ29" s="289"/>
      <c r="BA29" s="289"/>
      <c r="BB29" s="289"/>
      <c r="BC29" s="289"/>
      <c r="BD29" s="289"/>
      <c r="BE29" s="289"/>
      <c r="BF29" s="289"/>
      <c r="BG29" s="289"/>
      <c r="BH29" s="289"/>
      <c r="BI29" s="289"/>
      <c r="BJ29" s="289"/>
      <c r="BK29" s="289"/>
      <c r="BL29" s="289"/>
      <c r="BM29" s="289"/>
      <c r="BN29" s="289"/>
      <c r="BO29" s="289"/>
      <c r="BP29" s="289"/>
      <c r="BQ29" s="289"/>
      <c r="BR29" s="289"/>
      <c r="BS29" s="289"/>
      <c r="BT29" s="289"/>
      <c r="BU29" s="289"/>
      <c r="BV29" s="289"/>
      <c r="BW29" s="289"/>
      <c r="BX29" s="289"/>
      <c r="BY29" s="289"/>
      <c r="BZ29" s="289"/>
      <c r="CA29" s="289"/>
    </row>
    <row r="30" spans="1:89" ht="27" customHeight="1" x14ac:dyDescent="0.2">
      <c r="A30" s="289"/>
      <c r="S30" s="7"/>
      <c r="V30" s="289"/>
      <c r="W30" s="289"/>
      <c r="X30" s="198"/>
      <c r="Y30" s="198"/>
      <c r="Z30" s="198"/>
      <c r="AA30" s="198"/>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9"/>
      <c r="BC30" s="289"/>
      <c r="BD30" s="289"/>
      <c r="BE30" s="289"/>
      <c r="BF30" s="289"/>
      <c r="BG30" s="289"/>
      <c r="BH30" s="289"/>
      <c r="BI30" s="289"/>
      <c r="BJ30" s="289"/>
      <c r="BK30" s="289"/>
      <c r="BL30" s="289"/>
      <c r="BM30" s="289"/>
      <c r="BN30" s="289"/>
      <c r="BO30" s="289"/>
      <c r="BP30" s="289"/>
      <c r="BQ30" s="289"/>
      <c r="BR30" s="289"/>
      <c r="BS30" s="289"/>
      <c r="BT30" s="289"/>
      <c r="BU30" s="289"/>
      <c r="BV30" s="289"/>
      <c r="BW30" s="289"/>
      <c r="BX30" s="289"/>
      <c r="BY30" s="289"/>
      <c r="BZ30" s="289"/>
      <c r="CA30" s="289"/>
    </row>
    <row r="31" spans="1:89" ht="27" customHeight="1" x14ac:dyDescent="0.2">
      <c r="A31" s="289"/>
      <c r="S31" s="7"/>
      <c r="V31" s="289"/>
      <c r="W31" s="289"/>
      <c r="X31" s="198"/>
      <c r="Y31" s="198"/>
      <c r="Z31" s="198"/>
      <c r="AA31" s="198"/>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89"/>
      <c r="AY31" s="289"/>
      <c r="AZ31" s="289"/>
      <c r="BA31" s="289"/>
      <c r="BB31" s="289"/>
      <c r="BC31" s="289"/>
      <c r="BD31" s="289"/>
      <c r="BE31" s="289"/>
      <c r="BF31" s="289"/>
      <c r="BG31" s="289"/>
      <c r="BH31" s="289"/>
      <c r="BI31" s="289"/>
      <c r="BJ31" s="289"/>
      <c r="BK31" s="289"/>
      <c r="BL31" s="289"/>
      <c r="BM31" s="289"/>
      <c r="BN31" s="289"/>
      <c r="BO31" s="289"/>
      <c r="BP31" s="289"/>
      <c r="BQ31" s="289"/>
      <c r="BR31" s="289"/>
      <c r="BS31" s="289"/>
      <c r="BT31" s="289"/>
      <c r="BU31" s="289"/>
      <c r="BV31" s="289"/>
      <c r="BW31" s="289"/>
      <c r="BX31" s="289"/>
      <c r="BY31" s="289"/>
      <c r="BZ31" s="289"/>
      <c r="CA31" s="289"/>
    </row>
    <row r="32" spans="1:89" ht="27" customHeight="1" x14ac:dyDescent="0.2">
      <c r="A32" s="289"/>
      <c r="S32" s="7"/>
      <c r="V32" s="289"/>
      <c r="W32" s="289"/>
      <c r="X32" s="198"/>
      <c r="Y32" s="198"/>
      <c r="Z32" s="198"/>
      <c r="AA32" s="198"/>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row>
    <row r="33" spans="1:79" ht="27" customHeight="1" x14ac:dyDescent="0.2">
      <c r="A33" s="289"/>
      <c r="S33" s="7"/>
      <c r="V33" s="289"/>
      <c r="W33" s="289"/>
      <c r="X33" s="198"/>
      <c r="Y33" s="198"/>
      <c r="Z33" s="198"/>
      <c r="AA33" s="198"/>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9"/>
      <c r="BC33" s="289"/>
      <c r="BD33" s="289"/>
      <c r="BE33" s="289"/>
      <c r="BF33" s="289"/>
      <c r="BG33" s="289"/>
      <c r="BH33" s="289"/>
      <c r="BI33" s="289"/>
      <c r="BJ33" s="289"/>
      <c r="BK33" s="289"/>
      <c r="BL33" s="289"/>
      <c r="BM33" s="289"/>
      <c r="BN33" s="289"/>
      <c r="BO33" s="289"/>
      <c r="BP33" s="289"/>
      <c r="BQ33" s="289"/>
      <c r="BR33" s="289"/>
      <c r="BS33" s="289"/>
      <c r="BT33" s="289"/>
      <c r="BU33" s="289"/>
      <c r="BV33" s="289"/>
      <c r="BW33" s="289"/>
      <c r="BX33" s="289"/>
      <c r="BY33" s="289"/>
      <c r="BZ33" s="289"/>
      <c r="CA33" s="289"/>
    </row>
    <row r="34" spans="1:79" ht="27" customHeight="1" x14ac:dyDescent="0.2">
      <c r="A34" s="289"/>
      <c r="S34" s="7"/>
      <c r="V34" s="289"/>
      <c r="W34" s="289"/>
      <c r="X34" s="198"/>
      <c r="Y34" s="198"/>
      <c r="Z34" s="198"/>
      <c r="AA34" s="198"/>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89"/>
      <c r="BC34" s="289"/>
      <c r="BD34" s="289"/>
      <c r="BE34" s="289"/>
      <c r="BF34" s="289"/>
      <c r="BG34" s="289"/>
      <c r="BH34" s="289"/>
      <c r="BI34" s="289"/>
      <c r="BJ34" s="289"/>
      <c r="BK34" s="289"/>
      <c r="BL34" s="289"/>
      <c r="BM34" s="289"/>
      <c r="BN34" s="289"/>
      <c r="BO34" s="289"/>
      <c r="BP34" s="289"/>
      <c r="BQ34" s="289"/>
      <c r="BR34" s="289"/>
      <c r="BS34" s="289"/>
      <c r="BT34" s="289"/>
      <c r="BU34" s="289"/>
      <c r="BV34" s="289"/>
      <c r="BW34" s="289"/>
      <c r="BX34" s="289"/>
      <c r="BY34" s="289"/>
      <c r="BZ34" s="289"/>
      <c r="CA34" s="289"/>
    </row>
    <row r="35" spans="1:79" ht="27" customHeight="1" x14ac:dyDescent="0.2">
      <c r="A35" s="289"/>
      <c r="S35" s="7"/>
      <c r="V35" s="289"/>
      <c r="W35" s="289"/>
      <c r="X35" s="198"/>
      <c r="Y35" s="198"/>
      <c r="Z35" s="198"/>
      <c r="AA35" s="198"/>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row>
    <row r="36" spans="1:79" ht="27" customHeight="1" x14ac:dyDescent="0.2">
      <c r="A36" s="289"/>
      <c r="S36" s="7"/>
      <c r="V36" s="289"/>
      <c r="W36" s="289"/>
      <c r="X36" s="198"/>
      <c r="Y36" s="198"/>
      <c r="Z36" s="198"/>
      <c r="AA36" s="198"/>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row>
    <row r="37" spans="1:79" ht="27" customHeight="1" x14ac:dyDescent="0.2">
      <c r="A37" s="289"/>
      <c r="S37" s="7"/>
      <c r="V37" s="289"/>
      <c r="W37" s="289"/>
      <c r="X37" s="198"/>
      <c r="Y37" s="198"/>
      <c r="Z37" s="198"/>
      <c r="AA37" s="198"/>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89"/>
      <c r="BR37" s="289"/>
      <c r="BS37" s="289"/>
      <c r="BT37" s="289"/>
      <c r="BU37" s="289"/>
      <c r="BV37" s="289"/>
      <c r="BW37" s="289"/>
      <c r="BX37" s="289"/>
      <c r="BY37" s="289"/>
      <c r="BZ37" s="289"/>
      <c r="CA37" s="289"/>
    </row>
    <row r="38" spans="1:79" ht="27" customHeight="1" x14ac:dyDescent="0.2">
      <c r="A38" s="289"/>
      <c r="S38" s="7"/>
      <c r="V38" s="289"/>
      <c r="W38" s="289"/>
      <c r="X38" s="198"/>
      <c r="Y38" s="198"/>
      <c r="Z38" s="198"/>
      <c r="AA38" s="198"/>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89"/>
      <c r="BR38" s="289"/>
      <c r="BS38" s="289"/>
      <c r="BT38" s="289"/>
      <c r="BU38" s="289"/>
      <c r="BV38" s="289"/>
      <c r="BW38" s="289"/>
      <c r="BX38" s="289"/>
      <c r="BY38" s="289"/>
      <c r="BZ38" s="289"/>
      <c r="CA38" s="289"/>
    </row>
    <row r="39" spans="1:79" ht="27" customHeight="1" x14ac:dyDescent="0.2">
      <c r="A39" s="289"/>
      <c r="S39" s="7"/>
      <c r="V39" s="289"/>
      <c r="W39" s="289"/>
      <c r="X39" s="198"/>
      <c r="Y39" s="198"/>
      <c r="Z39" s="198"/>
      <c r="AA39" s="198"/>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89"/>
      <c r="BR39" s="289"/>
      <c r="BS39" s="289"/>
      <c r="BT39" s="289"/>
      <c r="BU39" s="289"/>
      <c r="BV39" s="289"/>
      <c r="BW39" s="289"/>
      <c r="BX39" s="289"/>
      <c r="BY39" s="289"/>
      <c r="BZ39" s="289"/>
      <c r="CA39" s="289"/>
    </row>
    <row r="40" spans="1:79" ht="27" customHeight="1" x14ac:dyDescent="0.2">
      <c r="A40" s="289"/>
      <c r="S40" s="7"/>
      <c r="V40" s="289"/>
      <c r="W40" s="289"/>
      <c r="X40" s="198"/>
      <c r="Y40" s="198"/>
      <c r="Z40" s="198"/>
      <c r="AA40" s="198"/>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89"/>
      <c r="BR40" s="289"/>
      <c r="BS40" s="289"/>
      <c r="BT40" s="289"/>
      <c r="BU40" s="289"/>
      <c r="BV40" s="289"/>
      <c r="BW40" s="289"/>
      <c r="BX40" s="289"/>
      <c r="BY40" s="289"/>
      <c r="BZ40" s="289"/>
      <c r="CA40" s="289"/>
    </row>
    <row r="41" spans="1:79" x14ac:dyDescent="0.2">
      <c r="A41" s="289"/>
      <c r="S41" s="107"/>
      <c r="V41" s="289"/>
      <c r="W41" s="289"/>
      <c r="X41" s="198"/>
      <c r="Y41" s="198"/>
      <c r="Z41" s="198"/>
      <c r="AA41" s="198"/>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89"/>
      <c r="BR41" s="289"/>
      <c r="BS41" s="289"/>
      <c r="BT41" s="289"/>
      <c r="BU41" s="289"/>
      <c r="BV41" s="289"/>
      <c r="BW41" s="289"/>
      <c r="BX41" s="289"/>
      <c r="BY41" s="289"/>
      <c r="BZ41" s="289"/>
      <c r="CA41" s="289"/>
    </row>
    <row r="42" spans="1:79" x14ac:dyDescent="0.2">
      <c r="A42" s="289"/>
      <c r="S42" s="7"/>
      <c r="V42" s="289"/>
      <c r="W42" s="289"/>
      <c r="X42" s="198"/>
      <c r="Y42" s="198"/>
      <c r="Z42" s="198"/>
      <c r="AA42" s="198"/>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row>
    <row r="43" spans="1:79" x14ac:dyDescent="0.2">
      <c r="A43" s="289"/>
      <c r="S43" s="7"/>
      <c r="V43" s="289"/>
      <c r="W43" s="289"/>
      <c r="X43" s="198"/>
      <c r="Y43" s="198"/>
      <c r="Z43" s="198"/>
      <c r="AA43" s="198"/>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row>
    <row r="44" spans="1:79" x14ac:dyDescent="0.2">
      <c r="A44" s="289"/>
      <c r="S44" s="7"/>
      <c r="V44" s="289"/>
      <c r="W44" s="289"/>
      <c r="X44" s="198"/>
      <c r="Y44" s="198"/>
      <c r="Z44" s="198"/>
      <c r="AA44" s="198"/>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89"/>
      <c r="BR44" s="289"/>
      <c r="BS44" s="289"/>
      <c r="BT44" s="289"/>
      <c r="BU44" s="289"/>
      <c r="BV44" s="289"/>
      <c r="BW44" s="289"/>
      <c r="BX44" s="289"/>
      <c r="BY44" s="289"/>
      <c r="BZ44" s="289"/>
      <c r="CA44" s="289"/>
    </row>
    <row r="45" spans="1:79" x14ac:dyDescent="0.2">
      <c r="A45" s="289"/>
      <c r="S45" s="7"/>
      <c r="V45" s="289"/>
      <c r="W45" s="289"/>
      <c r="X45" s="198"/>
      <c r="Y45" s="198"/>
      <c r="Z45" s="198"/>
      <c r="AA45" s="198"/>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89"/>
      <c r="BR45" s="289"/>
      <c r="BS45" s="289"/>
      <c r="BT45" s="289"/>
      <c r="BU45" s="289"/>
      <c r="BV45" s="289"/>
      <c r="BW45" s="289"/>
      <c r="BX45" s="289"/>
      <c r="BY45" s="289"/>
      <c r="BZ45" s="289"/>
      <c r="CA45" s="289"/>
    </row>
    <row r="46" spans="1:79" x14ac:dyDescent="0.2">
      <c r="A46" s="289"/>
      <c r="S46" s="7"/>
      <c r="V46" s="289"/>
      <c r="W46" s="289"/>
      <c r="X46" s="198"/>
      <c r="Y46" s="198"/>
      <c r="Z46" s="198"/>
      <c r="AA46" s="198"/>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89"/>
      <c r="BR46" s="289"/>
      <c r="BS46" s="289"/>
      <c r="BT46" s="289"/>
      <c r="BU46" s="289"/>
      <c r="BV46" s="289"/>
      <c r="BW46" s="289"/>
      <c r="BX46" s="289"/>
      <c r="BY46" s="289"/>
      <c r="BZ46" s="289"/>
      <c r="CA46" s="289"/>
    </row>
    <row r="47" spans="1:79" x14ac:dyDescent="0.2">
      <c r="A47" s="289"/>
      <c r="S47" s="7"/>
      <c r="V47" s="289"/>
      <c r="W47" s="289"/>
      <c r="X47" s="198"/>
      <c r="Y47" s="198"/>
      <c r="Z47" s="198"/>
      <c r="AA47" s="198"/>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89"/>
      <c r="BR47" s="289"/>
      <c r="BS47" s="289"/>
      <c r="BT47" s="289"/>
      <c r="BU47" s="289"/>
      <c r="BV47" s="289"/>
      <c r="BW47" s="289"/>
      <c r="BX47" s="289"/>
      <c r="BY47" s="289"/>
      <c r="BZ47" s="289"/>
      <c r="CA47" s="289"/>
    </row>
    <row r="48" spans="1:79" x14ac:dyDescent="0.2">
      <c r="A48" s="289"/>
      <c r="S48" s="7"/>
      <c r="V48" s="289"/>
      <c r="W48" s="289"/>
      <c r="X48" s="198"/>
      <c r="Y48" s="198"/>
      <c r="Z48" s="198"/>
      <c r="AA48" s="198"/>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89"/>
      <c r="BR48" s="289"/>
      <c r="BS48" s="289"/>
      <c r="BT48" s="289"/>
      <c r="BU48" s="289"/>
      <c r="BV48" s="289"/>
      <c r="BW48" s="289"/>
      <c r="BX48" s="289"/>
      <c r="BY48" s="289"/>
      <c r="BZ48" s="289"/>
      <c r="CA48" s="289"/>
    </row>
    <row r="49" spans="1:79" x14ac:dyDescent="0.2">
      <c r="A49" s="289"/>
      <c r="S49" s="7"/>
      <c r="V49" s="289"/>
      <c r="W49" s="289"/>
      <c r="X49" s="198"/>
      <c r="Y49" s="198"/>
      <c r="Z49" s="198"/>
      <c r="AA49" s="198"/>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89"/>
      <c r="BR49" s="289"/>
      <c r="BS49" s="289"/>
      <c r="BT49" s="289"/>
      <c r="BU49" s="289"/>
      <c r="BV49" s="289"/>
      <c r="BW49" s="289"/>
      <c r="BX49" s="289"/>
      <c r="BY49" s="289"/>
      <c r="BZ49" s="289"/>
      <c r="CA49" s="289"/>
    </row>
    <row r="50" spans="1:79" x14ac:dyDescent="0.2">
      <c r="A50" s="289"/>
      <c r="S50" s="7"/>
      <c r="V50" s="289"/>
      <c r="W50" s="289"/>
      <c r="X50" s="198"/>
      <c r="Y50" s="198"/>
      <c r="Z50" s="198"/>
      <c r="AA50" s="198"/>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89"/>
      <c r="BR50" s="289"/>
      <c r="BS50" s="289"/>
      <c r="BT50" s="289"/>
      <c r="BU50" s="289"/>
      <c r="BV50" s="289"/>
      <c r="BW50" s="289"/>
      <c r="BX50" s="289"/>
      <c r="BY50" s="289"/>
      <c r="BZ50" s="289"/>
      <c r="CA50" s="289"/>
    </row>
    <row r="51" spans="1:79" x14ac:dyDescent="0.2">
      <c r="A51" s="289"/>
      <c r="S51" s="7"/>
      <c r="V51" s="289"/>
      <c r="W51" s="289"/>
      <c r="X51" s="198"/>
      <c r="Y51" s="198"/>
      <c r="Z51" s="198"/>
      <c r="AA51" s="198"/>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89"/>
      <c r="BR51" s="289"/>
      <c r="BS51" s="289"/>
      <c r="BT51" s="289"/>
      <c r="BU51" s="289"/>
      <c r="BV51" s="289"/>
      <c r="BW51" s="289"/>
      <c r="BX51" s="289"/>
      <c r="BY51" s="289"/>
      <c r="BZ51" s="289"/>
      <c r="CA51" s="289"/>
    </row>
    <row r="52" spans="1:79" x14ac:dyDescent="0.2">
      <c r="A52" s="289"/>
      <c r="S52" s="7"/>
      <c r="V52" s="289"/>
      <c r="W52" s="289"/>
      <c r="X52" s="198"/>
      <c r="Y52" s="198"/>
      <c r="Z52" s="198"/>
      <c r="AA52" s="198"/>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89"/>
      <c r="BR52" s="289"/>
      <c r="BS52" s="289"/>
      <c r="BT52" s="289"/>
      <c r="BU52" s="289"/>
      <c r="BV52" s="289"/>
      <c r="BW52" s="289"/>
      <c r="BX52" s="289"/>
      <c r="BY52" s="289"/>
      <c r="BZ52" s="289"/>
      <c r="CA52" s="289"/>
    </row>
    <row r="53" spans="1:79" x14ac:dyDescent="0.2">
      <c r="A53" s="289"/>
      <c r="S53" s="7"/>
      <c r="V53" s="289"/>
      <c r="W53" s="289"/>
      <c r="X53" s="198"/>
      <c r="Y53" s="198"/>
      <c r="Z53" s="198"/>
      <c r="AA53" s="198"/>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89"/>
      <c r="BR53" s="289"/>
      <c r="BS53" s="289"/>
      <c r="BT53" s="289"/>
      <c r="BU53" s="289"/>
      <c r="BV53" s="289"/>
      <c r="BW53" s="289"/>
      <c r="BX53" s="289"/>
      <c r="BY53" s="289"/>
      <c r="BZ53" s="289"/>
      <c r="CA53" s="289"/>
    </row>
    <row r="54" spans="1:79" x14ac:dyDescent="0.2">
      <c r="A54" s="289"/>
      <c r="S54" s="7"/>
      <c r="V54" s="289"/>
      <c r="W54" s="289"/>
      <c r="X54" s="198"/>
      <c r="Y54" s="198"/>
      <c r="Z54" s="198"/>
      <c r="AA54" s="198"/>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89"/>
      <c r="BD54" s="289"/>
      <c r="BE54" s="289"/>
      <c r="BF54" s="289"/>
      <c r="BG54" s="289"/>
      <c r="BH54" s="289"/>
      <c r="BI54" s="289"/>
      <c r="BJ54" s="289"/>
      <c r="BK54" s="289"/>
      <c r="BL54" s="289"/>
      <c r="BM54" s="289"/>
      <c r="BN54" s="289"/>
      <c r="BO54" s="289"/>
      <c r="BP54" s="289"/>
      <c r="BQ54" s="289"/>
      <c r="BR54" s="289"/>
      <c r="BS54" s="289"/>
      <c r="BT54" s="289"/>
      <c r="BU54" s="289"/>
      <c r="BV54" s="289"/>
      <c r="BW54" s="289"/>
      <c r="BX54" s="289"/>
      <c r="BY54" s="289"/>
      <c r="BZ54" s="289"/>
      <c r="CA54" s="289"/>
    </row>
    <row r="55" spans="1:79" x14ac:dyDescent="0.2">
      <c r="A55" s="289"/>
      <c r="S55" s="7"/>
      <c r="V55" s="289"/>
      <c r="W55" s="289"/>
      <c r="X55" s="198"/>
      <c r="Y55" s="198"/>
      <c r="Z55" s="198"/>
      <c r="AA55" s="198"/>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89"/>
      <c r="BD55" s="289"/>
      <c r="BE55" s="289"/>
      <c r="BF55" s="289"/>
      <c r="BG55" s="289"/>
      <c r="BH55" s="289"/>
      <c r="BI55" s="289"/>
      <c r="BJ55" s="289"/>
      <c r="BK55" s="289"/>
      <c r="BL55" s="289"/>
      <c r="BM55" s="289"/>
      <c r="BN55" s="289"/>
      <c r="BO55" s="289"/>
      <c r="BP55" s="289"/>
      <c r="BQ55" s="289"/>
      <c r="BR55" s="289"/>
      <c r="BS55" s="289"/>
      <c r="BT55" s="289"/>
      <c r="BU55" s="289"/>
      <c r="BV55" s="289"/>
      <c r="BW55" s="289"/>
      <c r="BX55" s="289"/>
      <c r="BY55" s="289"/>
      <c r="BZ55" s="289"/>
      <c r="CA55" s="289"/>
    </row>
    <row r="56" spans="1:79" x14ac:dyDescent="0.2">
      <c r="A56" s="289"/>
      <c r="S56" s="7"/>
      <c r="V56" s="289"/>
      <c r="W56" s="289"/>
      <c r="X56" s="198"/>
      <c r="Y56" s="198"/>
      <c r="Z56" s="198"/>
      <c r="AA56" s="198"/>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c r="BG56" s="289"/>
      <c r="BH56" s="289"/>
      <c r="BI56" s="289"/>
      <c r="BJ56" s="289"/>
      <c r="BK56" s="289"/>
      <c r="BL56" s="289"/>
      <c r="BM56" s="289"/>
      <c r="BN56" s="289"/>
      <c r="BO56" s="289"/>
      <c r="BP56" s="289"/>
      <c r="BQ56" s="289"/>
      <c r="BR56" s="289"/>
      <c r="BS56" s="289"/>
      <c r="BT56" s="289"/>
      <c r="BU56" s="289"/>
      <c r="BV56" s="289"/>
      <c r="BW56" s="289"/>
      <c r="BX56" s="289"/>
      <c r="BY56" s="289"/>
      <c r="BZ56" s="289"/>
      <c r="CA56" s="289"/>
    </row>
    <row r="57" spans="1:79" x14ac:dyDescent="0.2">
      <c r="A57" s="289"/>
      <c r="S57" s="7"/>
      <c r="V57" s="289"/>
      <c r="W57" s="289"/>
      <c r="X57" s="198"/>
      <c r="Y57" s="198"/>
      <c r="Z57" s="198"/>
      <c r="AA57" s="198"/>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c r="BG57" s="289"/>
      <c r="BH57" s="289"/>
      <c r="BI57" s="289"/>
      <c r="BJ57" s="289"/>
      <c r="BK57" s="289"/>
      <c r="BL57" s="289"/>
      <c r="BM57" s="289"/>
      <c r="BN57" s="289"/>
      <c r="BO57" s="289"/>
      <c r="BP57" s="289"/>
      <c r="BQ57" s="289"/>
      <c r="BR57" s="289"/>
      <c r="BS57" s="289"/>
      <c r="BT57" s="289"/>
      <c r="BU57" s="289"/>
      <c r="BV57" s="289"/>
      <c r="BW57" s="289"/>
      <c r="BX57" s="289"/>
      <c r="BY57" s="289"/>
      <c r="BZ57" s="289"/>
      <c r="CA57" s="289"/>
    </row>
    <row r="58" spans="1:79" x14ac:dyDescent="0.2">
      <c r="A58" s="289"/>
      <c r="S58" s="7"/>
      <c r="V58" s="289"/>
      <c r="W58" s="289"/>
      <c r="X58" s="198"/>
      <c r="Y58" s="198"/>
      <c r="Z58" s="198"/>
      <c r="AA58" s="198"/>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89"/>
      <c r="BD58" s="289"/>
      <c r="BE58" s="289"/>
      <c r="BF58" s="289"/>
      <c r="BG58" s="289"/>
      <c r="BH58" s="289"/>
      <c r="BI58" s="289"/>
      <c r="BJ58" s="289"/>
      <c r="BK58" s="289"/>
      <c r="BL58" s="289"/>
      <c r="BM58" s="289"/>
      <c r="BN58" s="289"/>
      <c r="BO58" s="289"/>
      <c r="BP58" s="289"/>
      <c r="BQ58" s="289"/>
      <c r="BR58" s="289"/>
      <c r="BS58" s="289"/>
      <c r="BT58" s="289"/>
      <c r="BU58" s="289"/>
      <c r="BV58" s="289"/>
      <c r="BW58" s="289"/>
      <c r="BX58" s="289"/>
      <c r="BY58" s="289"/>
      <c r="BZ58" s="289"/>
      <c r="CA58" s="289"/>
    </row>
    <row r="59" spans="1:79" x14ac:dyDescent="0.2">
      <c r="A59" s="289"/>
      <c r="S59" s="7"/>
      <c r="V59" s="289"/>
      <c r="W59" s="289"/>
      <c r="X59" s="198"/>
      <c r="Y59" s="198"/>
      <c r="Z59" s="198"/>
      <c r="AA59" s="198"/>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89"/>
      <c r="BD59" s="289"/>
      <c r="BE59" s="289"/>
      <c r="BF59" s="289"/>
      <c r="BG59" s="289"/>
      <c r="BH59" s="289"/>
      <c r="BI59" s="289"/>
      <c r="BJ59" s="289"/>
      <c r="BK59" s="289"/>
      <c r="BL59" s="289"/>
      <c r="BM59" s="289"/>
      <c r="BN59" s="289"/>
      <c r="BO59" s="289"/>
      <c r="BP59" s="289"/>
      <c r="BQ59" s="289"/>
      <c r="BR59" s="289"/>
      <c r="BS59" s="289"/>
      <c r="BT59" s="289"/>
      <c r="BU59" s="289"/>
      <c r="BV59" s="289"/>
      <c r="BW59" s="289"/>
      <c r="BX59" s="289"/>
      <c r="BY59" s="289"/>
      <c r="BZ59" s="289"/>
      <c r="CA59" s="289"/>
    </row>
    <row r="60" spans="1:79" x14ac:dyDescent="0.2">
      <c r="A60" s="289"/>
      <c r="S60" s="7"/>
      <c r="V60" s="289"/>
      <c r="W60" s="289"/>
      <c r="X60" s="198"/>
      <c r="Y60" s="198"/>
      <c r="Z60" s="198"/>
      <c r="AA60" s="198"/>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89"/>
      <c r="BD60" s="289"/>
      <c r="BE60" s="289"/>
      <c r="BF60" s="289"/>
      <c r="BG60" s="289"/>
      <c r="BH60" s="289"/>
      <c r="BI60" s="289"/>
      <c r="BJ60" s="289"/>
      <c r="BK60" s="289"/>
      <c r="BL60" s="289"/>
      <c r="BM60" s="289"/>
      <c r="BN60" s="289"/>
      <c r="BO60" s="289"/>
      <c r="BP60" s="289"/>
      <c r="BQ60" s="289"/>
      <c r="BR60" s="289"/>
      <c r="BS60" s="289"/>
      <c r="BT60" s="289"/>
      <c r="BU60" s="289"/>
      <c r="BV60" s="289"/>
      <c r="BW60" s="289"/>
      <c r="BX60" s="289"/>
      <c r="BY60" s="289"/>
      <c r="BZ60" s="289"/>
      <c r="CA60" s="289"/>
    </row>
    <row r="61" spans="1:79" x14ac:dyDescent="0.2">
      <c r="A61" s="289"/>
      <c r="S61" s="7"/>
      <c r="V61" s="289"/>
      <c r="W61" s="289"/>
      <c r="X61" s="198"/>
      <c r="Y61" s="198"/>
      <c r="Z61" s="198"/>
      <c r="AA61" s="198"/>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89"/>
      <c r="BD61" s="289"/>
      <c r="BE61" s="289"/>
      <c r="BF61" s="289"/>
      <c r="BG61" s="289"/>
      <c r="BH61" s="289"/>
      <c r="BI61" s="289"/>
      <c r="BJ61" s="289"/>
      <c r="BK61" s="289"/>
      <c r="BL61" s="289"/>
      <c r="BM61" s="289"/>
      <c r="BN61" s="289"/>
      <c r="BO61" s="289"/>
      <c r="BP61" s="289"/>
      <c r="BQ61" s="289"/>
      <c r="BR61" s="289"/>
      <c r="BS61" s="289"/>
      <c r="BT61" s="289"/>
      <c r="BU61" s="289"/>
      <c r="BV61" s="289"/>
      <c r="BW61" s="289"/>
      <c r="BX61" s="289"/>
      <c r="BY61" s="289"/>
      <c r="BZ61" s="289"/>
      <c r="CA61" s="289"/>
    </row>
    <row r="62" spans="1:79" x14ac:dyDescent="0.2">
      <c r="A62" s="289"/>
      <c r="S62" s="7"/>
      <c r="V62" s="289"/>
      <c r="W62" s="289"/>
      <c r="X62" s="198"/>
      <c r="Y62" s="198"/>
      <c r="Z62" s="198"/>
      <c r="AA62" s="198"/>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89"/>
      <c r="BD62" s="289"/>
      <c r="BE62" s="289"/>
      <c r="BF62" s="289"/>
      <c r="BG62" s="289"/>
      <c r="BH62" s="289"/>
      <c r="BI62" s="289"/>
      <c r="BJ62" s="289"/>
      <c r="BK62" s="289"/>
      <c r="BL62" s="289"/>
      <c r="BM62" s="289"/>
      <c r="BN62" s="289"/>
      <c r="BO62" s="289"/>
      <c r="BP62" s="289"/>
      <c r="BQ62" s="289"/>
      <c r="BR62" s="289"/>
      <c r="BS62" s="289"/>
      <c r="BT62" s="289"/>
      <c r="BU62" s="289"/>
      <c r="BV62" s="289"/>
      <c r="BW62" s="289"/>
      <c r="BX62" s="289"/>
      <c r="BY62" s="289"/>
      <c r="BZ62" s="289"/>
      <c r="CA62" s="289"/>
    </row>
    <row r="63" spans="1:79" x14ac:dyDescent="0.2">
      <c r="A63" s="289"/>
      <c r="S63" s="7"/>
      <c r="V63" s="289"/>
      <c r="W63" s="289"/>
      <c r="X63" s="198"/>
      <c r="Y63" s="198"/>
      <c r="Z63" s="198"/>
      <c r="AA63" s="198"/>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89"/>
      <c r="BD63" s="289"/>
      <c r="BE63" s="289"/>
      <c r="BF63" s="289"/>
      <c r="BG63" s="289"/>
      <c r="BH63" s="289"/>
      <c r="BI63" s="289"/>
      <c r="BJ63" s="289"/>
      <c r="BK63" s="289"/>
      <c r="BL63" s="289"/>
      <c r="BM63" s="289"/>
      <c r="BN63" s="289"/>
      <c r="BO63" s="289"/>
      <c r="BP63" s="289"/>
      <c r="BQ63" s="289"/>
      <c r="BR63" s="289"/>
      <c r="BS63" s="289"/>
      <c r="BT63" s="289"/>
      <c r="BU63" s="289"/>
      <c r="BV63" s="289"/>
      <c r="BW63" s="289"/>
      <c r="BX63" s="289"/>
      <c r="BY63" s="289"/>
      <c r="BZ63" s="289"/>
      <c r="CA63" s="289"/>
    </row>
    <row r="64" spans="1:79" x14ac:dyDescent="0.2">
      <c r="A64" s="289"/>
      <c r="S64" s="7"/>
      <c r="V64" s="289"/>
      <c r="W64" s="289"/>
      <c r="X64" s="198"/>
      <c r="Y64" s="198"/>
      <c r="Z64" s="198"/>
      <c r="AA64" s="198"/>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89"/>
      <c r="BD64" s="289"/>
      <c r="BE64" s="289"/>
      <c r="BF64" s="289"/>
      <c r="BG64" s="289"/>
      <c r="BH64" s="289"/>
      <c r="BI64" s="289"/>
      <c r="BJ64" s="289"/>
      <c r="BK64" s="289"/>
      <c r="BL64" s="289"/>
      <c r="BM64" s="289"/>
      <c r="BN64" s="289"/>
      <c r="BO64" s="289"/>
      <c r="BP64" s="289"/>
      <c r="BQ64" s="289"/>
      <c r="BR64" s="289"/>
      <c r="BS64" s="289"/>
      <c r="BT64" s="289"/>
      <c r="BU64" s="289"/>
      <c r="BV64" s="289"/>
      <c r="BW64" s="289"/>
      <c r="BX64" s="289"/>
      <c r="BY64" s="289"/>
      <c r="BZ64" s="289"/>
      <c r="CA64" s="289"/>
    </row>
    <row r="65" spans="1:79" ht="27" customHeight="1" x14ac:dyDescent="0.2">
      <c r="A65" s="289"/>
      <c r="S65" s="7"/>
      <c r="V65" s="289"/>
      <c r="W65" s="289"/>
      <c r="X65" s="198"/>
      <c r="Y65" s="198"/>
      <c r="Z65" s="198"/>
      <c r="AA65" s="198"/>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row>
    <row r="66" spans="1:79" ht="27" customHeight="1" x14ac:dyDescent="0.2">
      <c r="A66" s="289"/>
      <c r="K66" s="58"/>
      <c r="S66" s="7"/>
      <c r="V66" s="289"/>
      <c r="W66" s="289"/>
      <c r="X66" s="198"/>
      <c r="Y66" s="198"/>
      <c r="Z66" s="198"/>
      <c r="AA66" s="198"/>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89"/>
      <c r="BJ66" s="289"/>
      <c r="BK66" s="289"/>
      <c r="BL66" s="289"/>
      <c r="BM66" s="289"/>
      <c r="BN66" s="289"/>
      <c r="BO66" s="289"/>
      <c r="BP66" s="289"/>
      <c r="BQ66" s="289"/>
      <c r="BR66" s="289"/>
      <c r="BS66" s="289"/>
      <c r="BT66" s="289"/>
      <c r="BU66" s="289"/>
      <c r="BV66" s="289"/>
      <c r="BW66" s="289"/>
      <c r="BX66" s="289"/>
      <c r="BY66" s="289"/>
      <c r="BZ66" s="289"/>
      <c r="CA66" s="289"/>
    </row>
    <row r="67" spans="1:79" ht="27" customHeight="1" x14ac:dyDescent="0.2">
      <c r="A67" s="289"/>
      <c r="K67" s="58"/>
      <c r="V67" s="289"/>
      <c r="W67" s="289"/>
      <c r="X67" s="198"/>
      <c r="Y67" s="198"/>
      <c r="Z67" s="198"/>
      <c r="AA67" s="198"/>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89"/>
      <c r="BD67" s="289"/>
      <c r="BE67" s="289"/>
      <c r="BF67" s="289"/>
      <c r="BG67" s="289"/>
      <c r="BH67" s="289"/>
      <c r="BI67" s="289"/>
      <c r="BJ67" s="289"/>
      <c r="BK67" s="289"/>
      <c r="BL67" s="289"/>
      <c r="BM67" s="289"/>
      <c r="BN67" s="289"/>
      <c r="BO67" s="289"/>
      <c r="BP67" s="289"/>
      <c r="BQ67" s="289"/>
      <c r="BR67" s="289"/>
      <c r="BS67" s="289"/>
      <c r="BT67" s="289"/>
      <c r="BU67" s="289"/>
      <c r="BV67" s="289"/>
      <c r="BW67" s="289"/>
      <c r="BX67" s="289"/>
      <c r="BY67" s="289"/>
      <c r="BZ67" s="289"/>
      <c r="CA67" s="289"/>
    </row>
    <row r="68" spans="1:79" s="22" customFormat="1" ht="59.25" customHeight="1" x14ac:dyDescent="0.2">
      <c r="D68" s="106" t="s">
        <v>67</v>
      </c>
    </row>
    <row r="69" spans="1:79" x14ac:dyDescent="0.2">
      <c r="S69" s="107"/>
    </row>
    <row r="70" spans="1:79" x14ac:dyDescent="0.2">
      <c r="C70" s="60"/>
      <c r="D70" s="60"/>
      <c r="E70" s="60"/>
      <c r="F70" s="60"/>
      <c r="H70" s="61"/>
      <c r="I70" s="61"/>
      <c r="J70" s="61"/>
      <c r="K70" s="61"/>
      <c r="L70" s="61"/>
      <c r="M70" s="61"/>
      <c r="N70" s="61"/>
      <c r="O70" s="61"/>
      <c r="P70" s="61"/>
      <c r="Q70" s="60"/>
      <c r="S70" s="107"/>
      <c r="T70" s="40"/>
      <c r="U70" s="40"/>
      <c r="V70" s="212"/>
      <c r="W70" s="212"/>
      <c r="Y70" s="212"/>
      <c r="Z70" s="212"/>
      <c r="AA70" s="212"/>
      <c r="AB70" s="212"/>
      <c r="AD70" s="212"/>
      <c r="AE70" s="212"/>
      <c r="AF70" s="212"/>
      <c r="AG70" s="212"/>
    </row>
    <row r="71" spans="1:79" ht="33" x14ac:dyDescent="0.45">
      <c r="C71" s="60"/>
      <c r="D71" s="318" t="s">
        <v>271</v>
      </c>
      <c r="E71" s="318"/>
      <c r="F71" s="60"/>
      <c r="H71" s="60"/>
      <c r="I71" s="272" t="s">
        <v>270</v>
      </c>
      <c r="J71" s="60"/>
      <c r="K71" s="60"/>
      <c r="L71" s="60"/>
      <c r="M71" s="60"/>
      <c r="N71" s="60"/>
      <c r="O71" s="60"/>
      <c r="P71" s="60"/>
      <c r="Q71" s="60"/>
      <c r="S71" s="107"/>
    </row>
    <row r="72" spans="1:79" ht="27" customHeight="1" x14ac:dyDescent="0.35">
      <c r="C72" s="60"/>
      <c r="D72" s="63" t="s">
        <v>272</v>
      </c>
      <c r="E72" s="64" t="str">
        <f>Startår &amp; " - " &amp; Startår+5</f>
        <v>2021 - 2026</v>
      </c>
      <c r="F72" s="60"/>
      <c r="H72" s="60"/>
      <c r="I72" s="62"/>
      <c r="J72" s="62"/>
      <c r="K72" s="60"/>
      <c r="L72" s="60"/>
      <c r="M72" s="60"/>
      <c r="N72" s="60"/>
      <c r="O72" s="60"/>
      <c r="P72" s="60"/>
      <c r="Q72" s="60"/>
      <c r="S72" s="107"/>
      <c r="T72" s="107"/>
      <c r="U72" s="107"/>
      <c r="V72" s="213"/>
      <c r="W72" s="213"/>
      <c r="AB72" s="213"/>
      <c r="AD72" s="213"/>
      <c r="AE72" s="213"/>
      <c r="AF72" s="213"/>
      <c r="AG72" s="213"/>
    </row>
    <row r="73" spans="1:79" ht="27" customHeight="1" x14ac:dyDescent="0.2">
      <c r="C73" s="60"/>
      <c r="D73" s="65"/>
      <c r="E73" s="65"/>
      <c r="F73" s="60"/>
      <c r="H73" s="60"/>
      <c r="I73" s="205"/>
      <c r="J73" s="206">
        <f>Startår</f>
        <v>2021</v>
      </c>
      <c r="K73" s="207">
        <f>J73+1</f>
        <v>2022</v>
      </c>
      <c r="L73" s="207">
        <f t="shared" ref="L73" si="10">K73+1</f>
        <v>2023</v>
      </c>
      <c r="M73" s="207">
        <f t="shared" ref="M73" si="11">L73+1</f>
        <v>2024</v>
      </c>
      <c r="N73" s="207">
        <f>M73+1</f>
        <v>2025</v>
      </c>
      <c r="O73" s="208">
        <f t="shared" ref="O73" si="12">N73+1</f>
        <v>2026</v>
      </c>
      <c r="P73" s="205" t="s">
        <v>24</v>
      </c>
      <c r="Q73" s="60"/>
      <c r="S73" s="107"/>
      <c r="T73" s="107"/>
      <c r="U73" s="141"/>
      <c r="V73" s="213"/>
      <c r="W73" s="213"/>
      <c r="AB73" s="213"/>
      <c r="AD73" s="213"/>
      <c r="AE73" s="213"/>
      <c r="AF73" s="213"/>
      <c r="AG73" s="213"/>
    </row>
    <row r="74" spans="1:79" ht="27" customHeight="1" x14ac:dyDescent="0.35">
      <c r="C74" s="60"/>
      <c r="D74" s="66" t="s">
        <v>7</v>
      </c>
      <c r="E74" s="262">
        <f>TotalKostnad</f>
        <v>-85600000</v>
      </c>
      <c r="F74" s="60"/>
      <c r="H74" s="60"/>
      <c r="I74" s="209" t="s">
        <v>52</v>
      </c>
      <c r="J74" s="210">
        <f>GETPIVOTDATA("Summa av år 1",'-Admin-'!$C$34,"Nyttokategori","1. Finansiell")</f>
        <v>0</v>
      </c>
      <c r="K74" s="210">
        <f>GETPIVOTDATA("Summa av år 2",'-Admin-'!$C$34,"Nyttokategori","1. Finansiell")</f>
        <v>0</v>
      </c>
      <c r="L74" s="210">
        <f>GETPIVOTDATA("Summa av år 3",'-Admin-'!$C$34,"Nyttokategori","1. Finansiell")</f>
        <v>9569475.333333334</v>
      </c>
      <c r="M74" s="210">
        <f>GETPIVOTDATA("Summa av år 4",'-Admin-'!$C$34,"Nyttokategori","1. Finansiell")</f>
        <v>44269475.333333336</v>
      </c>
      <c r="N74" s="210">
        <f>GETPIVOTDATA("Summa av år 5",'-Admin-'!$C$34,"Nyttokategori","1. Finansiell")</f>
        <v>47194475.333333336</v>
      </c>
      <c r="O74" s="210">
        <f>GETPIVOTDATA("Summa av år 6",'-Admin-'!$C$34,"Nyttokategori","1. Finansiell")</f>
        <v>47194475.333333336</v>
      </c>
      <c r="P74" s="211">
        <f>SUM(J74:O74)</f>
        <v>148227901.33333334</v>
      </c>
      <c r="Q74" s="60"/>
      <c r="S74" s="107"/>
      <c r="T74" s="107"/>
      <c r="U74" s="107"/>
      <c r="V74" s="213"/>
      <c r="W74" s="213"/>
      <c r="AB74" s="213"/>
      <c r="AD74" s="213"/>
      <c r="AE74" s="213"/>
      <c r="AF74" s="213"/>
      <c r="AG74" s="213"/>
    </row>
    <row r="75" spans="1:79" ht="27" customHeight="1" x14ac:dyDescent="0.35">
      <c r="C75" s="60"/>
      <c r="D75" s="68" t="s">
        <v>258</v>
      </c>
      <c r="E75" s="263">
        <f>P74</f>
        <v>148227901.33333334</v>
      </c>
      <c r="F75" s="60"/>
      <c r="H75" s="60"/>
      <c r="I75" s="87"/>
      <c r="J75" s="65"/>
      <c r="K75" s="65"/>
      <c r="L75" s="65"/>
      <c r="M75" s="65"/>
      <c r="N75" s="65"/>
      <c r="O75" s="65"/>
      <c r="P75" s="87"/>
      <c r="Q75" s="60"/>
      <c r="S75" s="107"/>
    </row>
    <row r="76" spans="1:79" ht="27" customHeight="1" x14ac:dyDescent="0.4">
      <c r="C76" s="60"/>
      <c r="D76" s="70" t="s">
        <v>99</v>
      </c>
      <c r="E76" s="264">
        <f>P82</f>
        <v>62627901.333333343</v>
      </c>
      <c r="F76" s="60"/>
      <c r="H76" s="60"/>
      <c r="I76" s="76" t="s">
        <v>7</v>
      </c>
      <c r="J76" s="88">
        <f>SUM(J77:J80)</f>
        <v>-15000000</v>
      </c>
      <c r="K76" s="88">
        <f t="shared" ref="K76:P76" si="13">SUM(K77:K80)</f>
        <v>-30000000</v>
      </c>
      <c r="L76" s="88">
        <f t="shared" si="13"/>
        <v>-30000000</v>
      </c>
      <c r="M76" s="88">
        <f t="shared" si="13"/>
        <v>-10600000</v>
      </c>
      <c r="N76" s="88">
        <f t="shared" si="13"/>
        <v>0</v>
      </c>
      <c r="O76" s="89">
        <f t="shared" si="13"/>
        <v>0</v>
      </c>
      <c r="P76" s="90">
        <f t="shared" si="13"/>
        <v>-85600000</v>
      </c>
      <c r="Q76" s="60"/>
      <c r="S76" s="107"/>
    </row>
    <row r="77" spans="1:79" ht="27" customHeight="1" x14ac:dyDescent="0.35">
      <c r="C77" s="60"/>
      <c r="D77" s="60"/>
      <c r="E77" s="60"/>
      <c r="F77" s="60"/>
      <c r="H77" s="60"/>
      <c r="I77" s="91" t="s">
        <v>102</v>
      </c>
      <c r="J77" s="92">
        <f>-GETPIVOTDATA("Summa av År 1",'-Admin-'!$C$41,"Kostnadskategori","1. Verksamhetsförändring")</f>
        <v>0</v>
      </c>
      <c r="K77" s="130">
        <f>-GETPIVOTDATA("Summa av År 2",'-Admin-'!$C$41,"Kostnadskategori","1. Verksamhetsförändring")</f>
        <v>0</v>
      </c>
      <c r="L77" s="93">
        <f>-GETPIVOTDATA("Summa av År 3",'-Admin-'!$C$41,"Kostnadskategori","1. Verksamhetsförändring")</f>
        <v>0</v>
      </c>
      <c r="M77" s="93">
        <f>-GETPIVOTDATA("Summa av År 4",'-Admin-'!$C$41,"Kostnadskategori","1. Verksamhetsförändring")</f>
        <v>0</v>
      </c>
      <c r="N77" s="93">
        <f>-GETPIVOTDATA("Summa av År 5",'-Admin-'!$C$41,"Kostnadskategori","1. Verksamhetsförändring")</f>
        <v>0</v>
      </c>
      <c r="O77" s="93">
        <f>-GETPIVOTDATA("Summa av År 6",'-Admin-'!$C$41,"Kostnadskategori","1. Verksamhetsförändring")</f>
        <v>0</v>
      </c>
      <c r="P77" s="94">
        <f>SUM(J77:O77)</f>
        <v>0</v>
      </c>
      <c r="Q77" s="60"/>
      <c r="S77" s="107"/>
    </row>
    <row r="78" spans="1:79" ht="27" customHeight="1" x14ac:dyDescent="0.35">
      <c r="C78" s="60"/>
      <c r="D78" s="201" t="s">
        <v>51</v>
      </c>
      <c r="E78" s="202">
        <f>IF(-P76=0,0,P82/-P76)</f>
        <v>0.73163436137071658</v>
      </c>
      <c r="F78" s="60"/>
      <c r="H78" s="60"/>
      <c r="I78" s="91" t="s">
        <v>103</v>
      </c>
      <c r="J78" s="95">
        <f>-GETPIVOTDATA("Summa av År 1",'-Admin-'!$C$41,"Kostnadskategori","2. Löpande verksamhetskostnader")</f>
        <v>0</v>
      </c>
      <c r="K78" s="82">
        <f>-GETPIVOTDATA("Summa av År 2",'-Admin-'!$C$41,"Kostnadskategori","2. Löpande verksamhetskostnader")</f>
        <v>0</v>
      </c>
      <c r="L78" s="82">
        <f>-GETPIVOTDATA("Summa av År 3",'-Admin-'!$C$41,"Kostnadskategori","2. Löpande verksamhetskostnader")</f>
        <v>0</v>
      </c>
      <c r="M78" s="82">
        <f>-GETPIVOTDATA("Summa av År 4",'-Admin-'!$C$41,"Kostnadskategori","2. Löpande verksamhetskostnader")</f>
        <v>0</v>
      </c>
      <c r="N78" s="82">
        <f>-GETPIVOTDATA("Summa av År 5",'-Admin-'!$C$41,"Kostnadskategori","2. Löpande verksamhetskostnader")</f>
        <v>0</v>
      </c>
      <c r="O78" s="82">
        <f>-GETPIVOTDATA("Summa av År 6",'-Admin-'!$C$41,"Kostnadskategori","2. Löpande verksamhetskostnader")</f>
        <v>0</v>
      </c>
      <c r="P78" s="96">
        <f>SUM(J78:O78)</f>
        <v>0</v>
      </c>
      <c r="Q78" s="60"/>
      <c r="S78" s="107"/>
    </row>
    <row r="79" spans="1:79" ht="27" customHeight="1" x14ac:dyDescent="0.35">
      <c r="C79" s="60"/>
      <c r="D79" s="203" t="s">
        <v>73</v>
      </c>
      <c r="E79" s="204">
        <f>'-Admin-'!D102</f>
        <v>2025</v>
      </c>
      <c r="F79" s="60"/>
      <c r="H79" s="60"/>
      <c r="I79" s="91" t="s">
        <v>79</v>
      </c>
      <c r="J79" s="95">
        <f>-GETPIVOTDATA("Summa av År 1",'-Admin-'!$C$41,"Kostnadskategori","3. Investeringar")</f>
        <v>0</v>
      </c>
      <c r="K79" s="82">
        <f>-GETPIVOTDATA("Summa av År 2",'-Admin-'!$C$41,"Kostnadskategori","3. Investeringar")</f>
        <v>0</v>
      </c>
      <c r="L79" s="82">
        <f>-GETPIVOTDATA("Summa av År 3",'-Admin-'!$C$41,"Kostnadskategori","3. Investeringar")</f>
        <v>0</v>
      </c>
      <c r="M79" s="82">
        <f>-GETPIVOTDATA("Summa av År 4",'-Admin-'!$C$41,"Kostnadskategori","3. Investeringar")</f>
        <v>0</v>
      </c>
      <c r="N79" s="82">
        <f>-GETPIVOTDATA("Summa av År 5",'-Admin-'!$C$41,"Kostnadskategori","3. Investeringar")</f>
        <v>0</v>
      </c>
      <c r="O79" s="82">
        <f>-GETPIVOTDATA("Summa av År 6",'-Admin-'!$C$41,"Kostnadskategori","3. Investeringar")</f>
        <v>0</v>
      </c>
      <c r="P79" s="96">
        <f t="shared" ref="P79:P80" si="14">SUM(J79:O79)</f>
        <v>0</v>
      </c>
      <c r="Q79" s="60"/>
      <c r="S79" s="107"/>
    </row>
    <row r="80" spans="1:79" ht="27" customHeight="1" x14ac:dyDescent="0.35">
      <c r="C80" s="60"/>
      <c r="D80" s="283"/>
      <c r="E80" s="283"/>
      <c r="F80" s="60"/>
      <c r="H80" s="60"/>
      <c r="I80" s="97" t="s">
        <v>89</v>
      </c>
      <c r="J80" s="98">
        <f>-GETPIVOTDATA("Summa av År 1",'-Admin-'!$C$41,"Kostnadskategori","4. Projekt")</f>
        <v>-15000000</v>
      </c>
      <c r="K80" s="99">
        <f>-GETPIVOTDATA("Summa av År 2",'-Admin-'!$C$41,"Kostnadskategori","4. Projekt")</f>
        <v>-30000000</v>
      </c>
      <c r="L80" s="99">
        <f>-GETPIVOTDATA("Summa av År 3",'-Admin-'!$C$41,"Kostnadskategori","4. Projekt")</f>
        <v>-30000000</v>
      </c>
      <c r="M80" s="99">
        <f>-GETPIVOTDATA("Summa av År 4",'-Admin-'!$C$41,"Kostnadskategori","4. Projekt")</f>
        <v>-10600000</v>
      </c>
      <c r="N80" s="99">
        <f>-GETPIVOTDATA("Summa av År 5",'-Admin-'!$C$41,"Kostnadskategori","4. Projekt")</f>
        <v>0</v>
      </c>
      <c r="O80" s="99">
        <f>-GETPIVOTDATA("Summa av År 6",'-Admin-'!$C$41,"Kostnadskategori","4. Projekt")</f>
        <v>0</v>
      </c>
      <c r="P80" s="100">
        <f t="shared" si="14"/>
        <v>-85600000</v>
      </c>
      <c r="Q80" s="60"/>
      <c r="S80" s="107"/>
    </row>
    <row r="81" spans="1:89" ht="27" customHeight="1" x14ac:dyDescent="0.2">
      <c r="H81" s="60"/>
      <c r="I81" s="87"/>
      <c r="J81" s="65"/>
      <c r="K81" s="65"/>
      <c r="L81" s="65"/>
      <c r="M81" s="65"/>
      <c r="N81" s="65"/>
      <c r="O81" s="65"/>
      <c r="P81" s="87"/>
      <c r="Q81" s="60"/>
      <c r="S81" s="107"/>
    </row>
    <row r="82" spans="1:89" ht="27" customHeight="1" x14ac:dyDescent="0.35">
      <c r="H82" s="60"/>
      <c r="I82" s="134" t="s">
        <v>99</v>
      </c>
      <c r="J82" s="138">
        <f t="shared" ref="J82:O82" si="15">J74+J76</f>
        <v>-15000000</v>
      </c>
      <c r="K82" s="138">
        <f t="shared" si="15"/>
        <v>-30000000</v>
      </c>
      <c r="L82" s="138">
        <f t="shared" si="15"/>
        <v>-20430524.666666664</v>
      </c>
      <c r="M82" s="138">
        <f>M74+M76</f>
        <v>33669475.333333336</v>
      </c>
      <c r="N82" s="138">
        <f t="shared" si="15"/>
        <v>47194475.333333336</v>
      </c>
      <c r="O82" s="138">
        <f t="shared" si="15"/>
        <v>47194475.333333336</v>
      </c>
      <c r="P82" s="135">
        <f>P74+P76</f>
        <v>62627901.333333343</v>
      </c>
      <c r="Q82" s="60"/>
      <c r="S82" s="107"/>
    </row>
    <row r="83" spans="1:89" ht="27" customHeight="1" x14ac:dyDescent="0.35">
      <c r="H83" s="60"/>
      <c r="I83" s="136" t="s">
        <v>267</v>
      </c>
      <c r="J83" s="139">
        <f>J82</f>
        <v>-15000000</v>
      </c>
      <c r="K83" s="140">
        <f>J83+K82</f>
        <v>-45000000</v>
      </c>
      <c r="L83" s="140">
        <f t="shared" ref="L83:O83" si="16">K83+L82</f>
        <v>-65430524.666666664</v>
      </c>
      <c r="M83" s="140">
        <f t="shared" si="16"/>
        <v>-31761049.333333328</v>
      </c>
      <c r="N83" s="140">
        <f t="shared" si="16"/>
        <v>15433426.000000007</v>
      </c>
      <c r="O83" s="140">
        <f t="shared" si="16"/>
        <v>62627901.333333343</v>
      </c>
      <c r="P83" s="137">
        <f>O83</f>
        <v>62627901.333333343</v>
      </c>
      <c r="Q83" s="60"/>
      <c r="S83" s="107"/>
    </row>
    <row r="84" spans="1:89" ht="27" customHeight="1" x14ac:dyDescent="0.2">
      <c r="H84" s="60"/>
      <c r="I84" s="60"/>
      <c r="J84" s="60"/>
      <c r="K84" s="60"/>
      <c r="L84" s="60"/>
      <c r="M84" s="60"/>
      <c r="N84" s="60"/>
      <c r="O84" s="60"/>
      <c r="P84" s="60"/>
      <c r="Q84" s="60"/>
      <c r="S84" s="107"/>
    </row>
    <row r="85" spans="1:89" s="40" customFormat="1" ht="27" customHeight="1" x14ac:dyDescent="0.2">
      <c r="A85" s="212"/>
      <c r="C85" s="7"/>
      <c r="D85" s="7"/>
      <c r="E85" s="7"/>
      <c r="F85" s="7"/>
      <c r="H85" s="7"/>
      <c r="I85" s="7"/>
      <c r="J85" s="7"/>
      <c r="K85" s="7"/>
      <c r="L85" s="7"/>
      <c r="M85" s="7"/>
      <c r="N85" s="7"/>
      <c r="O85" s="7"/>
      <c r="P85" s="7"/>
      <c r="Q85" s="7"/>
      <c r="S85" s="107"/>
      <c r="T85" s="7"/>
      <c r="U85" s="7"/>
      <c r="V85" s="214"/>
      <c r="W85" s="214"/>
      <c r="X85" s="213"/>
      <c r="Y85" s="213"/>
      <c r="Z85" s="213"/>
      <c r="AA85" s="213"/>
      <c r="AB85" s="214"/>
      <c r="AC85" s="214"/>
      <c r="AD85" s="214"/>
      <c r="AE85" s="214"/>
      <c r="AF85" s="214"/>
      <c r="AG85" s="214"/>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row>
    <row r="86" spans="1:89" ht="27" customHeight="1" x14ac:dyDescent="0.2">
      <c r="S86" s="107"/>
    </row>
    <row r="87" spans="1:89" ht="27" customHeight="1" x14ac:dyDescent="0.2">
      <c r="S87" s="107"/>
    </row>
    <row r="88" spans="1:89" ht="27" customHeight="1" x14ac:dyDescent="0.2">
      <c r="S88" s="107"/>
    </row>
    <row r="89" spans="1:89" ht="27" customHeight="1" x14ac:dyDescent="0.2">
      <c r="S89" s="107"/>
    </row>
    <row r="90" spans="1:89" ht="23.25" customHeight="1" x14ac:dyDescent="0.2">
      <c r="S90" s="107"/>
    </row>
    <row r="91" spans="1:89" ht="27" customHeight="1" x14ac:dyDescent="0.2">
      <c r="S91" s="107"/>
    </row>
    <row r="92" spans="1:89" ht="27" customHeight="1" x14ac:dyDescent="0.2">
      <c r="S92" s="107"/>
    </row>
    <row r="93" spans="1:89" ht="27" customHeight="1" x14ac:dyDescent="0.2">
      <c r="S93" s="107"/>
    </row>
    <row r="94" spans="1:89" x14ac:dyDescent="0.2">
      <c r="S94" s="107"/>
    </row>
    <row r="95" spans="1:89" x14ac:dyDescent="0.2">
      <c r="S95" s="107"/>
    </row>
    <row r="96" spans="1:89" x14ac:dyDescent="0.2">
      <c r="S96" s="107"/>
    </row>
    <row r="97" spans="11:19" x14ac:dyDescent="0.2">
      <c r="S97" s="107"/>
    </row>
    <row r="98" spans="11:19" x14ac:dyDescent="0.2">
      <c r="S98" s="107"/>
    </row>
    <row r="99" spans="11:19" x14ac:dyDescent="0.2">
      <c r="S99" s="107"/>
    </row>
    <row r="100" spans="11:19" x14ac:dyDescent="0.2">
      <c r="S100" s="107"/>
    </row>
    <row r="101" spans="11:19" x14ac:dyDescent="0.2">
      <c r="S101" s="107"/>
    </row>
    <row r="102" spans="11:19" x14ac:dyDescent="0.2">
      <c r="S102" s="107"/>
    </row>
    <row r="103" spans="11:19" x14ac:dyDescent="0.2">
      <c r="S103" s="107"/>
    </row>
    <row r="104" spans="11:19" x14ac:dyDescent="0.2">
      <c r="S104" s="107"/>
    </row>
    <row r="105" spans="11:19" ht="18" x14ac:dyDescent="0.2">
      <c r="K105" s="273"/>
      <c r="S105" s="107"/>
    </row>
    <row r="106" spans="11:19" ht="18" x14ac:dyDescent="0.2">
      <c r="K106" s="273"/>
      <c r="S106" s="107"/>
    </row>
    <row r="107" spans="11:19" ht="18" x14ac:dyDescent="0.2">
      <c r="K107" s="274"/>
      <c r="S107" s="107"/>
    </row>
    <row r="108" spans="11:19" x14ac:dyDescent="0.2">
      <c r="S108" s="107"/>
    </row>
    <row r="109" spans="11:19" x14ac:dyDescent="0.2">
      <c r="S109" s="107"/>
    </row>
    <row r="110" spans="11:19" x14ac:dyDescent="0.2">
      <c r="S110" s="107"/>
    </row>
    <row r="111" spans="11:19" x14ac:dyDescent="0.2">
      <c r="S111" s="107"/>
    </row>
    <row r="112" spans="11:19" x14ac:dyDescent="0.2">
      <c r="S112" s="107"/>
    </row>
    <row r="113" spans="1:89" x14ac:dyDescent="0.2">
      <c r="S113" s="107"/>
    </row>
    <row r="114" spans="1:89" x14ac:dyDescent="0.2">
      <c r="S114" s="107"/>
    </row>
    <row r="115" spans="1:89" x14ac:dyDescent="0.2">
      <c r="S115" s="107"/>
    </row>
    <row r="116" spans="1:89" x14ac:dyDescent="0.2">
      <c r="S116" s="107"/>
    </row>
    <row r="117" spans="1:89" x14ac:dyDescent="0.2">
      <c r="S117" s="107"/>
    </row>
    <row r="119" spans="1:89" s="285" customFormat="1" ht="59.25" customHeight="1" x14ac:dyDescent="0.2">
      <c r="D119" s="286" t="s">
        <v>78</v>
      </c>
    </row>
    <row r="120" spans="1:89" x14ac:dyDescent="0.2">
      <c r="A120" s="303"/>
      <c r="S120" s="107"/>
      <c r="V120" s="303"/>
      <c r="W120" s="303"/>
      <c r="X120" s="305"/>
      <c r="Y120" s="305"/>
      <c r="Z120" s="305"/>
      <c r="AA120" s="305"/>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BG120" s="303"/>
      <c r="BH120" s="303"/>
      <c r="BI120" s="303"/>
      <c r="BJ120" s="303"/>
      <c r="BK120" s="303"/>
      <c r="BL120" s="303"/>
      <c r="BM120" s="303"/>
      <c r="BN120" s="303"/>
      <c r="BO120" s="303"/>
      <c r="BP120" s="303"/>
      <c r="BQ120" s="303"/>
      <c r="BR120" s="303"/>
      <c r="BS120" s="303"/>
      <c r="BT120" s="303"/>
      <c r="BU120" s="303"/>
      <c r="BV120" s="303"/>
      <c r="BW120" s="303"/>
      <c r="BX120" s="303"/>
      <c r="BY120" s="303"/>
      <c r="BZ120" s="303"/>
      <c r="CA120" s="303"/>
      <c r="CB120" s="303"/>
      <c r="CC120" s="303"/>
      <c r="CD120" s="303"/>
      <c r="CE120" s="303"/>
      <c r="CF120" s="303"/>
      <c r="CG120" s="303"/>
      <c r="CH120" s="303"/>
      <c r="CI120" s="303"/>
      <c r="CJ120" s="303"/>
      <c r="CK120" s="303"/>
    </row>
    <row r="121" spans="1:89" x14ac:dyDescent="0.2">
      <c r="A121" s="303"/>
      <c r="C121" s="60"/>
      <c r="D121" s="60"/>
      <c r="E121" s="60"/>
      <c r="F121" s="60"/>
      <c r="H121" s="61"/>
      <c r="I121" s="61"/>
      <c r="J121" s="61"/>
      <c r="K121" s="61"/>
      <c r="L121" s="61"/>
      <c r="M121" s="61"/>
      <c r="N121" s="61"/>
      <c r="O121" s="61"/>
      <c r="P121" s="61"/>
      <c r="Q121" s="60"/>
      <c r="T121" s="40"/>
      <c r="U121" s="40"/>
      <c r="V121" s="304"/>
      <c r="W121" s="304"/>
      <c r="X121" s="305"/>
      <c r="Y121" s="304"/>
      <c r="Z121" s="304"/>
      <c r="AA121" s="304"/>
      <c r="AB121" s="304"/>
      <c r="AC121" s="303"/>
      <c r="AD121" s="304"/>
      <c r="AE121" s="304"/>
      <c r="AF121" s="304"/>
      <c r="AG121" s="304"/>
      <c r="AH121" s="303"/>
      <c r="AI121" s="303"/>
      <c r="AJ121" s="303"/>
      <c r="AK121" s="303"/>
      <c r="AL121" s="303"/>
      <c r="AM121" s="303"/>
      <c r="AN121" s="303"/>
      <c r="AO121" s="303"/>
      <c r="AP121" s="303"/>
      <c r="AQ121" s="303"/>
      <c r="AR121" s="303"/>
      <c r="AS121" s="303"/>
      <c r="AT121" s="303"/>
      <c r="AU121" s="303"/>
      <c r="AV121" s="303"/>
      <c r="AW121" s="303"/>
      <c r="AX121" s="303"/>
      <c r="AY121" s="303"/>
      <c r="AZ121" s="303"/>
      <c r="BA121" s="303"/>
      <c r="BB121" s="303"/>
      <c r="BC121" s="303"/>
      <c r="BD121" s="303"/>
      <c r="BE121" s="303"/>
      <c r="BF121" s="303"/>
      <c r="BG121" s="303"/>
      <c r="BH121" s="303"/>
      <c r="BI121" s="303"/>
      <c r="BJ121" s="303"/>
      <c r="BK121" s="303"/>
      <c r="BL121" s="303"/>
      <c r="BM121" s="303"/>
      <c r="BN121" s="303"/>
      <c r="BO121" s="303"/>
      <c r="BP121" s="303"/>
      <c r="BQ121" s="303"/>
      <c r="BR121" s="303"/>
      <c r="BS121" s="303"/>
      <c r="BT121" s="303"/>
      <c r="BU121" s="303"/>
      <c r="BV121" s="303"/>
      <c r="BW121" s="303"/>
      <c r="BX121" s="303"/>
      <c r="BY121" s="303"/>
      <c r="BZ121" s="303"/>
      <c r="CA121" s="303"/>
      <c r="CB121" s="303"/>
      <c r="CC121" s="303"/>
      <c r="CD121" s="303"/>
      <c r="CE121" s="303"/>
      <c r="CF121" s="303"/>
      <c r="CG121" s="303"/>
      <c r="CH121" s="303"/>
      <c r="CI121" s="303"/>
      <c r="CJ121" s="303"/>
      <c r="CK121" s="303"/>
    </row>
    <row r="122" spans="1:89" ht="34.5" x14ac:dyDescent="0.45">
      <c r="A122" s="303"/>
      <c r="C122" s="60"/>
      <c r="D122" s="319" t="s">
        <v>49</v>
      </c>
      <c r="E122" s="319"/>
      <c r="F122" s="60"/>
      <c r="H122" s="60"/>
      <c r="I122" s="272" t="s">
        <v>92</v>
      </c>
      <c r="J122" s="60"/>
      <c r="K122" s="60"/>
      <c r="L122" s="60"/>
      <c r="M122" s="60"/>
      <c r="N122" s="60"/>
      <c r="O122" s="60"/>
      <c r="P122" s="60"/>
      <c r="Q122" s="60"/>
      <c r="S122" s="107"/>
      <c r="V122" s="303"/>
      <c r="W122" s="303"/>
      <c r="X122" s="305"/>
      <c r="Y122" s="305"/>
      <c r="Z122" s="305"/>
      <c r="AA122" s="305"/>
      <c r="AB122" s="303"/>
      <c r="AC122" s="303"/>
      <c r="AD122" s="303"/>
      <c r="AE122" s="303"/>
      <c r="AF122" s="303"/>
      <c r="AG122" s="303"/>
      <c r="AH122" s="303"/>
      <c r="AI122" s="303"/>
      <c r="AJ122" s="303"/>
      <c r="AK122" s="303"/>
      <c r="AL122" s="303"/>
      <c r="AM122" s="303"/>
      <c r="AN122" s="303"/>
      <c r="AO122" s="303"/>
      <c r="AP122" s="303"/>
      <c r="AQ122" s="303"/>
      <c r="AR122" s="303"/>
      <c r="AS122" s="303"/>
      <c r="AT122" s="303"/>
      <c r="AU122" s="303"/>
      <c r="AV122" s="303"/>
      <c r="AW122" s="303"/>
      <c r="AX122" s="303"/>
      <c r="AY122" s="303"/>
      <c r="AZ122" s="303"/>
      <c r="BA122" s="303"/>
      <c r="BB122" s="303"/>
      <c r="BC122" s="303"/>
      <c r="BD122" s="303"/>
      <c r="BE122" s="303"/>
      <c r="BF122" s="303"/>
      <c r="BG122" s="303"/>
      <c r="BH122" s="303"/>
      <c r="BI122" s="303"/>
      <c r="BJ122" s="303"/>
      <c r="BK122" s="303"/>
      <c r="BL122" s="303"/>
      <c r="BM122" s="303"/>
      <c r="BN122" s="303"/>
      <c r="BO122" s="303"/>
      <c r="BP122" s="303"/>
      <c r="BQ122" s="303"/>
      <c r="BR122" s="303"/>
      <c r="BS122" s="303"/>
      <c r="BT122" s="303"/>
      <c r="BU122" s="303"/>
      <c r="BV122" s="303"/>
      <c r="BW122" s="303"/>
      <c r="BX122" s="303"/>
      <c r="BY122" s="303"/>
      <c r="BZ122" s="303"/>
      <c r="CA122" s="303"/>
      <c r="CB122" s="303"/>
      <c r="CC122" s="303"/>
      <c r="CD122" s="303"/>
      <c r="CE122" s="303"/>
      <c r="CF122" s="303"/>
      <c r="CG122" s="303"/>
      <c r="CH122" s="303"/>
      <c r="CI122" s="303"/>
      <c r="CJ122" s="303"/>
      <c r="CK122" s="303"/>
    </row>
    <row r="123" spans="1:89" ht="27" customHeight="1" x14ac:dyDescent="0.35">
      <c r="A123" s="303"/>
      <c r="C123" s="60"/>
      <c r="D123" s="63" t="s">
        <v>272</v>
      </c>
      <c r="E123" s="64" t="str">
        <f>Startår &amp; " - " &amp; Startår+5</f>
        <v>2021 - 2026</v>
      </c>
      <c r="F123" s="60"/>
      <c r="H123" s="60"/>
      <c r="I123" s="62"/>
      <c r="J123" s="62"/>
      <c r="K123" s="60"/>
      <c r="L123" s="60"/>
      <c r="M123" s="60"/>
      <c r="N123" s="60"/>
      <c r="O123" s="60"/>
      <c r="P123" s="60"/>
      <c r="Q123" s="60"/>
      <c r="S123" s="107"/>
      <c r="T123" s="107"/>
      <c r="U123" s="107"/>
      <c r="V123" s="305"/>
      <c r="W123" s="305"/>
      <c r="X123" s="305"/>
      <c r="Y123" s="305"/>
      <c r="Z123" s="305"/>
      <c r="AA123" s="305"/>
      <c r="AB123" s="305"/>
      <c r="AC123" s="303"/>
      <c r="AD123" s="305"/>
      <c r="AE123" s="305"/>
      <c r="AF123" s="305"/>
      <c r="AG123" s="305"/>
      <c r="AH123" s="303"/>
      <c r="AI123" s="303"/>
      <c r="AJ123" s="303"/>
      <c r="AK123" s="303"/>
      <c r="AL123" s="303"/>
      <c r="AM123" s="303"/>
      <c r="AN123" s="303"/>
      <c r="AO123" s="303"/>
      <c r="AP123" s="303"/>
      <c r="AQ123" s="303"/>
      <c r="AR123" s="303"/>
      <c r="AS123" s="303"/>
      <c r="AT123" s="303"/>
      <c r="AU123" s="303"/>
      <c r="AV123" s="303"/>
      <c r="AW123" s="303"/>
      <c r="AX123" s="303"/>
      <c r="AY123" s="303"/>
      <c r="AZ123" s="303"/>
      <c r="BA123" s="303"/>
      <c r="BB123" s="303"/>
      <c r="BC123" s="303"/>
      <c r="BD123" s="303"/>
      <c r="BE123" s="303"/>
      <c r="BF123" s="303"/>
      <c r="BG123" s="303"/>
      <c r="BH123" s="303"/>
      <c r="BI123" s="303"/>
      <c r="BJ123" s="303"/>
      <c r="BK123" s="303"/>
      <c r="BL123" s="303"/>
      <c r="BM123" s="303"/>
      <c r="BN123" s="303"/>
      <c r="BO123" s="303"/>
      <c r="BP123" s="303"/>
      <c r="BQ123" s="303"/>
      <c r="BR123" s="303"/>
      <c r="BS123" s="303"/>
      <c r="BT123" s="303"/>
      <c r="BU123" s="303"/>
      <c r="BV123" s="303"/>
      <c r="BW123" s="303"/>
      <c r="BX123" s="303"/>
      <c r="BY123" s="303"/>
      <c r="BZ123" s="303"/>
      <c r="CA123" s="303"/>
      <c r="CB123" s="303"/>
      <c r="CC123" s="303"/>
      <c r="CD123" s="303"/>
      <c r="CE123" s="303"/>
      <c r="CF123" s="303"/>
      <c r="CG123" s="303"/>
      <c r="CH123" s="303"/>
      <c r="CI123" s="303"/>
      <c r="CJ123" s="303"/>
      <c r="CK123" s="303"/>
    </row>
    <row r="124" spans="1:89" ht="27" customHeight="1" x14ac:dyDescent="0.2">
      <c r="A124" s="303"/>
      <c r="C124" s="60"/>
      <c r="D124" s="65"/>
      <c r="E124" s="65"/>
      <c r="F124" s="60"/>
      <c r="H124" s="60"/>
      <c r="I124" s="72"/>
      <c r="J124" s="73">
        <f>Startår</f>
        <v>2021</v>
      </c>
      <c r="K124" s="74">
        <f>J124+1</f>
        <v>2022</v>
      </c>
      <c r="L124" s="74">
        <f t="shared" ref="L124" si="17">K124+1</f>
        <v>2023</v>
      </c>
      <c r="M124" s="74">
        <f t="shared" ref="M124" si="18">L124+1</f>
        <v>2024</v>
      </c>
      <c r="N124" s="74">
        <f>M124+1</f>
        <v>2025</v>
      </c>
      <c r="O124" s="75">
        <f t="shared" ref="O124" si="19">N124+1</f>
        <v>2026</v>
      </c>
      <c r="P124" s="72" t="s">
        <v>24</v>
      </c>
      <c r="Q124" s="60"/>
      <c r="S124" s="107"/>
      <c r="T124" s="107"/>
      <c r="U124" s="141"/>
      <c r="V124" s="305"/>
      <c r="W124" s="305"/>
      <c r="X124" s="305"/>
      <c r="Y124" s="305"/>
      <c r="Z124" s="305"/>
      <c r="AA124" s="305"/>
      <c r="AB124" s="305"/>
      <c r="AC124" s="303"/>
      <c r="AD124" s="305"/>
      <c r="AE124" s="305"/>
      <c r="AF124" s="305"/>
      <c r="AG124" s="305"/>
      <c r="AH124" s="303"/>
      <c r="AI124" s="303"/>
      <c r="AJ124" s="303"/>
      <c r="AK124" s="303"/>
      <c r="AL124" s="303"/>
      <c r="AM124" s="303"/>
      <c r="AN124" s="303"/>
      <c r="AO124" s="303"/>
      <c r="AP124" s="303"/>
      <c r="AQ124" s="303"/>
      <c r="AR124" s="303"/>
      <c r="AS124" s="303"/>
      <c r="AT124" s="303"/>
      <c r="AU124" s="303"/>
      <c r="AV124" s="303"/>
      <c r="AW124" s="303"/>
      <c r="AX124" s="303"/>
      <c r="AY124" s="303"/>
      <c r="AZ124" s="303"/>
      <c r="BA124" s="303"/>
      <c r="BB124" s="303"/>
      <c r="BC124" s="303"/>
      <c r="BD124" s="303"/>
      <c r="BE124" s="303"/>
      <c r="BF124" s="303"/>
      <c r="BG124" s="303"/>
      <c r="BH124" s="303"/>
      <c r="BI124" s="303"/>
      <c r="BJ124" s="303"/>
      <c r="BK124" s="303"/>
      <c r="BL124" s="303"/>
      <c r="BM124" s="303"/>
      <c r="BN124" s="303"/>
      <c r="BO124" s="303"/>
      <c r="BP124" s="303"/>
      <c r="BQ124" s="303"/>
      <c r="BR124" s="303"/>
      <c r="BS124" s="303"/>
      <c r="BT124" s="303"/>
      <c r="BU124" s="303"/>
      <c r="BV124" s="303"/>
      <c r="BW124" s="303"/>
      <c r="BX124" s="303"/>
      <c r="BY124" s="303"/>
      <c r="BZ124" s="303"/>
      <c r="CA124" s="303"/>
      <c r="CB124" s="303"/>
      <c r="CC124" s="303"/>
      <c r="CD124" s="303"/>
      <c r="CE124" s="303"/>
      <c r="CF124" s="303"/>
      <c r="CG124" s="303"/>
      <c r="CH124" s="303"/>
      <c r="CI124" s="303"/>
      <c r="CJ124" s="303"/>
      <c r="CK124" s="303"/>
    </row>
    <row r="125" spans="1:89" ht="27" customHeight="1" x14ac:dyDescent="0.35">
      <c r="A125" s="303"/>
      <c r="C125" s="60"/>
      <c r="D125" s="66" t="s">
        <v>7</v>
      </c>
      <c r="E125" s="67">
        <f>TotalKostnad</f>
        <v>-85600000</v>
      </c>
      <c r="F125" s="60"/>
      <c r="H125" s="60"/>
      <c r="I125" s="84" t="s">
        <v>88</v>
      </c>
      <c r="J125" s="85">
        <f>GETPIVOTDATA("Summa av år 1",'-Admin-'!$C$34,"Nyttokategori","2. Omfördelningsnytta")</f>
        <v>0</v>
      </c>
      <c r="K125" s="85">
        <f>GETPIVOTDATA("Summa av år 2",'-Admin-'!$C$34,"Nyttokategori","2. Omfördelningsnytta")</f>
        <v>0</v>
      </c>
      <c r="L125" s="85">
        <f>GETPIVOTDATA("Summa av år 3",'-Admin-'!$C$34,"Nyttokategori","2. Omfördelningsnytta")</f>
        <v>18688306</v>
      </c>
      <c r="M125" s="85">
        <f>GETPIVOTDATA("Summa av år 4",'-Admin-'!$C$34,"Nyttokategori","2. Omfördelningsnytta")</f>
        <v>29493406</v>
      </c>
      <c r="N125" s="85">
        <f>GETPIVOTDATA("Summa av år 5",'-Admin-'!$C$34,"Nyttokategori","2. Omfördelningsnytta")</f>
        <v>29493406</v>
      </c>
      <c r="O125" s="85">
        <f>GETPIVOTDATA("Summa av år 6",'-Admin-'!$C$34,"Nyttokategori","2. Omfördelningsnytta")</f>
        <v>29493406</v>
      </c>
      <c r="P125" s="86">
        <f>SUM(J125:O125)</f>
        <v>107168524</v>
      </c>
      <c r="Q125" s="60"/>
      <c r="S125" s="107"/>
      <c r="T125" s="107"/>
      <c r="U125" s="107"/>
      <c r="V125" s="305"/>
      <c r="W125" s="305"/>
      <c r="X125" s="305"/>
      <c r="Y125" s="305"/>
      <c r="Z125" s="305"/>
      <c r="AA125" s="305"/>
      <c r="AB125" s="305"/>
      <c r="AC125" s="303"/>
      <c r="AD125" s="305"/>
      <c r="AE125" s="305"/>
      <c r="AF125" s="305"/>
      <c r="AG125" s="305"/>
      <c r="AH125" s="303"/>
      <c r="AI125" s="303"/>
      <c r="AJ125" s="303"/>
      <c r="AK125" s="303"/>
      <c r="AL125" s="303"/>
      <c r="AM125" s="303"/>
      <c r="AN125" s="303"/>
      <c r="AO125" s="303"/>
      <c r="AP125" s="303"/>
      <c r="AQ125" s="303"/>
      <c r="AR125" s="303"/>
      <c r="AS125" s="303"/>
      <c r="AT125" s="303"/>
      <c r="AU125" s="303"/>
      <c r="AV125" s="303"/>
      <c r="AW125" s="303"/>
      <c r="AX125" s="303"/>
      <c r="AY125" s="303"/>
      <c r="AZ125" s="303"/>
      <c r="BA125" s="303"/>
      <c r="BB125" s="303"/>
      <c r="BC125" s="303"/>
      <c r="BD125" s="303"/>
      <c r="BE125" s="303"/>
      <c r="BF125" s="303"/>
      <c r="BG125" s="303"/>
      <c r="BH125" s="303"/>
      <c r="BI125" s="303"/>
      <c r="BJ125" s="303"/>
      <c r="BK125" s="303"/>
      <c r="BL125" s="303"/>
      <c r="BM125" s="303"/>
      <c r="BN125" s="303"/>
      <c r="BO125" s="303"/>
      <c r="BP125" s="303"/>
      <c r="BQ125" s="303"/>
      <c r="BR125" s="303"/>
      <c r="BS125" s="303"/>
      <c r="BT125" s="303"/>
      <c r="BU125" s="303"/>
      <c r="BV125" s="303"/>
      <c r="BW125" s="303"/>
      <c r="BX125" s="303"/>
      <c r="BY125" s="303"/>
      <c r="BZ125" s="303"/>
      <c r="CA125" s="303"/>
      <c r="CB125" s="303"/>
      <c r="CC125" s="303"/>
      <c r="CD125" s="303"/>
      <c r="CE125" s="303"/>
      <c r="CF125" s="303"/>
      <c r="CG125" s="303"/>
      <c r="CH125" s="303"/>
      <c r="CI125" s="303"/>
      <c r="CJ125" s="303"/>
      <c r="CK125" s="303"/>
    </row>
    <row r="126" spans="1:89" ht="27" customHeight="1" x14ac:dyDescent="0.35">
      <c r="A126" s="303"/>
      <c r="C126" s="60"/>
      <c r="D126" s="68" t="s">
        <v>268</v>
      </c>
      <c r="E126" s="69">
        <f>P125</f>
        <v>107168524</v>
      </c>
      <c r="F126" s="60"/>
      <c r="H126" s="60"/>
      <c r="I126" s="87"/>
      <c r="J126" s="65"/>
      <c r="K126" s="65"/>
      <c r="L126" s="65"/>
      <c r="M126" s="65"/>
      <c r="N126" s="65"/>
      <c r="O126" s="65"/>
      <c r="P126" s="87"/>
      <c r="Q126" s="60"/>
      <c r="S126" s="107"/>
      <c r="V126" s="303"/>
      <c r="W126" s="303"/>
      <c r="X126" s="305"/>
      <c r="Y126" s="305"/>
      <c r="Z126" s="305"/>
      <c r="AA126" s="305"/>
      <c r="AB126" s="303"/>
      <c r="AC126" s="303"/>
      <c r="AD126" s="30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3"/>
      <c r="AY126" s="303"/>
      <c r="AZ126" s="303"/>
      <c r="BA126" s="303"/>
      <c r="BB126" s="303"/>
      <c r="BC126" s="303"/>
      <c r="BD126" s="303"/>
      <c r="BE126" s="303"/>
      <c r="BF126" s="303"/>
      <c r="BG126" s="303"/>
      <c r="BH126" s="303"/>
      <c r="BI126" s="303"/>
      <c r="BJ126" s="303"/>
      <c r="BK126" s="303"/>
      <c r="BL126" s="303"/>
      <c r="BM126" s="303"/>
      <c r="BN126" s="303"/>
      <c r="BO126" s="303"/>
      <c r="BP126" s="303"/>
      <c r="BQ126" s="303"/>
      <c r="BR126" s="303"/>
      <c r="BS126" s="303"/>
      <c r="BT126" s="303"/>
      <c r="BU126" s="303"/>
      <c r="BV126" s="303"/>
      <c r="BW126" s="303"/>
      <c r="BX126" s="303"/>
      <c r="BY126" s="303"/>
      <c r="BZ126" s="303"/>
      <c r="CA126" s="303"/>
      <c r="CB126" s="303"/>
      <c r="CC126" s="303"/>
      <c r="CD126" s="303"/>
      <c r="CE126" s="303"/>
      <c r="CF126" s="303"/>
      <c r="CG126" s="303"/>
      <c r="CH126" s="303"/>
      <c r="CI126" s="303"/>
      <c r="CJ126" s="303"/>
      <c r="CK126" s="303"/>
    </row>
    <row r="127" spans="1:89" ht="27" customHeight="1" x14ac:dyDescent="0.4">
      <c r="A127" s="303"/>
      <c r="C127" s="60"/>
      <c r="D127" s="70" t="s">
        <v>100</v>
      </c>
      <c r="E127" s="71">
        <f>P133</f>
        <v>21568524</v>
      </c>
      <c r="F127" s="60"/>
      <c r="H127" s="60"/>
      <c r="I127" s="76" t="s">
        <v>7</v>
      </c>
      <c r="J127" s="88">
        <f>SUM(J128:J131)</f>
        <v>-15000000</v>
      </c>
      <c r="K127" s="88">
        <f t="shared" ref="K127:P127" si="20">SUM(K128:K131)</f>
        <v>-30000000</v>
      </c>
      <c r="L127" s="88">
        <f t="shared" si="20"/>
        <v>-30000000</v>
      </c>
      <c r="M127" s="88">
        <f t="shared" si="20"/>
        <v>-10600000</v>
      </c>
      <c r="N127" s="88">
        <f t="shared" si="20"/>
        <v>0</v>
      </c>
      <c r="O127" s="89">
        <f t="shared" si="20"/>
        <v>0</v>
      </c>
      <c r="P127" s="90">
        <f t="shared" si="20"/>
        <v>-85600000</v>
      </c>
      <c r="Q127" s="60"/>
      <c r="S127" s="107"/>
      <c r="V127" s="303"/>
      <c r="W127" s="303"/>
      <c r="X127" s="305"/>
      <c r="Y127" s="305"/>
      <c r="Z127" s="305"/>
      <c r="AA127" s="305"/>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303"/>
      <c r="BU127" s="303"/>
      <c r="BV127" s="303"/>
      <c r="BW127" s="303"/>
      <c r="BX127" s="303"/>
      <c r="BY127" s="303"/>
      <c r="BZ127" s="303"/>
      <c r="CA127" s="303"/>
      <c r="CB127" s="303"/>
      <c r="CC127" s="303"/>
      <c r="CD127" s="303"/>
      <c r="CE127" s="303"/>
      <c r="CF127" s="303"/>
      <c r="CG127" s="303"/>
      <c r="CH127" s="303"/>
      <c r="CI127" s="303"/>
      <c r="CJ127" s="303"/>
      <c r="CK127" s="303"/>
    </row>
    <row r="128" spans="1:89" ht="27" customHeight="1" x14ac:dyDescent="0.35">
      <c r="A128" s="303"/>
      <c r="C128" s="60"/>
      <c r="D128" s="60"/>
      <c r="E128" s="60"/>
      <c r="F128" s="60"/>
      <c r="H128" s="60"/>
      <c r="I128" s="91" t="s">
        <v>102</v>
      </c>
      <c r="J128" s="92">
        <f>-GETPIVOTDATA("Summa av År 1",'-Admin-'!$C$41,"Kostnadskategori","1. Verksamhetsförändring")</f>
        <v>0</v>
      </c>
      <c r="K128" s="130">
        <f>-GETPIVOTDATA("Summa av År 2",'-Admin-'!$C$41,"Kostnadskategori","1. Verksamhetsförändring")</f>
        <v>0</v>
      </c>
      <c r="L128" s="93">
        <f>-GETPIVOTDATA("Summa av År 3",'-Admin-'!$C$41,"Kostnadskategori","1. Verksamhetsförändring")</f>
        <v>0</v>
      </c>
      <c r="M128" s="93">
        <f>-GETPIVOTDATA("Summa av År 4",'-Admin-'!$C$41,"Kostnadskategori","1. Verksamhetsförändring")</f>
        <v>0</v>
      </c>
      <c r="N128" s="93">
        <f>-GETPIVOTDATA("Summa av År 5",'-Admin-'!$C$41,"Kostnadskategori","1. Verksamhetsförändring")</f>
        <v>0</v>
      </c>
      <c r="O128" s="93">
        <f>-GETPIVOTDATA("Summa av År 6",'-Admin-'!$C$41,"Kostnadskategori","1. Verksamhetsförändring")</f>
        <v>0</v>
      </c>
      <c r="P128" s="94">
        <f>SUM(J128:O128)</f>
        <v>0</v>
      </c>
      <c r="Q128" s="60"/>
      <c r="S128" s="107"/>
      <c r="V128" s="303"/>
      <c r="W128" s="303"/>
      <c r="X128" s="305"/>
      <c r="Y128" s="305"/>
      <c r="Z128" s="305"/>
      <c r="AA128" s="305"/>
      <c r="AB128" s="303"/>
      <c r="AC128" s="303"/>
      <c r="AD128" s="303"/>
      <c r="AE128" s="303"/>
      <c r="AF128" s="303"/>
      <c r="AG128" s="303"/>
      <c r="AH128" s="303"/>
      <c r="AI128" s="303"/>
      <c r="AJ128" s="303"/>
      <c r="AK128" s="303"/>
      <c r="AL128" s="303"/>
      <c r="AM128" s="303"/>
      <c r="AN128" s="303"/>
      <c r="AO128" s="303"/>
      <c r="AP128" s="303"/>
      <c r="AQ128" s="303"/>
      <c r="AR128" s="303"/>
      <c r="AS128" s="303"/>
      <c r="AT128" s="303"/>
      <c r="AU128" s="303"/>
      <c r="AV128" s="303"/>
      <c r="AW128" s="303"/>
      <c r="AX128" s="303"/>
      <c r="AY128" s="303"/>
      <c r="AZ128" s="303"/>
      <c r="BA128" s="303"/>
      <c r="BB128" s="303"/>
      <c r="BC128" s="303"/>
      <c r="BD128" s="303"/>
      <c r="BE128" s="303"/>
      <c r="BF128" s="303"/>
      <c r="BG128" s="303"/>
      <c r="BH128" s="303"/>
      <c r="BI128" s="303"/>
      <c r="BJ128" s="303"/>
      <c r="BK128" s="303"/>
      <c r="BL128" s="303"/>
      <c r="BM128" s="303"/>
      <c r="BN128" s="303"/>
      <c r="BO128" s="303"/>
      <c r="BP128" s="303"/>
      <c r="BQ128" s="303"/>
      <c r="BR128" s="303"/>
      <c r="BS128" s="303"/>
      <c r="BT128" s="303"/>
      <c r="BU128" s="303"/>
      <c r="BV128" s="303"/>
      <c r="BW128" s="303"/>
      <c r="BX128" s="303"/>
      <c r="BY128" s="303"/>
      <c r="BZ128" s="303"/>
      <c r="CA128" s="303"/>
      <c r="CB128" s="303"/>
      <c r="CC128" s="303"/>
      <c r="CD128" s="303"/>
      <c r="CE128" s="303"/>
      <c r="CF128" s="303"/>
      <c r="CG128" s="303"/>
      <c r="CH128" s="303"/>
      <c r="CI128" s="303"/>
      <c r="CJ128" s="303"/>
      <c r="CK128" s="303"/>
    </row>
    <row r="129" spans="1:89" ht="27" customHeight="1" x14ac:dyDescent="0.35">
      <c r="A129" s="303"/>
      <c r="C129" s="60"/>
      <c r="D129" s="201" t="s">
        <v>51</v>
      </c>
      <c r="E129" s="202">
        <f>IF(-P127=0,0,P133/-P127)</f>
        <v>0.25196873831775701</v>
      </c>
      <c r="F129" s="60"/>
      <c r="H129" s="60"/>
      <c r="I129" s="91" t="s">
        <v>103</v>
      </c>
      <c r="J129" s="95">
        <f>-GETPIVOTDATA("Summa av År 1",'-Admin-'!$C$41,"Kostnadskategori","2. Löpande verksamhetskostnader")</f>
        <v>0</v>
      </c>
      <c r="K129" s="82">
        <f>-GETPIVOTDATA("Summa av År 2",'-Admin-'!$C$41,"Kostnadskategori","2. Löpande verksamhetskostnader")</f>
        <v>0</v>
      </c>
      <c r="L129" s="82">
        <f>-GETPIVOTDATA("Summa av År 3",'-Admin-'!$C$41,"Kostnadskategori","2. Löpande verksamhetskostnader")</f>
        <v>0</v>
      </c>
      <c r="M129" s="82">
        <f>-GETPIVOTDATA("Summa av År 4",'-Admin-'!$C$41,"Kostnadskategori","2. Löpande verksamhetskostnader")</f>
        <v>0</v>
      </c>
      <c r="N129" s="82">
        <f>-GETPIVOTDATA("Summa av År 5",'-Admin-'!$C$41,"Kostnadskategori","2. Löpande verksamhetskostnader")</f>
        <v>0</v>
      </c>
      <c r="O129" s="82">
        <f>-GETPIVOTDATA("Summa av År 6",'-Admin-'!$C$41,"Kostnadskategori","2. Löpande verksamhetskostnader")</f>
        <v>0</v>
      </c>
      <c r="P129" s="96">
        <f>SUM(J129:O129)</f>
        <v>0</v>
      </c>
      <c r="Q129" s="60"/>
      <c r="S129" s="107"/>
      <c r="V129" s="303"/>
      <c r="W129" s="303"/>
      <c r="X129" s="305"/>
      <c r="Y129" s="305"/>
      <c r="Z129" s="305"/>
      <c r="AA129" s="305"/>
      <c r="AB129" s="303"/>
      <c r="AC129" s="303"/>
      <c r="AD129" s="303"/>
      <c r="AE129" s="303"/>
      <c r="AF129" s="303"/>
      <c r="AG129" s="303"/>
      <c r="AH129" s="303"/>
      <c r="AI129" s="303"/>
      <c r="AJ129" s="303"/>
      <c r="AK129" s="303"/>
      <c r="AL129" s="303"/>
      <c r="AM129" s="303"/>
      <c r="AN129" s="303"/>
      <c r="AO129" s="303"/>
      <c r="AP129" s="303"/>
      <c r="AQ129" s="303"/>
      <c r="AR129" s="303"/>
      <c r="AS129" s="303"/>
      <c r="AT129" s="303"/>
      <c r="AU129" s="303"/>
      <c r="AV129" s="303"/>
      <c r="AW129" s="303"/>
      <c r="AX129" s="303"/>
      <c r="AY129" s="303"/>
      <c r="AZ129" s="303"/>
      <c r="BA129" s="303"/>
      <c r="BB129" s="303"/>
      <c r="BC129" s="303"/>
      <c r="BD129" s="303"/>
      <c r="BE129" s="303"/>
      <c r="BF129" s="303"/>
      <c r="BG129" s="303"/>
      <c r="BH129" s="303"/>
      <c r="BI129" s="303"/>
      <c r="BJ129" s="303"/>
      <c r="BK129" s="303"/>
      <c r="BL129" s="303"/>
      <c r="BM129" s="303"/>
      <c r="BN129" s="303"/>
      <c r="BO129" s="303"/>
      <c r="BP129" s="303"/>
      <c r="BQ129" s="303"/>
      <c r="BR129" s="303"/>
      <c r="BS129" s="303"/>
      <c r="BT129" s="303"/>
      <c r="BU129" s="303"/>
      <c r="BV129" s="303"/>
      <c r="BW129" s="303"/>
      <c r="BX129" s="303"/>
      <c r="BY129" s="303"/>
      <c r="BZ129" s="303"/>
      <c r="CA129" s="303"/>
      <c r="CB129" s="303"/>
      <c r="CC129" s="303"/>
      <c r="CD129" s="303"/>
      <c r="CE129" s="303"/>
      <c r="CF129" s="303"/>
      <c r="CG129" s="303"/>
      <c r="CH129" s="303"/>
      <c r="CI129" s="303"/>
      <c r="CJ129" s="303"/>
      <c r="CK129" s="303"/>
    </row>
    <row r="130" spans="1:89" ht="27" customHeight="1" x14ac:dyDescent="0.35">
      <c r="A130" s="303"/>
      <c r="C130" s="60"/>
      <c r="D130" s="203" t="s">
        <v>73</v>
      </c>
      <c r="E130" s="204">
        <f>IF('-Admin-'!D109=0,"Ingen payback",'-Admin-'!D109)</f>
        <v>2026</v>
      </c>
      <c r="F130" s="60"/>
      <c r="H130" s="60"/>
      <c r="I130" s="91" t="s">
        <v>79</v>
      </c>
      <c r="J130" s="95">
        <f>-GETPIVOTDATA("Summa av År 1",'-Admin-'!$C$41,"Kostnadskategori","3. Investeringar")</f>
        <v>0</v>
      </c>
      <c r="K130" s="82">
        <f>-GETPIVOTDATA("Summa av År 2",'-Admin-'!$C$41,"Kostnadskategori","3. Investeringar")</f>
        <v>0</v>
      </c>
      <c r="L130" s="82">
        <f>-GETPIVOTDATA("Summa av År 3",'-Admin-'!$C$41,"Kostnadskategori","3. Investeringar")</f>
        <v>0</v>
      </c>
      <c r="M130" s="82">
        <f>-GETPIVOTDATA("Summa av År 4",'-Admin-'!$C$41,"Kostnadskategori","3. Investeringar")</f>
        <v>0</v>
      </c>
      <c r="N130" s="82">
        <f>-GETPIVOTDATA("Summa av År 5",'-Admin-'!$C$41,"Kostnadskategori","3. Investeringar")</f>
        <v>0</v>
      </c>
      <c r="O130" s="82">
        <f>-GETPIVOTDATA("Summa av År 6",'-Admin-'!$C$41,"Kostnadskategori","3. Investeringar")</f>
        <v>0</v>
      </c>
      <c r="P130" s="96">
        <f t="shared" ref="P130:P131" si="21">SUM(J130:O130)</f>
        <v>0</v>
      </c>
      <c r="Q130" s="60"/>
      <c r="S130" s="107"/>
      <c r="V130" s="303"/>
      <c r="W130" s="303"/>
      <c r="X130" s="305"/>
      <c r="Y130" s="305"/>
      <c r="Z130" s="305"/>
      <c r="AA130" s="305"/>
      <c r="AB130" s="303"/>
      <c r="AC130" s="303"/>
      <c r="AD130" s="303"/>
      <c r="AE130" s="303"/>
      <c r="AF130" s="303"/>
      <c r="AG130" s="303"/>
      <c r="AH130" s="303"/>
      <c r="AI130" s="303"/>
      <c r="AJ130" s="303"/>
      <c r="AK130" s="303"/>
      <c r="AL130" s="303"/>
      <c r="AM130" s="303"/>
      <c r="AN130" s="303"/>
      <c r="AO130" s="303"/>
      <c r="AP130" s="303"/>
      <c r="AQ130" s="303"/>
      <c r="AR130" s="303"/>
      <c r="AS130" s="303"/>
      <c r="AT130" s="303"/>
      <c r="AU130" s="303"/>
      <c r="AV130" s="303"/>
      <c r="AW130" s="303"/>
      <c r="AX130" s="303"/>
      <c r="AY130" s="303"/>
      <c r="AZ130" s="303"/>
      <c r="BA130" s="303"/>
      <c r="BB130" s="303"/>
      <c r="BC130" s="303"/>
      <c r="BD130" s="303"/>
      <c r="BE130" s="303"/>
      <c r="BF130" s="303"/>
      <c r="BG130" s="303"/>
      <c r="BH130" s="303"/>
      <c r="BI130" s="303"/>
      <c r="BJ130" s="303"/>
      <c r="BK130" s="303"/>
      <c r="BL130" s="303"/>
      <c r="BM130" s="303"/>
      <c r="BN130" s="303"/>
      <c r="BO130" s="303"/>
      <c r="BP130" s="303"/>
      <c r="BQ130" s="303"/>
      <c r="BR130" s="303"/>
      <c r="BS130" s="303"/>
      <c r="BT130" s="303"/>
      <c r="BU130" s="303"/>
      <c r="BV130" s="303"/>
      <c r="BW130" s="303"/>
      <c r="BX130" s="303"/>
      <c r="BY130" s="303"/>
      <c r="BZ130" s="303"/>
      <c r="CA130" s="303"/>
      <c r="CB130" s="303"/>
      <c r="CC130" s="303"/>
      <c r="CD130" s="303"/>
      <c r="CE130" s="303"/>
      <c r="CF130" s="303"/>
      <c r="CG130" s="303"/>
      <c r="CH130" s="303"/>
      <c r="CI130" s="303"/>
      <c r="CJ130" s="303"/>
      <c r="CK130" s="303"/>
    </row>
    <row r="131" spans="1:89" ht="27" customHeight="1" x14ac:dyDescent="0.35">
      <c r="A131" s="303"/>
      <c r="C131" s="60"/>
      <c r="D131" s="284"/>
      <c r="E131" s="284"/>
      <c r="F131" s="60"/>
      <c r="H131" s="60"/>
      <c r="I131" s="97" t="s">
        <v>89</v>
      </c>
      <c r="J131" s="98">
        <f>-GETPIVOTDATA("Summa av År 1",'-Admin-'!$C$41,"Kostnadskategori","4. Projekt")</f>
        <v>-15000000</v>
      </c>
      <c r="K131" s="99">
        <f>-GETPIVOTDATA("Summa av År 2",'-Admin-'!$C$41,"Kostnadskategori","4. Projekt")</f>
        <v>-30000000</v>
      </c>
      <c r="L131" s="99">
        <f>-GETPIVOTDATA("Summa av År 3",'-Admin-'!$C$41,"Kostnadskategori","4. Projekt")</f>
        <v>-30000000</v>
      </c>
      <c r="M131" s="99">
        <f>-GETPIVOTDATA("Summa av År 4",'-Admin-'!$C$41,"Kostnadskategori","4. Projekt")</f>
        <v>-10600000</v>
      </c>
      <c r="N131" s="99">
        <f>-GETPIVOTDATA("Summa av År 5",'-Admin-'!$C$41,"Kostnadskategori","4. Projekt")</f>
        <v>0</v>
      </c>
      <c r="O131" s="99">
        <f>-GETPIVOTDATA("Summa av År 6",'-Admin-'!$C$41,"Kostnadskategori","4. Projekt")</f>
        <v>0</v>
      </c>
      <c r="P131" s="100">
        <f t="shared" si="21"/>
        <v>-85600000</v>
      </c>
      <c r="Q131" s="60"/>
      <c r="S131" s="107"/>
      <c r="V131" s="303"/>
      <c r="W131" s="303"/>
      <c r="X131" s="305"/>
      <c r="Y131" s="305"/>
      <c r="Z131" s="305"/>
      <c r="AA131" s="305"/>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3"/>
      <c r="AY131" s="303"/>
      <c r="AZ131" s="303"/>
      <c r="BA131" s="303"/>
      <c r="BB131" s="303"/>
      <c r="BC131" s="303"/>
      <c r="BD131" s="303"/>
      <c r="BE131" s="303"/>
      <c r="BF131" s="303"/>
      <c r="BG131" s="303"/>
      <c r="BH131" s="303"/>
      <c r="BI131" s="303"/>
      <c r="BJ131" s="303"/>
      <c r="BK131" s="303"/>
      <c r="BL131" s="303"/>
      <c r="BM131" s="303"/>
      <c r="BN131" s="303"/>
      <c r="BO131" s="303"/>
      <c r="BP131" s="303"/>
      <c r="BQ131" s="303"/>
      <c r="BR131" s="303"/>
      <c r="BS131" s="303"/>
      <c r="BT131" s="303"/>
      <c r="BU131" s="303"/>
      <c r="BV131" s="303"/>
      <c r="BW131" s="303"/>
      <c r="BX131" s="303"/>
      <c r="BY131" s="303"/>
      <c r="BZ131" s="303"/>
      <c r="CA131" s="303"/>
      <c r="CB131" s="303"/>
      <c r="CC131" s="303"/>
      <c r="CD131" s="303"/>
      <c r="CE131" s="303"/>
      <c r="CF131" s="303"/>
      <c r="CG131" s="303"/>
      <c r="CH131" s="303"/>
      <c r="CI131" s="303"/>
      <c r="CJ131" s="303"/>
      <c r="CK131" s="303"/>
    </row>
    <row r="132" spans="1:89" ht="27" customHeight="1" x14ac:dyDescent="0.2">
      <c r="A132" s="303"/>
      <c r="H132" s="60"/>
      <c r="I132" s="87"/>
      <c r="J132" s="65"/>
      <c r="K132" s="65"/>
      <c r="L132" s="65"/>
      <c r="M132" s="65"/>
      <c r="N132" s="65"/>
      <c r="O132" s="65"/>
      <c r="P132" s="87"/>
      <c r="Q132" s="60"/>
      <c r="S132" s="107"/>
      <c r="V132" s="303"/>
      <c r="W132" s="303"/>
      <c r="X132" s="305"/>
      <c r="Y132" s="305"/>
      <c r="Z132" s="305"/>
      <c r="AA132" s="305"/>
      <c r="AB132" s="303"/>
      <c r="AC132" s="303"/>
      <c r="AD132" s="303"/>
      <c r="AE132" s="303"/>
      <c r="AF132" s="303"/>
      <c r="AG132" s="303"/>
      <c r="AH132" s="303"/>
      <c r="AI132" s="303"/>
      <c r="AJ132" s="303"/>
      <c r="AK132" s="303"/>
      <c r="AL132" s="303"/>
      <c r="AM132" s="303"/>
      <c r="AN132" s="303"/>
      <c r="AO132" s="303"/>
      <c r="AP132" s="303"/>
      <c r="AQ132" s="303"/>
      <c r="AR132" s="303"/>
      <c r="AS132" s="303"/>
      <c r="AT132" s="303"/>
      <c r="AU132" s="303"/>
      <c r="AV132" s="303"/>
      <c r="AW132" s="303"/>
      <c r="AX132" s="303"/>
      <c r="AY132" s="303"/>
      <c r="AZ132" s="303"/>
      <c r="BA132" s="303"/>
      <c r="BB132" s="303"/>
      <c r="BC132" s="303"/>
      <c r="BD132" s="303"/>
      <c r="BE132" s="303"/>
      <c r="BF132" s="303"/>
      <c r="BG132" s="303"/>
      <c r="BH132" s="303"/>
      <c r="BI132" s="303"/>
      <c r="BJ132" s="303"/>
      <c r="BK132" s="303"/>
      <c r="BL132" s="303"/>
      <c r="BM132" s="303"/>
      <c r="BN132" s="303"/>
      <c r="BO132" s="303"/>
      <c r="BP132" s="303"/>
      <c r="BQ132" s="303"/>
      <c r="BR132" s="303"/>
      <c r="BS132" s="303"/>
      <c r="BT132" s="303"/>
      <c r="BU132" s="303"/>
      <c r="BV132" s="303"/>
      <c r="BW132" s="303"/>
      <c r="BX132" s="303"/>
      <c r="BY132" s="303"/>
      <c r="BZ132" s="303"/>
      <c r="CA132" s="303"/>
      <c r="CB132" s="303"/>
      <c r="CC132" s="303"/>
      <c r="CD132" s="303"/>
      <c r="CE132" s="303"/>
      <c r="CF132" s="303"/>
      <c r="CG132" s="303"/>
      <c r="CH132" s="303"/>
      <c r="CI132" s="303"/>
      <c r="CJ132" s="303"/>
      <c r="CK132" s="303"/>
    </row>
    <row r="133" spans="1:89" ht="27" customHeight="1" x14ac:dyDescent="0.35">
      <c r="A133" s="303"/>
      <c r="H133" s="60"/>
      <c r="I133" s="134" t="s">
        <v>100</v>
      </c>
      <c r="J133" s="138">
        <f t="shared" ref="J133:P133" si="22">J125+J127</f>
        <v>-15000000</v>
      </c>
      <c r="K133" s="138">
        <f t="shared" si="22"/>
        <v>-30000000</v>
      </c>
      <c r="L133" s="138">
        <f t="shared" si="22"/>
        <v>-11311694</v>
      </c>
      <c r="M133" s="138">
        <f t="shared" si="22"/>
        <v>18893406</v>
      </c>
      <c r="N133" s="138">
        <f t="shared" si="22"/>
        <v>29493406</v>
      </c>
      <c r="O133" s="138">
        <f t="shared" si="22"/>
        <v>29493406</v>
      </c>
      <c r="P133" s="135">
        <f t="shared" si="22"/>
        <v>21568524</v>
      </c>
      <c r="Q133" s="60"/>
      <c r="S133" s="107"/>
      <c r="V133" s="303"/>
      <c r="W133" s="303"/>
      <c r="X133" s="305"/>
      <c r="Y133" s="305"/>
      <c r="Z133" s="305"/>
      <c r="AA133" s="305"/>
      <c r="AB133" s="303"/>
      <c r="AC133" s="303"/>
      <c r="AD133" s="303"/>
      <c r="AE133" s="303"/>
      <c r="AF133" s="303"/>
      <c r="AG133" s="303"/>
      <c r="AH133" s="303"/>
      <c r="AI133" s="303"/>
      <c r="AJ133" s="303"/>
      <c r="AK133" s="303"/>
      <c r="AL133" s="303"/>
      <c r="AM133" s="303"/>
      <c r="AN133" s="303"/>
      <c r="AO133" s="303"/>
      <c r="AP133" s="303"/>
      <c r="AQ133" s="303"/>
      <c r="AR133" s="303"/>
      <c r="AS133" s="303"/>
      <c r="AT133" s="303"/>
      <c r="AU133" s="303"/>
      <c r="AV133" s="303"/>
      <c r="AW133" s="303"/>
      <c r="AX133" s="303"/>
      <c r="AY133" s="303"/>
      <c r="AZ133" s="303"/>
      <c r="BA133" s="303"/>
      <c r="BB133" s="303"/>
      <c r="BC133" s="303"/>
      <c r="BD133" s="303"/>
      <c r="BE133" s="303"/>
      <c r="BF133" s="303"/>
      <c r="BG133" s="303"/>
      <c r="BH133" s="303"/>
      <c r="BI133" s="303"/>
      <c r="BJ133" s="303"/>
      <c r="BK133" s="303"/>
      <c r="BL133" s="303"/>
      <c r="BM133" s="303"/>
      <c r="BN133" s="303"/>
      <c r="BO133" s="303"/>
      <c r="BP133" s="303"/>
      <c r="BQ133" s="303"/>
      <c r="BR133" s="303"/>
      <c r="BS133" s="303"/>
      <c r="BT133" s="303"/>
      <c r="BU133" s="303"/>
      <c r="BV133" s="303"/>
      <c r="BW133" s="303"/>
      <c r="BX133" s="303"/>
      <c r="BY133" s="303"/>
      <c r="BZ133" s="303"/>
      <c r="CA133" s="303"/>
      <c r="CB133" s="303"/>
      <c r="CC133" s="303"/>
      <c r="CD133" s="303"/>
      <c r="CE133" s="303"/>
      <c r="CF133" s="303"/>
      <c r="CG133" s="303"/>
      <c r="CH133" s="303"/>
      <c r="CI133" s="303"/>
      <c r="CJ133" s="303"/>
      <c r="CK133" s="303"/>
    </row>
    <row r="134" spans="1:89" ht="27" customHeight="1" x14ac:dyDescent="0.35">
      <c r="A134" s="303"/>
      <c r="H134" s="60"/>
      <c r="I134" s="136" t="s">
        <v>101</v>
      </c>
      <c r="J134" s="139">
        <f>J133</f>
        <v>-15000000</v>
      </c>
      <c r="K134" s="140">
        <f>IF(K133=0,"",J134+K133)</f>
        <v>-45000000</v>
      </c>
      <c r="L134" s="140">
        <f t="shared" ref="L134" si="23">IF(L133=0,"",K134+L133)</f>
        <v>-56311694</v>
      </c>
      <c r="M134" s="140">
        <f t="shared" ref="M134" si="24">IF(M133=0,"",L134+M133)</f>
        <v>-37418288</v>
      </c>
      <c r="N134" s="140">
        <f t="shared" ref="N134" si="25">IF(N133=0,"",M134+N133)</f>
        <v>-7924882</v>
      </c>
      <c r="O134" s="140">
        <f t="shared" ref="O134" si="26">IF(O133=0,"",N134+O133)</f>
        <v>21568524</v>
      </c>
      <c r="P134" s="137">
        <f>O134</f>
        <v>21568524</v>
      </c>
      <c r="Q134" s="60"/>
      <c r="S134" s="107"/>
      <c r="V134" s="303"/>
      <c r="W134" s="303"/>
      <c r="X134" s="305"/>
      <c r="Y134" s="305"/>
      <c r="Z134" s="305"/>
      <c r="AA134" s="305"/>
      <c r="AB134" s="303"/>
      <c r="AC134" s="303"/>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3"/>
      <c r="AY134" s="303"/>
      <c r="AZ134" s="303"/>
      <c r="BA134" s="303"/>
      <c r="BB134" s="303"/>
      <c r="BC134" s="303"/>
      <c r="BD134" s="303"/>
      <c r="BE134" s="303"/>
      <c r="BF134" s="303"/>
      <c r="BG134" s="303"/>
      <c r="BH134" s="303"/>
      <c r="BI134" s="303"/>
      <c r="BJ134" s="303"/>
      <c r="BK134" s="303"/>
      <c r="BL134" s="303"/>
      <c r="BM134" s="303"/>
      <c r="BN134" s="303"/>
      <c r="BO134" s="303"/>
      <c r="BP134" s="303"/>
      <c r="BQ134" s="303"/>
      <c r="BR134" s="303"/>
      <c r="BS134" s="303"/>
      <c r="BT134" s="303"/>
      <c r="BU134" s="303"/>
      <c r="BV134" s="303"/>
      <c r="BW134" s="303"/>
      <c r="BX134" s="303"/>
      <c r="BY134" s="303"/>
      <c r="BZ134" s="303"/>
      <c r="CA134" s="303"/>
      <c r="CB134" s="303"/>
      <c r="CC134" s="303"/>
      <c r="CD134" s="303"/>
      <c r="CE134" s="303"/>
      <c r="CF134" s="303"/>
      <c r="CG134" s="303"/>
      <c r="CH134" s="303"/>
      <c r="CI134" s="303"/>
      <c r="CJ134" s="303"/>
      <c r="CK134" s="303"/>
    </row>
    <row r="135" spans="1:89" ht="27" customHeight="1" x14ac:dyDescent="0.2">
      <c r="A135" s="303"/>
      <c r="H135" s="60"/>
      <c r="I135" s="60"/>
      <c r="J135" s="60"/>
      <c r="K135" s="60"/>
      <c r="L135" s="60"/>
      <c r="M135" s="60"/>
      <c r="N135" s="60"/>
      <c r="O135" s="60"/>
      <c r="P135" s="60"/>
      <c r="Q135" s="60"/>
      <c r="S135" s="107"/>
      <c r="V135" s="303"/>
      <c r="W135" s="303"/>
      <c r="X135" s="305"/>
      <c r="Y135" s="305"/>
      <c r="Z135" s="305"/>
      <c r="AA135" s="305"/>
      <c r="AB135" s="303"/>
      <c r="AC135" s="303"/>
      <c r="AD135" s="303"/>
      <c r="AE135" s="303"/>
      <c r="AF135" s="303"/>
      <c r="AG135" s="303"/>
      <c r="AH135" s="303"/>
      <c r="AI135" s="303"/>
      <c r="AJ135" s="303"/>
      <c r="AK135" s="303"/>
      <c r="AL135" s="303"/>
      <c r="AM135" s="303"/>
      <c r="AN135" s="303"/>
      <c r="AO135" s="303"/>
      <c r="AP135" s="303"/>
      <c r="AQ135" s="303"/>
      <c r="AR135" s="303"/>
      <c r="AS135" s="303"/>
      <c r="AT135" s="303"/>
      <c r="AU135" s="303"/>
      <c r="AV135" s="303"/>
      <c r="AW135" s="303"/>
      <c r="AX135" s="303"/>
      <c r="AY135" s="303"/>
      <c r="AZ135" s="303"/>
      <c r="BA135" s="303"/>
      <c r="BB135" s="303"/>
      <c r="BC135" s="303"/>
      <c r="BD135" s="303"/>
      <c r="BE135" s="303"/>
      <c r="BF135" s="303"/>
      <c r="BG135" s="303"/>
      <c r="BH135" s="303"/>
      <c r="BI135" s="303"/>
      <c r="BJ135" s="303"/>
      <c r="BK135" s="303"/>
      <c r="BL135" s="303"/>
      <c r="BM135" s="303"/>
      <c r="BN135" s="303"/>
      <c r="BO135" s="303"/>
      <c r="BP135" s="303"/>
      <c r="BQ135" s="303"/>
      <c r="BR135" s="303"/>
      <c r="BS135" s="303"/>
      <c r="BT135" s="303"/>
      <c r="BU135" s="303"/>
      <c r="BV135" s="303"/>
      <c r="BW135" s="303"/>
      <c r="BX135" s="303"/>
      <c r="BY135" s="303"/>
      <c r="BZ135" s="303"/>
      <c r="CA135" s="303"/>
      <c r="CB135" s="303"/>
      <c r="CC135" s="303"/>
      <c r="CD135" s="303"/>
      <c r="CE135" s="303"/>
      <c r="CF135" s="303"/>
      <c r="CG135" s="303"/>
      <c r="CH135" s="303"/>
      <c r="CI135" s="303"/>
      <c r="CJ135" s="303"/>
      <c r="CK135" s="303"/>
    </row>
    <row r="136" spans="1:89" s="40" customFormat="1" ht="27" customHeight="1" x14ac:dyDescent="0.2">
      <c r="A136" s="304"/>
      <c r="C136" s="7"/>
      <c r="D136" s="7"/>
      <c r="E136" s="7"/>
      <c r="F136" s="7"/>
      <c r="H136" s="7"/>
      <c r="I136" s="7"/>
      <c r="J136" s="7"/>
      <c r="K136" s="7"/>
      <c r="L136" s="7"/>
      <c r="M136" s="7"/>
      <c r="N136" s="7"/>
      <c r="O136" s="7"/>
      <c r="P136" s="7"/>
      <c r="Q136" s="7"/>
      <c r="S136" s="107"/>
      <c r="T136" s="7"/>
      <c r="U136" s="7"/>
      <c r="V136" s="303"/>
      <c r="W136" s="303"/>
      <c r="X136" s="305"/>
      <c r="Y136" s="305"/>
      <c r="Z136" s="305"/>
      <c r="AA136" s="305"/>
      <c r="AB136" s="303"/>
      <c r="AC136" s="303"/>
      <c r="AD136" s="303"/>
      <c r="AE136" s="303"/>
      <c r="AF136" s="303"/>
      <c r="AG136" s="303"/>
      <c r="AH136" s="304"/>
      <c r="AI136" s="304"/>
      <c r="AJ136" s="304"/>
      <c r="AK136" s="304"/>
      <c r="AL136" s="304"/>
      <c r="AM136" s="304"/>
      <c r="AN136" s="304"/>
      <c r="AO136" s="304"/>
      <c r="AP136" s="304"/>
      <c r="AQ136" s="304"/>
      <c r="AR136" s="304"/>
      <c r="AS136" s="304"/>
      <c r="AT136" s="304"/>
      <c r="AU136" s="304"/>
      <c r="AV136" s="304"/>
      <c r="AW136" s="304"/>
      <c r="AX136" s="304"/>
      <c r="AY136" s="304"/>
      <c r="AZ136" s="304"/>
      <c r="BA136" s="304"/>
      <c r="BB136" s="304"/>
      <c r="BC136" s="304"/>
      <c r="BD136" s="304"/>
      <c r="BE136" s="304"/>
      <c r="BF136" s="304"/>
      <c r="BG136" s="304"/>
      <c r="BH136" s="304"/>
      <c r="BI136" s="304"/>
      <c r="BJ136" s="304"/>
      <c r="BK136" s="304"/>
      <c r="BL136" s="304"/>
      <c r="BM136" s="304"/>
      <c r="BN136" s="304"/>
      <c r="BO136" s="304"/>
      <c r="BP136" s="304"/>
      <c r="BQ136" s="304"/>
      <c r="BR136" s="304"/>
      <c r="BS136" s="304"/>
      <c r="BT136" s="304"/>
      <c r="BU136" s="304"/>
      <c r="BV136" s="304"/>
      <c r="BW136" s="304"/>
      <c r="BX136" s="304"/>
      <c r="BY136" s="304"/>
      <c r="BZ136" s="304"/>
      <c r="CA136" s="304"/>
      <c r="CB136" s="304"/>
      <c r="CC136" s="304"/>
      <c r="CD136" s="304"/>
      <c r="CE136" s="304"/>
      <c r="CF136" s="304"/>
      <c r="CG136" s="304"/>
      <c r="CH136" s="304"/>
      <c r="CI136" s="304"/>
      <c r="CJ136" s="304"/>
      <c r="CK136" s="304"/>
    </row>
    <row r="137" spans="1:89" ht="27" customHeight="1" x14ac:dyDescent="0.2">
      <c r="A137" s="303"/>
      <c r="S137" s="107"/>
      <c r="V137" s="303"/>
      <c r="W137" s="303"/>
      <c r="X137" s="305"/>
      <c r="Y137" s="305"/>
      <c r="Z137" s="305"/>
      <c r="AA137" s="305"/>
      <c r="AB137" s="303"/>
      <c r="AC137" s="303"/>
      <c r="AD137" s="303"/>
      <c r="AE137" s="303"/>
      <c r="AF137" s="303"/>
      <c r="AG137" s="303"/>
      <c r="AH137" s="303"/>
      <c r="AI137" s="303"/>
      <c r="AJ137" s="303"/>
      <c r="AK137" s="303"/>
      <c r="AL137" s="303"/>
      <c r="AM137" s="303"/>
      <c r="AN137" s="303"/>
      <c r="AO137" s="303"/>
      <c r="AP137" s="303"/>
      <c r="AQ137" s="303"/>
      <c r="AR137" s="303"/>
      <c r="AS137" s="303"/>
      <c r="AT137" s="303"/>
      <c r="AU137" s="303"/>
      <c r="AV137" s="303"/>
      <c r="AW137" s="303"/>
      <c r="AX137" s="303"/>
      <c r="AY137" s="303"/>
      <c r="AZ137" s="303"/>
      <c r="BA137" s="303"/>
      <c r="BB137" s="303"/>
      <c r="BC137" s="303"/>
      <c r="BD137" s="303"/>
      <c r="BE137" s="303"/>
      <c r="BF137" s="303"/>
      <c r="BG137" s="303"/>
      <c r="BH137" s="303"/>
      <c r="BI137" s="303"/>
      <c r="BJ137" s="303"/>
      <c r="BK137" s="303"/>
      <c r="BL137" s="303"/>
      <c r="BM137" s="303"/>
      <c r="BN137" s="303"/>
      <c r="BO137" s="303"/>
      <c r="BP137" s="303"/>
      <c r="BQ137" s="303"/>
      <c r="BR137" s="303"/>
      <c r="BS137" s="303"/>
      <c r="BT137" s="303"/>
      <c r="BU137" s="303"/>
      <c r="BV137" s="303"/>
      <c r="BW137" s="303"/>
      <c r="BX137" s="303"/>
      <c r="BY137" s="303"/>
      <c r="BZ137" s="303"/>
      <c r="CA137" s="303"/>
      <c r="CB137" s="303"/>
      <c r="CC137" s="303"/>
      <c r="CD137" s="303"/>
      <c r="CE137" s="303"/>
      <c r="CF137" s="303"/>
      <c r="CG137" s="303"/>
      <c r="CH137" s="303"/>
      <c r="CI137" s="303"/>
      <c r="CJ137" s="303"/>
      <c r="CK137" s="303"/>
    </row>
    <row r="138" spans="1:89" ht="27" customHeight="1" x14ac:dyDescent="0.2">
      <c r="A138" s="303"/>
      <c r="S138" s="107"/>
      <c r="V138" s="303"/>
      <c r="W138" s="303"/>
      <c r="X138" s="305"/>
      <c r="Y138" s="305"/>
      <c r="Z138" s="305"/>
      <c r="AA138" s="305"/>
      <c r="AB138" s="303"/>
      <c r="AC138" s="303"/>
      <c r="AD138" s="303"/>
      <c r="AE138" s="303"/>
      <c r="AF138" s="303"/>
      <c r="AG138" s="303"/>
      <c r="AH138" s="303"/>
      <c r="AI138" s="303"/>
      <c r="AJ138" s="303"/>
      <c r="AK138" s="303"/>
      <c r="AL138" s="303"/>
      <c r="AM138" s="303"/>
      <c r="AN138" s="303"/>
      <c r="AO138" s="303"/>
      <c r="AP138" s="303"/>
      <c r="AQ138" s="303"/>
      <c r="AR138" s="303"/>
      <c r="AS138" s="303"/>
      <c r="AT138" s="303"/>
      <c r="AU138" s="303"/>
      <c r="AV138" s="303"/>
      <c r="AW138" s="303"/>
      <c r="AX138" s="303"/>
      <c r="AY138" s="303"/>
      <c r="AZ138" s="303"/>
      <c r="BA138" s="303"/>
      <c r="BB138" s="303"/>
      <c r="BC138" s="303"/>
      <c r="BD138" s="303"/>
      <c r="BE138" s="303"/>
      <c r="BF138" s="303"/>
      <c r="BG138" s="303"/>
      <c r="BH138" s="303"/>
      <c r="BI138" s="303"/>
      <c r="BJ138" s="303"/>
      <c r="BK138" s="303"/>
      <c r="BL138" s="303"/>
      <c r="BM138" s="303"/>
      <c r="BN138" s="303"/>
      <c r="BO138" s="303"/>
      <c r="BP138" s="303"/>
      <c r="BQ138" s="303"/>
      <c r="BR138" s="303"/>
      <c r="BS138" s="303"/>
      <c r="BT138" s="303"/>
      <c r="BU138" s="303"/>
      <c r="BV138" s="303"/>
      <c r="BW138" s="303"/>
      <c r="BX138" s="303"/>
      <c r="BY138" s="303"/>
      <c r="BZ138" s="303"/>
      <c r="CA138" s="303"/>
      <c r="CB138" s="303"/>
      <c r="CC138" s="303"/>
      <c r="CD138" s="303"/>
      <c r="CE138" s="303"/>
      <c r="CF138" s="303"/>
      <c r="CG138" s="303"/>
      <c r="CH138" s="303"/>
      <c r="CI138" s="303"/>
      <c r="CJ138" s="303"/>
      <c r="CK138" s="303"/>
    </row>
    <row r="139" spans="1:89" ht="27" customHeight="1" x14ac:dyDescent="0.2">
      <c r="A139" s="303"/>
      <c r="S139" s="107"/>
      <c r="V139" s="303"/>
      <c r="W139" s="303"/>
      <c r="X139" s="305"/>
      <c r="Y139" s="305"/>
      <c r="Z139" s="305"/>
      <c r="AA139" s="305"/>
      <c r="AB139" s="303"/>
      <c r="AC139" s="303"/>
      <c r="AD139" s="303"/>
      <c r="AE139" s="303"/>
      <c r="AF139" s="303"/>
      <c r="AG139" s="303"/>
      <c r="AH139" s="303"/>
      <c r="AI139" s="303"/>
      <c r="AJ139" s="303"/>
      <c r="AK139" s="303"/>
      <c r="AL139" s="303"/>
      <c r="AM139" s="303"/>
      <c r="AN139" s="303"/>
      <c r="AO139" s="303"/>
      <c r="AP139" s="303"/>
      <c r="AQ139" s="303"/>
      <c r="AR139" s="303"/>
      <c r="AS139" s="303"/>
      <c r="AT139" s="303"/>
      <c r="AU139" s="303"/>
      <c r="AV139" s="303"/>
      <c r="AW139" s="303"/>
      <c r="AX139" s="303"/>
      <c r="AY139" s="303"/>
      <c r="AZ139" s="303"/>
      <c r="BA139" s="303"/>
      <c r="BB139" s="303"/>
      <c r="BC139" s="303"/>
      <c r="BD139" s="303"/>
      <c r="BE139" s="303"/>
      <c r="BF139" s="303"/>
      <c r="BG139" s="303"/>
      <c r="BH139" s="303"/>
      <c r="BI139" s="303"/>
      <c r="BJ139" s="303"/>
      <c r="BK139" s="303"/>
      <c r="BL139" s="303"/>
      <c r="BM139" s="303"/>
      <c r="BN139" s="303"/>
      <c r="BO139" s="303"/>
      <c r="BP139" s="303"/>
      <c r="BQ139" s="303"/>
      <c r="BR139" s="303"/>
      <c r="BS139" s="303"/>
      <c r="BT139" s="303"/>
      <c r="BU139" s="303"/>
      <c r="BV139" s="303"/>
      <c r="BW139" s="303"/>
      <c r="BX139" s="303"/>
      <c r="BY139" s="303"/>
      <c r="BZ139" s="303"/>
      <c r="CA139" s="303"/>
      <c r="CB139" s="303"/>
      <c r="CC139" s="303"/>
      <c r="CD139" s="303"/>
      <c r="CE139" s="303"/>
      <c r="CF139" s="303"/>
      <c r="CG139" s="303"/>
      <c r="CH139" s="303"/>
      <c r="CI139" s="303"/>
      <c r="CJ139" s="303"/>
      <c r="CK139" s="303"/>
    </row>
    <row r="140" spans="1:89" ht="27" customHeight="1" x14ac:dyDescent="0.2">
      <c r="A140" s="303"/>
      <c r="L140" s="40"/>
      <c r="M140" s="40"/>
      <c r="N140" s="40"/>
      <c r="O140" s="40"/>
      <c r="P140" s="40"/>
      <c r="S140" s="107"/>
      <c r="V140" s="303"/>
      <c r="W140" s="303"/>
      <c r="X140" s="305"/>
      <c r="Y140" s="305"/>
      <c r="Z140" s="305"/>
      <c r="AA140" s="305"/>
      <c r="AB140" s="303"/>
      <c r="AC140" s="303"/>
      <c r="AD140" s="303"/>
      <c r="AE140" s="303"/>
      <c r="AF140" s="303"/>
      <c r="AG140" s="303"/>
      <c r="AH140" s="303"/>
      <c r="AI140" s="303"/>
      <c r="AJ140" s="303"/>
      <c r="AK140" s="303"/>
      <c r="AL140" s="303"/>
      <c r="AM140" s="303"/>
      <c r="AN140" s="303"/>
      <c r="AO140" s="303"/>
      <c r="AP140" s="303"/>
      <c r="AQ140" s="303"/>
      <c r="AR140" s="303"/>
      <c r="AS140" s="303"/>
      <c r="AT140" s="303"/>
      <c r="AU140" s="303"/>
      <c r="AV140" s="303"/>
      <c r="AW140" s="303"/>
      <c r="AX140" s="303"/>
      <c r="AY140" s="303"/>
      <c r="AZ140" s="303"/>
      <c r="BA140" s="303"/>
      <c r="BB140" s="303"/>
      <c r="BC140" s="303"/>
      <c r="BD140" s="303"/>
      <c r="BE140" s="303"/>
      <c r="BF140" s="303"/>
      <c r="BG140" s="303"/>
      <c r="BH140" s="303"/>
      <c r="BI140" s="303"/>
      <c r="BJ140" s="303"/>
      <c r="BK140" s="303"/>
      <c r="BL140" s="303"/>
      <c r="BM140" s="303"/>
      <c r="BN140" s="303"/>
      <c r="BO140" s="303"/>
      <c r="BP140" s="303"/>
      <c r="BQ140" s="303"/>
      <c r="BR140" s="303"/>
      <c r="BS140" s="303"/>
      <c r="BT140" s="303"/>
      <c r="BU140" s="303"/>
      <c r="BV140" s="303"/>
      <c r="BW140" s="303"/>
      <c r="BX140" s="303"/>
      <c r="BY140" s="303"/>
      <c r="BZ140" s="303"/>
      <c r="CA140" s="303"/>
      <c r="CB140" s="303"/>
      <c r="CC140" s="303"/>
      <c r="CD140" s="303"/>
      <c r="CE140" s="303"/>
      <c r="CF140" s="303"/>
      <c r="CG140" s="303"/>
      <c r="CH140" s="303"/>
      <c r="CI140" s="303"/>
      <c r="CJ140" s="303"/>
      <c r="CK140" s="303"/>
    </row>
    <row r="141" spans="1:89" ht="23.25" customHeight="1" x14ac:dyDescent="0.2">
      <c r="A141" s="303"/>
      <c r="S141" s="107"/>
      <c r="V141" s="303"/>
      <c r="W141" s="303"/>
      <c r="X141" s="305"/>
      <c r="Y141" s="305"/>
      <c r="Z141" s="305"/>
      <c r="AA141" s="305"/>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BG141" s="303"/>
      <c r="BH141" s="303"/>
      <c r="BI141" s="303"/>
      <c r="BJ141" s="303"/>
      <c r="BK141" s="303"/>
      <c r="BL141" s="303"/>
      <c r="BM141" s="303"/>
      <c r="BN141" s="303"/>
      <c r="BO141" s="303"/>
      <c r="BP141" s="303"/>
      <c r="BQ141" s="303"/>
      <c r="BR141" s="303"/>
      <c r="BS141" s="303"/>
      <c r="BT141" s="303"/>
      <c r="BU141" s="303"/>
      <c r="BV141" s="303"/>
      <c r="BW141" s="303"/>
      <c r="BX141" s="303"/>
      <c r="BY141" s="303"/>
      <c r="BZ141" s="303"/>
      <c r="CA141" s="303"/>
      <c r="CB141" s="303"/>
      <c r="CC141" s="303"/>
      <c r="CD141" s="303"/>
      <c r="CE141" s="303"/>
      <c r="CF141" s="303"/>
      <c r="CG141" s="303"/>
      <c r="CH141" s="303"/>
      <c r="CI141" s="303"/>
      <c r="CJ141" s="303"/>
      <c r="CK141" s="303"/>
    </row>
    <row r="142" spans="1:89" ht="27" customHeight="1" x14ac:dyDescent="0.2">
      <c r="A142" s="303"/>
      <c r="S142" s="107"/>
      <c r="V142" s="303"/>
      <c r="W142" s="303"/>
      <c r="X142" s="305"/>
      <c r="Y142" s="305"/>
      <c r="Z142" s="305"/>
      <c r="AA142" s="305"/>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c r="BG142" s="303"/>
      <c r="BH142" s="303"/>
      <c r="BI142" s="303"/>
      <c r="BJ142" s="303"/>
      <c r="BK142" s="303"/>
      <c r="BL142" s="303"/>
      <c r="BM142" s="303"/>
      <c r="BN142" s="303"/>
      <c r="BO142" s="303"/>
      <c r="BP142" s="303"/>
      <c r="BQ142" s="303"/>
      <c r="BR142" s="303"/>
      <c r="BS142" s="303"/>
      <c r="BT142" s="303"/>
      <c r="BU142" s="303"/>
      <c r="BV142" s="303"/>
      <c r="BW142" s="303"/>
      <c r="BX142" s="303"/>
      <c r="BY142" s="303"/>
      <c r="BZ142" s="303"/>
      <c r="CA142" s="303"/>
      <c r="CB142" s="303"/>
      <c r="CC142" s="303"/>
      <c r="CD142" s="303"/>
      <c r="CE142" s="303"/>
      <c r="CF142" s="303"/>
      <c r="CG142" s="303"/>
      <c r="CH142" s="303"/>
      <c r="CI142" s="303"/>
      <c r="CJ142" s="303"/>
      <c r="CK142" s="303"/>
    </row>
    <row r="143" spans="1:89" ht="27" customHeight="1" x14ac:dyDescent="0.2">
      <c r="A143" s="303"/>
      <c r="S143" s="107"/>
      <c r="V143" s="303"/>
      <c r="W143" s="303"/>
      <c r="X143" s="305"/>
      <c r="Y143" s="305"/>
      <c r="Z143" s="305"/>
      <c r="AA143" s="305"/>
      <c r="AB143" s="303"/>
      <c r="AC143" s="303"/>
      <c r="AD143" s="303"/>
      <c r="AE143" s="303"/>
      <c r="AF143" s="303"/>
      <c r="AG143" s="303"/>
      <c r="AH143" s="303"/>
      <c r="AI143" s="303"/>
      <c r="AJ143" s="303"/>
      <c r="AK143" s="303"/>
      <c r="AL143" s="303"/>
      <c r="AM143" s="303"/>
      <c r="AN143" s="303"/>
      <c r="AO143" s="303"/>
      <c r="AP143" s="303"/>
      <c r="AQ143" s="303"/>
      <c r="AR143" s="303"/>
      <c r="AS143" s="303"/>
      <c r="AT143" s="303"/>
      <c r="AU143" s="303"/>
      <c r="AV143" s="303"/>
      <c r="AW143" s="303"/>
      <c r="AX143" s="303"/>
      <c r="AY143" s="303"/>
      <c r="AZ143" s="303"/>
      <c r="BA143" s="303"/>
      <c r="BB143" s="303"/>
      <c r="BC143" s="303"/>
      <c r="BD143" s="303"/>
      <c r="BE143" s="303"/>
      <c r="BF143" s="303"/>
      <c r="BG143" s="303"/>
      <c r="BH143" s="303"/>
      <c r="BI143" s="303"/>
      <c r="BJ143" s="303"/>
      <c r="BK143" s="303"/>
      <c r="BL143" s="303"/>
      <c r="BM143" s="303"/>
      <c r="BN143" s="303"/>
      <c r="BO143" s="303"/>
      <c r="BP143" s="303"/>
      <c r="BQ143" s="303"/>
      <c r="BR143" s="303"/>
      <c r="BS143" s="303"/>
      <c r="BT143" s="303"/>
      <c r="BU143" s="303"/>
      <c r="BV143" s="303"/>
      <c r="BW143" s="303"/>
      <c r="BX143" s="303"/>
      <c r="BY143" s="303"/>
      <c r="BZ143" s="303"/>
      <c r="CA143" s="303"/>
      <c r="CB143" s="303"/>
      <c r="CC143" s="303"/>
      <c r="CD143" s="303"/>
      <c r="CE143" s="303"/>
      <c r="CF143" s="303"/>
      <c r="CG143" s="303"/>
      <c r="CH143" s="303"/>
      <c r="CI143" s="303"/>
      <c r="CJ143" s="303"/>
      <c r="CK143" s="303"/>
    </row>
    <row r="144" spans="1:89" ht="27" customHeight="1" x14ac:dyDescent="0.2">
      <c r="A144" s="303"/>
      <c r="S144" s="107"/>
      <c r="V144" s="303"/>
      <c r="W144" s="303"/>
      <c r="X144" s="305"/>
      <c r="Y144" s="305"/>
      <c r="Z144" s="305"/>
      <c r="AA144" s="305"/>
      <c r="AB144" s="303"/>
      <c r="AC144" s="303"/>
      <c r="AD144" s="303"/>
      <c r="AE144" s="303"/>
      <c r="AF144" s="303"/>
      <c r="AG144" s="303"/>
      <c r="AH144" s="303"/>
      <c r="AI144" s="303"/>
      <c r="AJ144" s="303"/>
      <c r="AK144" s="303"/>
      <c r="AL144" s="303"/>
      <c r="AM144" s="303"/>
      <c r="AN144" s="303"/>
      <c r="AO144" s="303"/>
      <c r="AP144" s="303"/>
      <c r="AQ144" s="303"/>
      <c r="AR144" s="303"/>
      <c r="AS144" s="303"/>
      <c r="AT144" s="303"/>
      <c r="AU144" s="303"/>
      <c r="AV144" s="303"/>
      <c r="AW144" s="303"/>
      <c r="AX144" s="303"/>
      <c r="AY144" s="303"/>
      <c r="AZ144" s="303"/>
      <c r="BA144" s="303"/>
      <c r="BB144" s="303"/>
      <c r="BC144" s="303"/>
      <c r="BD144" s="303"/>
      <c r="BE144" s="303"/>
      <c r="BF144" s="303"/>
      <c r="BG144" s="303"/>
      <c r="BH144" s="303"/>
      <c r="BI144" s="303"/>
      <c r="BJ144" s="303"/>
      <c r="BK144" s="303"/>
      <c r="BL144" s="303"/>
      <c r="BM144" s="303"/>
      <c r="BN144" s="303"/>
      <c r="BO144" s="303"/>
      <c r="BP144" s="303"/>
      <c r="BQ144" s="303"/>
      <c r="BR144" s="303"/>
      <c r="BS144" s="303"/>
      <c r="BT144" s="303"/>
      <c r="BU144" s="303"/>
      <c r="BV144" s="303"/>
      <c r="BW144" s="303"/>
      <c r="BX144" s="303"/>
      <c r="BY144" s="303"/>
      <c r="BZ144" s="303"/>
      <c r="CA144" s="303"/>
      <c r="CB144" s="303"/>
      <c r="CC144" s="303"/>
      <c r="CD144" s="303"/>
      <c r="CE144" s="303"/>
      <c r="CF144" s="303"/>
      <c r="CG144" s="303"/>
      <c r="CH144" s="303"/>
      <c r="CI144" s="303"/>
      <c r="CJ144" s="303"/>
      <c r="CK144" s="303"/>
    </row>
    <row r="145" spans="1:89" x14ac:dyDescent="0.2">
      <c r="A145" s="303"/>
      <c r="S145" s="107"/>
      <c r="V145" s="303"/>
      <c r="W145" s="303"/>
      <c r="X145" s="305"/>
      <c r="Y145" s="305"/>
      <c r="Z145" s="305"/>
      <c r="AA145" s="305"/>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c r="BG145" s="303"/>
      <c r="BH145" s="303"/>
      <c r="BI145" s="303"/>
      <c r="BJ145" s="303"/>
      <c r="BK145" s="303"/>
      <c r="BL145" s="303"/>
      <c r="BM145" s="303"/>
      <c r="BN145" s="303"/>
      <c r="BO145" s="303"/>
      <c r="BP145" s="303"/>
      <c r="BQ145" s="303"/>
      <c r="BR145" s="303"/>
      <c r="BS145" s="303"/>
      <c r="BT145" s="303"/>
      <c r="BU145" s="303"/>
      <c r="BV145" s="303"/>
      <c r="BW145" s="303"/>
      <c r="BX145" s="303"/>
      <c r="BY145" s="303"/>
      <c r="BZ145" s="303"/>
      <c r="CA145" s="303"/>
      <c r="CB145" s="303"/>
      <c r="CC145" s="303"/>
      <c r="CD145" s="303"/>
      <c r="CE145" s="303"/>
      <c r="CF145" s="303"/>
      <c r="CG145" s="303"/>
      <c r="CH145" s="303"/>
      <c r="CI145" s="303"/>
      <c r="CJ145" s="303"/>
      <c r="CK145" s="303"/>
    </row>
    <row r="146" spans="1:89" x14ac:dyDescent="0.2">
      <c r="A146" s="303"/>
      <c r="S146" s="107"/>
      <c r="V146" s="303"/>
      <c r="W146" s="303"/>
      <c r="X146" s="305"/>
      <c r="Y146" s="305"/>
      <c r="Z146" s="305"/>
      <c r="AA146" s="305"/>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c r="BG146" s="303"/>
      <c r="BH146" s="303"/>
      <c r="BI146" s="303"/>
      <c r="BJ146" s="303"/>
      <c r="BK146" s="303"/>
      <c r="BL146" s="303"/>
      <c r="BM146" s="303"/>
      <c r="BN146" s="303"/>
      <c r="BO146" s="303"/>
      <c r="BP146" s="303"/>
      <c r="BQ146" s="303"/>
      <c r="BR146" s="303"/>
      <c r="BS146" s="303"/>
      <c r="BT146" s="303"/>
      <c r="BU146" s="303"/>
      <c r="BV146" s="303"/>
      <c r="BW146" s="303"/>
      <c r="BX146" s="303"/>
      <c r="BY146" s="303"/>
      <c r="BZ146" s="303"/>
      <c r="CA146" s="303"/>
      <c r="CB146" s="303"/>
      <c r="CC146" s="303"/>
      <c r="CD146" s="303"/>
      <c r="CE146" s="303"/>
      <c r="CF146" s="303"/>
      <c r="CG146" s="303"/>
      <c r="CH146" s="303"/>
      <c r="CI146" s="303"/>
      <c r="CJ146" s="303"/>
      <c r="CK146" s="303"/>
    </row>
    <row r="147" spans="1:89" x14ac:dyDescent="0.2">
      <c r="A147" s="303"/>
      <c r="S147" s="107"/>
      <c r="V147" s="303"/>
      <c r="W147" s="303"/>
      <c r="X147" s="305"/>
      <c r="Y147" s="305"/>
      <c r="Z147" s="305"/>
      <c r="AA147" s="305"/>
      <c r="AB147" s="303"/>
      <c r="AC147" s="303"/>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3"/>
      <c r="AY147" s="303"/>
      <c r="AZ147" s="303"/>
      <c r="BA147" s="303"/>
      <c r="BB147" s="303"/>
      <c r="BC147" s="303"/>
      <c r="BD147" s="303"/>
      <c r="BE147" s="303"/>
      <c r="BF147" s="303"/>
      <c r="BG147" s="303"/>
      <c r="BH147" s="303"/>
      <c r="BI147" s="303"/>
      <c r="BJ147" s="303"/>
      <c r="BK147" s="303"/>
      <c r="BL147" s="303"/>
      <c r="BM147" s="303"/>
      <c r="BN147" s="303"/>
      <c r="BO147" s="303"/>
      <c r="BP147" s="303"/>
      <c r="BQ147" s="303"/>
      <c r="BR147" s="303"/>
      <c r="BS147" s="303"/>
      <c r="BT147" s="303"/>
      <c r="BU147" s="303"/>
      <c r="BV147" s="303"/>
      <c r="BW147" s="303"/>
      <c r="BX147" s="303"/>
      <c r="BY147" s="303"/>
      <c r="BZ147" s="303"/>
      <c r="CA147" s="303"/>
      <c r="CB147" s="303"/>
      <c r="CC147" s="303"/>
      <c r="CD147" s="303"/>
      <c r="CE147" s="303"/>
      <c r="CF147" s="303"/>
      <c r="CG147" s="303"/>
      <c r="CH147" s="303"/>
      <c r="CI147" s="303"/>
      <c r="CJ147" s="303"/>
      <c r="CK147" s="303"/>
    </row>
    <row r="148" spans="1:89" x14ac:dyDescent="0.2">
      <c r="A148" s="303"/>
      <c r="S148" s="107"/>
      <c r="V148" s="303"/>
      <c r="W148" s="303"/>
      <c r="X148" s="305"/>
      <c r="Y148" s="305"/>
      <c r="Z148" s="305"/>
      <c r="AA148" s="305"/>
      <c r="AB148" s="303"/>
      <c r="AC148" s="303"/>
      <c r="AD148" s="303"/>
      <c r="AE148" s="303"/>
      <c r="AF148" s="303"/>
      <c r="AG148" s="303"/>
      <c r="AH148" s="303"/>
      <c r="AI148" s="303"/>
      <c r="AJ148" s="303"/>
      <c r="AK148" s="303"/>
      <c r="AL148" s="303"/>
      <c r="AM148" s="303"/>
      <c r="AN148" s="303"/>
      <c r="AO148" s="303"/>
      <c r="AP148" s="303"/>
      <c r="AQ148" s="303"/>
      <c r="AR148" s="303"/>
      <c r="AS148" s="303"/>
      <c r="AT148" s="303"/>
      <c r="AU148" s="303"/>
      <c r="AV148" s="303"/>
      <c r="AW148" s="303"/>
      <c r="AX148" s="303"/>
      <c r="AY148" s="303"/>
      <c r="AZ148" s="303"/>
      <c r="BA148" s="303"/>
      <c r="BB148" s="303"/>
      <c r="BC148" s="303"/>
      <c r="BD148" s="303"/>
      <c r="BE148" s="303"/>
      <c r="BF148" s="303"/>
      <c r="BG148" s="303"/>
      <c r="BH148" s="303"/>
      <c r="BI148" s="303"/>
      <c r="BJ148" s="303"/>
      <c r="BK148" s="303"/>
      <c r="BL148" s="303"/>
      <c r="BM148" s="303"/>
      <c r="BN148" s="303"/>
      <c r="BO148" s="303"/>
      <c r="BP148" s="303"/>
      <c r="BQ148" s="303"/>
      <c r="BR148" s="303"/>
      <c r="BS148" s="303"/>
      <c r="BT148" s="303"/>
      <c r="BU148" s="303"/>
      <c r="BV148" s="303"/>
      <c r="BW148" s="303"/>
      <c r="BX148" s="303"/>
      <c r="BY148" s="303"/>
      <c r="BZ148" s="303"/>
      <c r="CA148" s="303"/>
      <c r="CB148" s="303"/>
      <c r="CC148" s="303"/>
      <c r="CD148" s="303"/>
      <c r="CE148" s="303"/>
      <c r="CF148" s="303"/>
      <c r="CG148" s="303"/>
      <c r="CH148" s="303"/>
      <c r="CI148" s="303"/>
      <c r="CJ148" s="303"/>
      <c r="CK148" s="303"/>
    </row>
    <row r="149" spans="1:89" x14ac:dyDescent="0.2">
      <c r="A149" s="303"/>
      <c r="S149" s="107"/>
      <c r="V149" s="303"/>
      <c r="W149" s="303"/>
      <c r="X149" s="305"/>
      <c r="Y149" s="305"/>
      <c r="Z149" s="305"/>
      <c r="AA149" s="305"/>
      <c r="AB149" s="303"/>
      <c r="AC149" s="303"/>
      <c r="AD149" s="303"/>
      <c r="AE149" s="303"/>
      <c r="AF149" s="303"/>
      <c r="AG149" s="303"/>
      <c r="AH149" s="303"/>
      <c r="AI149" s="303"/>
      <c r="AJ149" s="303"/>
      <c r="AK149" s="303"/>
      <c r="AL149" s="303"/>
      <c r="AM149" s="303"/>
      <c r="AN149" s="303"/>
      <c r="AO149" s="303"/>
      <c r="AP149" s="303"/>
      <c r="AQ149" s="303"/>
      <c r="AR149" s="303"/>
      <c r="AS149" s="303"/>
      <c r="AT149" s="303"/>
      <c r="AU149" s="303"/>
      <c r="AV149" s="303"/>
      <c r="AW149" s="303"/>
      <c r="AX149" s="303"/>
      <c r="AY149" s="303"/>
      <c r="AZ149" s="303"/>
      <c r="BA149" s="303"/>
      <c r="BB149" s="303"/>
      <c r="BC149" s="303"/>
      <c r="BD149" s="303"/>
      <c r="BE149" s="303"/>
      <c r="BF149" s="303"/>
      <c r="BG149" s="303"/>
      <c r="BH149" s="303"/>
      <c r="BI149" s="303"/>
      <c r="BJ149" s="303"/>
      <c r="BK149" s="303"/>
      <c r="BL149" s="303"/>
      <c r="BM149" s="303"/>
      <c r="BN149" s="303"/>
      <c r="BO149" s="303"/>
      <c r="BP149" s="303"/>
      <c r="BQ149" s="303"/>
      <c r="BR149" s="303"/>
      <c r="BS149" s="303"/>
      <c r="BT149" s="303"/>
      <c r="BU149" s="303"/>
      <c r="BV149" s="303"/>
      <c r="BW149" s="303"/>
      <c r="BX149" s="303"/>
      <c r="BY149" s="303"/>
      <c r="BZ149" s="303"/>
      <c r="CA149" s="303"/>
      <c r="CB149" s="303"/>
      <c r="CC149" s="303"/>
      <c r="CD149" s="303"/>
      <c r="CE149" s="303"/>
      <c r="CF149" s="303"/>
      <c r="CG149" s="303"/>
      <c r="CH149" s="303"/>
      <c r="CI149" s="303"/>
      <c r="CJ149" s="303"/>
      <c r="CK149" s="303"/>
    </row>
    <row r="150" spans="1:89" x14ac:dyDescent="0.2">
      <c r="A150" s="303"/>
      <c r="S150" s="107"/>
      <c r="V150" s="303"/>
      <c r="W150" s="303"/>
      <c r="X150" s="305"/>
      <c r="Y150" s="305"/>
      <c r="Z150" s="305"/>
      <c r="AA150" s="305"/>
      <c r="AB150" s="303"/>
      <c r="AC150" s="303"/>
      <c r="AD150" s="303"/>
      <c r="AE150" s="303"/>
      <c r="AF150" s="303"/>
      <c r="AG150" s="303"/>
      <c r="AH150" s="303"/>
      <c r="AI150" s="303"/>
      <c r="AJ150" s="303"/>
      <c r="AK150" s="303"/>
      <c r="AL150" s="303"/>
      <c r="AM150" s="303"/>
      <c r="AN150" s="303"/>
      <c r="AO150" s="303"/>
      <c r="AP150" s="303"/>
      <c r="AQ150" s="303"/>
      <c r="AR150" s="303"/>
      <c r="AS150" s="303"/>
      <c r="AT150" s="303"/>
      <c r="AU150" s="303"/>
      <c r="AV150" s="303"/>
      <c r="AW150" s="303"/>
      <c r="AX150" s="303"/>
      <c r="AY150" s="303"/>
      <c r="AZ150" s="303"/>
      <c r="BA150" s="303"/>
      <c r="BB150" s="303"/>
      <c r="BC150" s="303"/>
      <c r="BD150" s="303"/>
      <c r="BE150" s="303"/>
      <c r="BF150" s="303"/>
      <c r="BG150" s="303"/>
      <c r="BH150" s="303"/>
      <c r="BI150" s="303"/>
      <c r="BJ150" s="303"/>
      <c r="BK150" s="303"/>
      <c r="BL150" s="303"/>
      <c r="BM150" s="303"/>
      <c r="BN150" s="303"/>
      <c r="BO150" s="303"/>
      <c r="BP150" s="303"/>
      <c r="BQ150" s="303"/>
      <c r="BR150" s="303"/>
      <c r="BS150" s="303"/>
      <c r="BT150" s="303"/>
      <c r="BU150" s="303"/>
      <c r="BV150" s="303"/>
      <c r="BW150" s="303"/>
      <c r="BX150" s="303"/>
      <c r="BY150" s="303"/>
      <c r="BZ150" s="303"/>
      <c r="CA150" s="303"/>
      <c r="CB150" s="303"/>
      <c r="CC150" s="303"/>
      <c r="CD150" s="303"/>
      <c r="CE150" s="303"/>
      <c r="CF150" s="303"/>
      <c r="CG150" s="303"/>
      <c r="CH150" s="303"/>
      <c r="CI150" s="303"/>
      <c r="CJ150" s="303"/>
      <c r="CK150" s="303"/>
    </row>
    <row r="151" spans="1:89" x14ac:dyDescent="0.2">
      <c r="A151" s="303"/>
      <c r="S151" s="107"/>
      <c r="V151" s="303"/>
      <c r="W151" s="303"/>
      <c r="X151" s="305"/>
      <c r="Y151" s="305"/>
      <c r="Z151" s="305"/>
      <c r="AA151" s="305"/>
      <c r="AB151" s="303"/>
      <c r="AC151" s="303"/>
      <c r="AD151" s="303"/>
      <c r="AE151" s="303"/>
      <c r="AF151" s="303"/>
      <c r="AG151" s="303"/>
      <c r="AH151" s="303"/>
      <c r="AI151" s="303"/>
      <c r="AJ151" s="303"/>
      <c r="AK151" s="303"/>
      <c r="AL151" s="303"/>
      <c r="AM151" s="303"/>
      <c r="AN151" s="303"/>
      <c r="AO151" s="303"/>
      <c r="AP151" s="303"/>
      <c r="AQ151" s="303"/>
      <c r="AR151" s="303"/>
      <c r="AS151" s="303"/>
      <c r="AT151" s="303"/>
      <c r="AU151" s="303"/>
      <c r="AV151" s="303"/>
      <c r="AW151" s="303"/>
      <c r="AX151" s="303"/>
      <c r="AY151" s="303"/>
      <c r="AZ151" s="303"/>
      <c r="BA151" s="303"/>
      <c r="BB151" s="303"/>
      <c r="BC151" s="303"/>
      <c r="BD151" s="303"/>
      <c r="BE151" s="303"/>
      <c r="BF151" s="303"/>
      <c r="BG151" s="303"/>
      <c r="BH151" s="303"/>
      <c r="BI151" s="303"/>
      <c r="BJ151" s="303"/>
      <c r="BK151" s="303"/>
      <c r="BL151" s="303"/>
      <c r="BM151" s="303"/>
      <c r="BN151" s="303"/>
      <c r="BO151" s="303"/>
      <c r="BP151" s="303"/>
      <c r="BQ151" s="303"/>
      <c r="BR151" s="303"/>
      <c r="BS151" s="303"/>
      <c r="BT151" s="303"/>
      <c r="BU151" s="303"/>
      <c r="BV151" s="303"/>
      <c r="BW151" s="303"/>
      <c r="BX151" s="303"/>
      <c r="BY151" s="303"/>
      <c r="BZ151" s="303"/>
      <c r="CA151" s="303"/>
      <c r="CB151" s="303"/>
      <c r="CC151" s="303"/>
      <c r="CD151" s="303"/>
      <c r="CE151" s="303"/>
      <c r="CF151" s="303"/>
      <c r="CG151" s="303"/>
      <c r="CH151" s="303"/>
      <c r="CI151" s="303"/>
      <c r="CJ151" s="303"/>
      <c r="CK151" s="303"/>
    </row>
    <row r="152" spans="1:89" s="40" customFormat="1" x14ac:dyDescent="0.2">
      <c r="A152" s="304"/>
      <c r="D152" s="7"/>
      <c r="E152" s="7"/>
      <c r="F152" s="7"/>
      <c r="G152" s="7"/>
      <c r="H152" s="7"/>
      <c r="I152" s="7"/>
      <c r="J152" s="7"/>
      <c r="K152" s="7"/>
      <c r="L152" s="7"/>
      <c r="M152" s="7"/>
      <c r="N152" s="7"/>
      <c r="O152" s="7"/>
      <c r="P152" s="7"/>
      <c r="S152" s="107"/>
      <c r="T152" s="7"/>
      <c r="U152" s="7"/>
      <c r="V152" s="303"/>
      <c r="W152" s="303"/>
      <c r="X152" s="305"/>
      <c r="Y152" s="305"/>
      <c r="Z152" s="305"/>
      <c r="AA152" s="305"/>
      <c r="AB152" s="303"/>
      <c r="AC152" s="303"/>
      <c r="AD152" s="303"/>
      <c r="AE152" s="303"/>
      <c r="AF152" s="303"/>
      <c r="AG152" s="303"/>
      <c r="AH152" s="304"/>
      <c r="AI152" s="304"/>
      <c r="AJ152" s="304"/>
      <c r="AK152" s="304"/>
      <c r="AL152" s="304"/>
      <c r="AM152" s="304"/>
      <c r="AN152" s="304"/>
      <c r="AO152" s="304"/>
      <c r="AP152" s="304"/>
      <c r="AQ152" s="304"/>
      <c r="AR152" s="304"/>
      <c r="AS152" s="304"/>
      <c r="AT152" s="304"/>
      <c r="AU152" s="304"/>
      <c r="AV152" s="304"/>
      <c r="AW152" s="304"/>
      <c r="AX152" s="304"/>
      <c r="AY152" s="304"/>
      <c r="AZ152" s="304"/>
      <c r="BA152" s="304"/>
      <c r="BB152" s="304"/>
      <c r="BC152" s="304"/>
      <c r="BD152" s="304"/>
      <c r="BE152" s="304"/>
      <c r="BF152" s="304"/>
      <c r="BG152" s="304"/>
      <c r="BH152" s="304"/>
      <c r="BI152" s="304"/>
      <c r="BJ152" s="304"/>
      <c r="BK152" s="304"/>
      <c r="BL152" s="304"/>
      <c r="BM152" s="304"/>
      <c r="BN152" s="304"/>
      <c r="BO152" s="304"/>
      <c r="BP152" s="304"/>
      <c r="BQ152" s="304"/>
      <c r="BR152" s="304"/>
      <c r="BS152" s="304"/>
      <c r="BT152" s="304"/>
      <c r="BU152" s="304"/>
      <c r="BV152" s="304"/>
      <c r="BW152" s="304"/>
      <c r="BX152" s="304"/>
      <c r="BY152" s="304"/>
      <c r="BZ152" s="304"/>
      <c r="CA152" s="304"/>
      <c r="CB152" s="304"/>
      <c r="CC152" s="304"/>
      <c r="CD152" s="304"/>
      <c r="CE152" s="304"/>
      <c r="CF152" s="304"/>
      <c r="CG152" s="304"/>
      <c r="CH152" s="304"/>
      <c r="CI152" s="304"/>
      <c r="CJ152" s="304"/>
      <c r="CK152" s="304"/>
    </row>
    <row r="153" spans="1:89" x14ac:dyDescent="0.2">
      <c r="A153" s="303"/>
      <c r="S153" s="107"/>
      <c r="V153" s="303"/>
      <c r="W153" s="303"/>
      <c r="X153" s="305"/>
      <c r="Y153" s="305"/>
      <c r="Z153" s="305"/>
      <c r="AA153" s="305"/>
      <c r="AB153" s="303"/>
      <c r="AC153" s="303"/>
      <c r="AD153" s="303"/>
      <c r="AE153" s="303"/>
      <c r="AF153" s="303"/>
      <c r="AG153" s="303"/>
      <c r="AH153" s="303"/>
      <c r="AI153" s="303"/>
      <c r="AJ153" s="303"/>
      <c r="AK153" s="303"/>
      <c r="AL153" s="303"/>
      <c r="AM153" s="303"/>
      <c r="AN153" s="303"/>
      <c r="AO153" s="303"/>
      <c r="AP153" s="303"/>
      <c r="AQ153" s="303"/>
      <c r="AR153" s="303"/>
      <c r="AS153" s="303"/>
      <c r="AT153" s="303"/>
      <c r="AU153" s="303"/>
      <c r="AV153" s="303"/>
      <c r="AW153" s="303"/>
      <c r="AX153" s="303"/>
      <c r="AY153" s="303"/>
      <c r="AZ153" s="303"/>
      <c r="BA153" s="303"/>
      <c r="BB153" s="303"/>
      <c r="BC153" s="303"/>
      <c r="BD153" s="303"/>
      <c r="BE153" s="303"/>
      <c r="BF153" s="303"/>
      <c r="BG153" s="303"/>
      <c r="BH153" s="303"/>
      <c r="BI153" s="303"/>
      <c r="BJ153" s="303"/>
      <c r="BK153" s="303"/>
      <c r="BL153" s="303"/>
      <c r="BM153" s="303"/>
      <c r="BN153" s="303"/>
      <c r="BO153" s="303"/>
      <c r="BP153" s="303"/>
      <c r="BQ153" s="303"/>
      <c r="BR153" s="303"/>
      <c r="BS153" s="303"/>
      <c r="BT153" s="303"/>
      <c r="BU153" s="303"/>
      <c r="BV153" s="303"/>
      <c r="BW153" s="303"/>
      <c r="BX153" s="303"/>
      <c r="BY153" s="303"/>
      <c r="BZ153" s="303"/>
      <c r="CA153" s="303"/>
      <c r="CB153" s="303"/>
      <c r="CC153" s="303"/>
      <c r="CD153" s="303"/>
      <c r="CE153" s="303"/>
      <c r="CF153" s="303"/>
      <c r="CG153" s="303"/>
      <c r="CH153" s="303"/>
      <c r="CI153" s="303"/>
      <c r="CJ153" s="303"/>
      <c r="CK153" s="303"/>
    </row>
    <row r="154" spans="1:89" x14ac:dyDescent="0.2">
      <c r="A154" s="303"/>
      <c r="S154" s="107"/>
      <c r="V154" s="303"/>
      <c r="W154" s="303"/>
      <c r="X154" s="305"/>
      <c r="Y154" s="305"/>
      <c r="Z154" s="305"/>
      <c r="AA154" s="305"/>
      <c r="AB154" s="303"/>
      <c r="AC154" s="303"/>
      <c r="AD154" s="303"/>
      <c r="AE154" s="303"/>
      <c r="AF154" s="303"/>
      <c r="AG154" s="303"/>
      <c r="AH154" s="303"/>
      <c r="AI154" s="303"/>
      <c r="AJ154" s="303"/>
      <c r="AK154" s="303"/>
      <c r="AL154" s="303"/>
      <c r="AM154" s="303"/>
      <c r="AN154" s="303"/>
      <c r="AO154" s="303"/>
      <c r="AP154" s="303"/>
      <c r="AQ154" s="303"/>
      <c r="AR154" s="303"/>
      <c r="AS154" s="303"/>
      <c r="AT154" s="303"/>
      <c r="AU154" s="303"/>
      <c r="AV154" s="303"/>
      <c r="AW154" s="303"/>
      <c r="AX154" s="303"/>
      <c r="AY154" s="303"/>
      <c r="AZ154" s="303"/>
      <c r="BA154" s="303"/>
      <c r="BB154" s="303"/>
      <c r="BC154" s="303"/>
      <c r="BD154" s="303"/>
      <c r="BE154" s="303"/>
      <c r="BF154" s="303"/>
      <c r="BG154" s="303"/>
      <c r="BH154" s="303"/>
      <c r="BI154" s="303"/>
      <c r="BJ154" s="303"/>
      <c r="BK154" s="303"/>
      <c r="BL154" s="303"/>
      <c r="BM154" s="303"/>
      <c r="BN154" s="303"/>
      <c r="BO154" s="303"/>
      <c r="BP154" s="303"/>
      <c r="BQ154" s="303"/>
      <c r="BR154" s="303"/>
      <c r="BS154" s="303"/>
      <c r="BT154" s="303"/>
      <c r="BU154" s="303"/>
      <c r="BV154" s="303"/>
      <c r="BW154" s="303"/>
      <c r="BX154" s="303"/>
      <c r="BY154" s="303"/>
      <c r="BZ154" s="303"/>
      <c r="CA154" s="303"/>
      <c r="CB154" s="303"/>
      <c r="CC154" s="303"/>
      <c r="CD154" s="303"/>
      <c r="CE154" s="303"/>
      <c r="CF154" s="303"/>
      <c r="CG154" s="303"/>
      <c r="CH154" s="303"/>
      <c r="CI154" s="303"/>
      <c r="CJ154" s="303"/>
      <c r="CK154" s="303"/>
    </row>
    <row r="155" spans="1:89" x14ac:dyDescent="0.2">
      <c r="A155" s="303"/>
      <c r="S155" s="107"/>
      <c r="V155" s="303"/>
      <c r="W155" s="303"/>
      <c r="X155" s="305"/>
      <c r="Y155" s="305"/>
      <c r="Z155" s="305"/>
      <c r="AA155" s="305"/>
      <c r="AB155" s="303"/>
      <c r="AC155" s="303"/>
      <c r="AD155" s="303"/>
      <c r="AE155" s="303"/>
      <c r="AF155" s="303"/>
      <c r="AG155" s="303"/>
      <c r="AH155" s="303"/>
      <c r="AI155" s="303"/>
      <c r="AJ155" s="303"/>
      <c r="AK155" s="303"/>
      <c r="AL155" s="303"/>
      <c r="AM155" s="303"/>
      <c r="AN155" s="303"/>
      <c r="AO155" s="303"/>
      <c r="AP155" s="303"/>
      <c r="AQ155" s="303"/>
      <c r="AR155" s="303"/>
      <c r="AS155" s="303"/>
      <c r="AT155" s="303"/>
      <c r="AU155" s="303"/>
      <c r="AV155" s="303"/>
      <c r="AW155" s="303"/>
      <c r="AX155" s="303"/>
      <c r="AY155" s="303"/>
      <c r="AZ155" s="303"/>
      <c r="BA155" s="303"/>
      <c r="BB155" s="303"/>
      <c r="BC155" s="303"/>
      <c r="BD155" s="303"/>
      <c r="BE155" s="303"/>
      <c r="BF155" s="303"/>
      <c r="BG155" s="303"/>
      <c r="BH155" s="303"/>
      <c r="BI155" s="303"/>
      <c r="BJ155" s="303"/>
      <c r="BK155" s="303"/>
      <c r="BL155" s="303"/>
      <c r="BM155" s="303"/>
      <c r="BN155" s="303"/>
      <c r="BO155" s="303"/>
      <c r="BP155" s="303"/>
      <c r="BQ155" s="303"/>
      <c r="BR155" s="303"/>
      <c r="BS155" s="303"/>
      <c r="BT155" s="303"/>
      <c r="BU155" s="303"/>
      <c r="BV155" s="303"/>
      <c r="BW155" s="303"/>
      <c r="BX155" s="303"/>
      <c r="BY155" s="303"/>
      <c r="BZ155" s="303"/>
      <c r="CA155" s="303"/>
      <c r="CB155" s="303"/>
      <c r="CC155" s="303"/>
      <c r="CD155" s="303"/>
      <c r="CE155" s="303"/>
      <c r="CF155" s="303"/>
      <c r="CG155" s="303"/>
      <c r="CH155" s="303"/>
      <c r="CI155" s="303"/>
      <c r="CJ155" s="303"/>
      <c r="CK155" s="303"/>
    </row>
    <row r="156" spans="1:89" x14ac:dyDescent="0.2">
      <c r="A156" s="303"/>
      <c r="S156" s="107"/>
      <c r="V156" s="303"/>
      <c r="W156" s="303"/>
      <c r="X156" s="305"/>
      <c r="Y156" s="305"/>
      <c r="Z156" s="305"/>
      <c r="AA156" s="305"/>
      <c r="AB156" s="303"/>
      <c r="AC156" s="303"/>
      <c r="AD156" s="303"/>
      <c r="AE156" s="303"/>
      <c r="AF156" s="303"/>
      <c r="AG156" s="303"/>
      <c r="AH156" s="303"/>
      <c r="AI156" s="303"/>
      <c r="AJ156" s="303"/>
      <c r="AK156" s="303"/>
      <c r="AL156" s="303"/>
      <c r="AM156" s="303"/>
      <c r="AN156" s="303"/>
      <c r="AO156" s="303"/>
      <c r="AP156" s="303"/>
      <c r="AQ156" s="303"/>
      <c r="AR156" s="303"/>
      <c r="AS156" s="303"/>
      <c r="AT156" s="303"/>
      <c r="AU156" s="303"/>
      <c r="AV156" s="303"/>
      <c r="AW156" s="303"/>
      <c r="AX156" s="303"/>
      <c r="AY156" s="303"/>
      <c r="AZ156" s="303"/>
      <c r="BA156" s="303"/>
      <c r="BB156" s="303"/>
      <c r="BC156" s="303"/>
      <c r="BD156" s="303"/>
      <c r="BE156" s="303"/>
      <c r="BF156" s="303"/>
      <c r="BG156" s="303"/>
      <c r="BH156" s="303"/>
      <c r="BI156" s="303"/>
      <c r="BJ156" s="303"/>
      <c r="BK156" s="303"/>
      <c r="BL156" s="303"/>
      <c r="BM156" s="303"/>
      <c r="BN156" s="303"/>
      <c r="BO156" s="303"/>
      <c r="BP156" s="303"/>
      <c r="BQ156" s="303"/>
      <c r="BR156" s="303"/>
      <c r="BS156" s="303"/>
      <c r="BT156" s="303"/>
      <c r="BU156" s="303"/>
      <c r="BV156" s="303"/>
      <c r="BW156" s="303"/>
      <c r="BX156" s="303"/>
      <c r="BY156" s="303"/>
      <c r="BZ156" s="303"/>
      <c r="CA156" s="303"/>
      <c r="CB156" s="303"/>
      <c r="CC156" s="303"/>
      <c r="CD156" s="303"/>
      <c r="CE156" s="303"/>
      <c r="CF156" s="303"/>
      <c r="CG156" s="303"/>
      <c r="CH156" s="303"/>
      <c r="CI156" s="303"/>
      <c r="CJ156" s="303"/>
      <c r="CK156" s="303"/>
    </row>
    <row r="157" spans="1:89" x14ac:dyDescent="0.2">
      <c r="A157" s="303"/>
      <c r="S157" s="107"/>
      <c r="V157" s="303"/>
      <c r="W157" s="303"/>
      <c r="X157" s="305"/>
      <c r="Y157" s="305"/>
      <c r="Z157" s="305"/>
      <c r="AA157" s="305"/>
      <c r="AB157" s="303"/>
      <c r="AC157" s="303"/>
      <c r="AD157" s="303"/>
      <c r="AE157" s="303"/>
      <c r="AF157" s="303"/>
      <c r="AG157" s="303"/>
      <c r="AH157" s="303"/>
      <c r="AI157" s="303"/>
      <c r="AJ157" s="303"/>
      <c r="AK157" s="303"/>
      <c r="AL157" s="303"/>
      <c r="AM157" s="303"/>
      <c r="AN157" s="303"/>
      <c r="AO157" s="303"/>
      <c r="AP157" s="303"/>
      <c r="AQ157" s="303"/>
      <c r="AR157" s="303"/>
      <c r="AS157" s="303"/>
      <c r="AT157" s="303"/>
      <c r="AU157" s="303"/>
      <c r="AV157" s="303"/>
      <c r="AW157" s="303"/>
      <c r="AX157" s="303"/>
      <c r="AY157" s="303"/>
      <c r="AZ157" s="303"/>
      <c r="BA157" s="303"/>
      <c r="BB157" s="303"/>
      <c r="BC157" s="303"/>
      <c r="BD157" s="303"/>
      <c r="BE157" s="303"/>
      <c r="BF157" s="303"/>
      <c r="BG157" s="303"/>
      <c r="BH157" s="303"/>
      <c r="BI157" s="303"/>
      <c r="BJ157" s="303"/>
      <c r="BK157" s="303"/>
      <c r="BL157" s="303"/>
      <c r="BM157" s="303"/>
      <c r="BN157" s="303"/>
      <c r="BO157" s="303"/>
      <c r="BP157" s="303"/>
      <c r="BQ157" s="303"/>
      <c r="BR157" s="303"/>
      <c r="BS157" s="303"/>
      <c r="BT157" s="303"/>
      <c r="BU157" s="303"/>
      <c r="BV157" s="303"/>
      <c r="BW157" s="303"/>
      <c r="BX157" s="303"/>
      <c r="BY157" s="303"/>
      <c r="BZ157" s="303"/>
      <c r="CA157" s="303"/>
      <c r="CB157" s="303"/>
      <c r="CC157" s="303"/>
      <c r="CD157" s="303"/>
      <c r="CE157" s="303"/>
      <c r="CF157" s="303"/>
      <c r="CG157" s="303"/>
      <c r="CH157" s="303"/>
      <c r="CI157" s="303"/>
      <c r="CJ157" s="303"/>
      <c r="CK157" s="303"/>
    </row>
    <row r="158" spans="1:89" x14ac:dyDescent="0.2">
      <c r="A158" s="303"/>
      <c r="S158" s="107"/>
      <c r="V158" s="303"/>
      <c r="W158" s="303"/>
      <c r="X158" s="305"/>
      <c r="Y158" s="305"/>
      <c r="Z158" s="305"/>
      <c r="AA158" s="305"/>
      <c r="AB158" s="303"/>
      <c r="AC158" s="303"/>
      <c r="AD158" s="303"/>
      <c r="AE158" s="303"/>
      <c r="AF158" s="303"/>
      <c r="AG158" s="303"/>
      <c r="AH158" s="303"/>
      <c r="AI158" s="303"/>
      <c r="AJ158" s="303"/>
      <c r="AK158" s="303"/>
      <c r="AL158" s="303"/>
      <c r="AM158" s="303"/>
      <c r="AN158" s="303"/>
      <c r="AO158" s="303"/>
      <c r="AP158" s="303"/>
      <c r="AQ158" s="303"/>
      <c r="AR158" s="303"/>
      <c r="AS158" s="303"/>
      <c r="AT158" s="303"/>
      <c r="AU158" s="303"/>
      <c r="AV158" s="303"/>
      <c r="AW158" s="303"/>
      <c r="AX158" s="303"/>
      <c r="AY158" s="303"/>
      <c r="AZ158" s="303"/>
      <c r="BA158" s="303"/>
      <c r="BB158" s="303"/>
      <c r="BC158" s="303"/>
      <c r="BD158" s="303"/>
      <c r="BE158" s="303"/>
      <c r="BF158" s="303"/>
      <c r="BG158" s="303"/>
      <c r="BH158" s="303"/>
      <c r="BI158" s="303"/>
      <c r="BJ158" s="303"/>
      <c r="BK158" s="303"/>
      <c r="BL158" s="303"/>
      <c r="BM158" s="303"/>
      <c r="BN158" s="303"/>
      <c r="BO158" s="303"/>
      <c r="BP158" s="303"/>
      <c r="BQ158" s="303"/>
      <c r="BR158" s="303"/>
      <c r="BS158" s="303"/>
      <c r="BT158" s="303"/>
      <c r="BU158" s="303"/>
      <c r="BV158" s="303"/>
      <c r="BW158" s="303"/>
      <c r="BX158" s="303"/>
      <c r="BY158" s="303"/>
      <c r="BZ158" s="303"/>
      <c r="CA158" s="303"/>
      <c r="CB158" s="303"/>
      <c r="CC158" s="303"/>
      <c r="CD158" s="303"/>
      <c r="CE158" s="303"/>
      <c r="CF158" s="303"/>
      <c r="CG158" s="303"/>
      <c r="CH158" s="303"/>
      <c r="CI158" s="303"/>
      <c r="CJ158" s="303"/>
      <c r="CK158" s="303"/>
    </row>
    <row r="159" spans="1:89" x14ac:dyDescent="0.2">
      <c r="A159" s="303"/>
      <c r="S159" s="107"/>
      <c r="V159" s="303"/>
      <c r="W159" s="303"/>
      <c r="X159" s="305"/>
      <c r="Y159" s="305"/>
      <c r="Z159" s="305"/>
      <c r="AA159" s="305"/>
      <c r="AB159" s="303"/>
      <c r="AC159" s="303"/>
      <c r="AD159" s="303"/>
      <c r="AE159" s="303"/>
      <c r="AF159" s="303"/>
      <c r="AG159" s="303"/>
      <c r="AH159" s="303"/>
      <c r="AI159" s="303"/>
      <c r="AJ159" s="303"/>
      <c r="AK159" s="303"/>
      <c r="AL159" s="303"/>
      <c r="AM159" s="303"/>
      <c r="AN159" s="303"/>
      <c r="AO159" s="303"/>
      <c r="AP159" s="303"/>
      <c r="AQ159" s="303"/>
      <c r="AR159" s="303"/>
      <c r="AS159" s="303"/>
      <c r="AT159" s="303"/>
      <c r="AU159" s="303"/>
      <c r="AV159" s="303"/>
      <c r="AW159" s="303"/>
      <c r="AX159" s="303"/>
      <c r="AY159" s="303"/>
      <c r="AZ159" s="303"/>
      <c r="BA159" s="303"/>
      <c r="BB159" s="303"/>
      <c r="BC159" s="303"/>
      <c r="BD159" s="303"/>
      <c r="BE159" s="303"/>
      <c r="BF159" s="303"/>
      <c r="BG159" s="303"/>
      <c r="BH159" s="303"/>
      <c r="BI159" s="303"/>
      <c r="BJ159" s="303"/>
      <c r="BK159" s="303"/>
      <c r="BL159" s="303"/>
      <c r="BM159" s="303"/>
      <c r="BN159" s="303"/>
      <c r="BO159" s="303"/>
      <c r="BP159" s="303"/>
      <c r="BQ159" s="303"/>
      <c r="BR159" s="303"/>
      <c r="BS159" s="303"/>
      <c r="BT159" s="303"/>
      <c r="BU159" s="303"/>
      <c r="BV159" s="303"/>
      <c r="BW159" s="303"/>
      <c r="BX159" s="303"/>
      <c r="BY159" s="303"/>
      <c r="BZ159" s="303"/>
      <c r="CA159" s="303"/>
      <c r="CB159" s="303"/>
      <c r="CC159" s="303"/>
      <c r="CD159" s="303"/>
      <c r="CE159" s="303"/>
      <c r="CF159" s="303"/>
      <c r="CG159" s="303"/>
      <c r="CH159" s="303"/>
      <c r="CI159" s="303"/>
      <c r="CJ159" s="303"/>
      <c r="CK159" s="303"/>
    </row>
    <row r="160" spans="1:89" x14ac:dyDescent="0.2">
      <c r="A160" s="303"/>
      <c r="S160" s="107"/>
      <c r="V160" s="303"/>
      <c r="W160" s="303"/>
      <c r="X160" s="305"/>
      <c r="Y160" s="305"/>
      <c r="Z160" s="305"/>
      <c r="AA160" s="305"/>
      <c r="AB160" s="303"/>
      <c r="AC160" s="303"/>
      <c r="AD160" s="303"/>
      <c r="AE160" s="303"/>
      <c r="AF160" s="303"/>
      <c r="AG160" s="303"/>
      <c r="AH160" s="303"/>
      <c r="AI160" s="303"/>
      <c r="AJ160" s="303"/>
      <c r="AK160" s="303"/>
      <c r="AL160" s="303"/>
      <c r="AM160" s="303"/>
      <c r="AN160" s="303"/>
      <c r="AO160" s="303"/>
      <c r="AP160" s="303"/>
      <c r="AQ160" s="303"/>
      <c r="AR160" s="303"/>
      <c r="AS160" s="303"/>
      <c r="AT160" s="303"/>
      <c r="AU160" s="303"/>
      <c r="AV160" s="303"/>
      <c r="AW160" s="303"/>
      <c r="AX160" s="303"/>
      <c r="AY160" s="303"/>
      <c r="AZ160" s="303"/>
      <c r="BA160" s="303"/>
      <c r="BB160" s="303"/>
      <c r="BC160" s="303"/>
      <c r="BD160" s="303"/>
      <c r="BE160" s="303"/>
      <c r="BF160" s="303"/>
      <c r="BG160" s="303"/>
      <c r="BH160" s="303"/>
      <c r="BI160" s="303"/>
      <c r="BJ160" s="303"/>
      <c r="BK160" s="303"/>
      <c r="BL160" s="303"/>
      <c r="BM160" s="303"/>
      <c r="BN160" s="303"/>
      <c r="BO160" s="303"/>
      <c r="BP160" s="303"/>
      <c r="BQ160" s="303"/>
      <c r="BR160" s="303"/>
      <c r="BS160" s="303"/>
      <c r="BT160" s="303"/>
      <c r="BU160" s="303"/>
      <c r="BV160" s="303"/>
      <c r="BW160" s="303"/>
      <c r="BX160" s="303"/>
      <c r="BY160" s="303"/>
      <c r="BZ160" s="303"/>
      <c r="CA160" s="303"/>
      <c r="CB160" s="303"/>
      <c r="CC160" s="303"/>
      <c r="CD160" s="303"/>
      <c r="CE160" s="303"/>
      <c r="CF160" s="303"/>
      <c r="CG160" s="303"/>
      <c r="CH160" s="303"/>
      <c r="CI160" s="303"/>
      <c r="CJ160" s="303"/>
      <c r="CK160" s="303"/>
    </row>
    <row r="161" spans="1:89" x14ac:dyDescent="0.2">
      <c r="A161" s="303"/>
      <c r="S161" s="107"/>
      <c r="V161" s="303"/>
      <c r="W161" s="303"/>
      <c r="X161" s="305"/>
      <c r="Y161" s="305"/>
      <c r="Z161" s="305"/>
      <c r="AA161" s="305"/>
      <c r="AB161" s="303"/>
      <c r="AC161" s="303"/>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3"/>
      <c r="AY161" s="303"/>
      <c r="AZ161" s="303"/>
      <c r="BA161" s="303"/>
      <c r="BB161" s="303"/>
      <c r="BC161" s="303"/>
      <c r="BD161" s="303"/>
      <c r="BE161" s="303"/>
      <c r="BF161" s="303"/>
      <c r="BG161" s="303"/>
      <c r="BH161" s="303"/>
      <c r="BI161" s="303"/>
      <c r="BJ161" s="303"/>
      <c r="BK161" s="303"/>
      <c r="BL161" s="303"/>
      <c r="BM161" s="303"/>
      <c r="BN161" s="303"/>
      <c r="BO161" s="303"/>
      <c r="BP161" s="303"/>
      <c r="BQ161" s="303"/>
      <c r="BR161" s="303"/>
      <c r="BS161" s="303"/>
      <c r="BT161" s="303"/>
      <c r="BU161" s="303"/>
      <c r="BV161" s="303"/>
      <c r="BW161" s="303"/>
      <c r="BX161" s="303"/>
      <c r="BY161" s="303"/>
      <c r="BZ161" s="303"/>
      <c r="CA161" s="303"/>
      <c r="CB161" s="303"/>
      <c r="CC161" s="303"/>
      <c r="CD161" s="303"/>
      <c r="CE161" s="303"/>
      <c r="CF161" s="303"/>
      <c r="CG161" s="303"/>
      <c r="CH161" s="303"/>
      <c r="CI161" s="303"/>
      <c r="CJ161" s="303"/>
      <c r="CK161" s="303"/>
    </row>
    <row r="162" spans="1:89" x14ac:dyDescent="0.2">
      <c r="A162" s="303"/>
      <c r="S162" s="107"/>
      <c r="V162" s="303"/>
      <c r="W162" s="303"/>
      <c r="X162" s="305"/>
      <c r="Y162" s="305"/>
      <c r="Z162" s="305"/>
      <c r="AA162" s="305"/>
      <c r="AB162" s="303"/>
      <c r="AC162" s="303"/>
      <c r="AD162" s="303"/>
      <c r="AE162" s="303"/>
      <c r="AF162" s="303"/>
      <c r="AG162" s="303"/>
      <c r="AH162" s="303"/>
      <c r="AI162" s="303"/>
      <c r="AJ162" s="303"/>
      <c r="AK162" s="303"/>
      <c r="AL162" s="303"/>
      <c r="AM162" s="303"/>
      <c r="AN162" s="303"/>
      <c r="AO162" s="303"/>
      <c r="AP162" s="303"/>
      <c r="AQ162" s="303"/>
      <c r="AR162" s="303"/>
      <c r="AS162" s="303"/>
      <c r="AT162" s="303"/>
      <c r="AU162" s="303"/>
      <c r="AV162" s="303"/>
      <c r="AW162" s="303"/>
      <c r="AX162" s="303"/>
      <c r="AY162" s="303"/>
      <c r="AZ162" s="303"/>
      <c r="BA162" s="303"/>
      <c r="BB162" s="303"/>
      <c r="BC162" s="303"/>
      <c r="BD162" s="303"/>
      <c r="BE162" s="303"/>
      <c r="BF162" s="303"/>
      <c r="BG162" s="303"/>
      <c r="BH162" s="303"/>
      <c r="BI162" s="303"/>
      <c r="BJ162" s="303"/>
      <c r="BK162" s="303"/>
      <c r="BL162" s="303"/>
      <c r="BM162" s="303"/>
      <c r="BN162" s="303"/>
      <c r="BO162" s="303"/>
      <c r="BP162" s="303"/>
      <c r="BQ162" s="303"/>
      <c r="BR162" s="303"/>
      <c r="BS162" s="303"/>
      <c r="BT162" s="303"/>
      <c r="BU162" s="303"/>
      <c r="BV162" s="303"/>
      <c r="BW162" s="303"/>
      <c r="BX162" s="303"/>
      <c r="BY162" s="303"/>
      <c r="BZ162" s="303"/>
      <c r="CA162" s="303"/>
      <c r="CB162" s="303"/>
      <c r="CC162" s="303"/>
      <c r="CD162" s="303"/>
      <c r="CE162" s="303"/>
      <c r="CF162" s="303"/>
      <c r="CG162" s="303"/>
      <c r="CH162" s="303"/>
      <c r="CI162" s="303"/>
      <c r="CJ162" s="303"/>
      <c r="CK162" s="303"/>
    </row>
    <row r="163" spans="1:89" x14ac:dyDescent="0.2">
      <c r="A163" s="303"/>
      <c r="S163" s="107"/>
      <c r="V163" s="303"/>
      <c r="W163" s="303"/>
      <c r="X163" s="305"/>
      <c r="Y163" s="305"/>
      <c r="Z163" s="305"/>
      <c r="AA163" s="305"/>
      <c r="AB163" s="303"/>
      <c r="AC163" s="303"/>
      <c r="AD163" s="303"/>
      <c r="AE163" s="303"/>
      <c r="AF163" s="303"/>
      <c r="AG163" s="303"/>
      <c r="AH163" s="303"/>
      <c r="AI163" s="303"/>
      <c r="AJ163" s="303"/>
      <c r="AK163" s="303"/>
      <c r="AL163" s="303"/>
      <c r="AM163" s="303"/>
      <c r="AN163" s="303"/>
      <c r="AO163" s="303"/>
      <c r="AP163" s="303"/>
      <c r="AQ163" s="303"/>
      <c r="AR163" s="303"/>
      <c r="AS163" s="303"/>
      <c r="AT163" s="303"/>
      <c r="AU163" s="303"/>
      <c r="AV163" s="303"/>
      <c r="AW163" s="303"/>
      <c r="AX163" s="303"/>
      <c r="AY163" s="303"/>
      <c r="AZ163" s="303"/>
      <c r="BA163" s="303"/>
      <c r="BB163" s="303"/>
      <c r="BC163" s="303"/>
      <c r="BD163" s="303"/>
      <c r="BE163" s="303"/>
      <c r="BF163" s="303"/>
      <c r="BG163" s="303"/>
      <c r="BH163" s="303"/>
      <c r="BI163" s="303"/>
      <c r="BJ163" s="303"/>
      <c r="BK163" s="303"/>
      <c r="BL163" s="303"/>
      <c r="BM163" s="303"/>
      <c r="BN163" s="303"/>
      <c r="BO163" s="303"/>
      <c r="BP163" s="303"/>
      <c r="BQ163" s="303"/>
      <c r="BR163" s="303"/>
      <c r="BS163" s="303"/>
      <c r="BT163" s="303"/>
      <c r="BU163" s="303"/>
      <c r="BV163" s="303"/>
      <c r="BW163" s="303"/>
      <c r="BX163" s="303"/>
      <c r="BY163" s="303"/>
      <c r="BZ163" s="303"/>
      <c r="CA163" s="303"/>
      <c r="CB163" s="303"/>
      <c r="CC163" s="303"/>
      <c r="CD163" s="303"/>
      <c r="CE163" s="303"/>
      <c r="CF163" s="303"/>
      <c r="CG163" s="303"/>
      <c r="CH163" s="303"/>
      <c r="CI163" s="303"/>
      <c r="CJ163" s="303"/>
      <c r="CK163" s="303"/>
    </row>
    <row r="164" spans="1:89" x14ac:dyDescent="0.2">
      <c r="A164" s="303"/>
      <c r="S164" s="107"/>
      <c r="V164" s="303"/>
      <c r="W164" s="303"/>
      <c r="X164" s="305"/>
      <c r="Y164" s="305"/>
      <c r="Z164" s="305"/>
      <c r="AA164" s="305"/>
      <c r="AB164" s="303"/>
      <c r="AC164" s="303"/>
      <c r="AD164" s="303"/>
      <c r="AE164" s="303"/>
      <c r="AF164" s="303"/>
      <c r="AG164" s="303"/>
      <c r="AH164" s="303"/>
      <c r="AI164" s="303"/>
      <c r="AJ164" s="303"/>
      <c r="AK164" s="303"/>
      <c r="AL164" s="303"/>
      <c r="AM164" s="303"/>
      <c r="AN164" s="303"/>
      <c r="AO164" s="303"/>
      <c r="AP164" s="303"/>
      <c r="AQ164" s="303"/>
      <c r="AR164" s="303"/>
      <c r="AS164" s="303"/>
      <c r="AT164" s="303"/>
      <c r="AU164" s="303"/>
      <c r="AV164" s="303"/>
      <c r="AW164" s="303"/>
      <c r="AX164" s="303"/>
      <c r="AY164" s="303"/>
      <c r="AZ164" s="303"/>
      <c r="BA164" s="303"/>
      <c r="BB164" s="303"/>
      <c r="BC164" s="303"/>
      <c r="BD164" s="303"/>
      <c r="BE164" s="303"/>
      <c r="BF164" s="303"/>
      <c r="BG164" s="303"/>
      <c r="BH164" s="303"/>
      <c r="BI164" s="303"/>
      <c r="BJ164" s="303"/>
      <c r="BK164" s="303"/>
      <c r="BL164" s="303"/>
      <c r="BM164" s="303"/>
      <c r="BN164" s="303"/>
      <c r="BO164" s="303"/>
      <c r="BP164" s="303"/>
      <c r="BQ164" s="303"/>
      <c r="BR164" s="303"/>
      <c r="BS164" s="303"/>
      <c r="BT164" s="303"/>
      <c r="BU164" s="303"/>
      <c r="BV164" s="303"/>
      <c r="BW164" s="303"/>
      <c r="BX164" s="303"/>
      <c r="BY164" s="303"/>
      <c r="BZ164" s="303"/>
      <c r="CA164" s="303"/>
      <c r="CB164" s="303"/>
      <c r="CC164" s="303"/>
      <c r="CD164" s="303"/>
      <c r="CE164" s="303"/>
      <c r="CF164" s="303"/>
      <c r="CG164" s="303"/>
      <c r="CH164" s="303"/>
      <c r="CI164" s="303"/>
      <c r="CJ164" s="303"/>
      <c r="CK164" s="303"/>
    </row>
    <row r="165" spans="1:89" x14ac:dyDescent="0.2">
      <c r="A165" s="303"/>
      <c r="S165" s="107"/>
      <c r="V165" s="303"/>
      <c r="W165" s="303"/>
      <c r="X165" s="305"/>
      <c r="Y165" s="305"/>
      <c r="Z165" s="305"/>
      <c r="AA165" s="305"/>
      <c r="AB165" s="303"/>
      <c r="AC165" s="303"/>
      <c r="AD165" s="303"/>
      <c r="AE165" s="303"/>
      <c r="AF165" s="303"/>
      <c r="AG165" s="303"/>
      <c r="AH165" s="303"/>
      <c r="AI165" s="303"/>
      <c r="AJ165" s="303"/>
      <c r="AK165" s="303"/>
      <c r="AL165" s="303"/>
      <c r="AM165" s="303"/>
      <c r="AN165" s="303"/>
      <c r="AO165" s="303"/>
      <c r="AP165" s="303"/>
      <c r="AQ165" s="303"/>
      <c r="AR165" s="303"/>
      <c r="AS165" s="303"/>
      <c r="AT165" s="303"/>
      <c r="AU165" s="303"/>
      <c r="AV165" s="303"/>
      <c r="AW165" s="303"/>
      <c r="AX165" s="303"/>
      <c r="AY165" s="303"/>
      <c r="AZ165" s="303"/>
      <c r="BA165" s="303"/>
      <c r="BB165" s="303"/>
      <c r="BC165" s="303"/>
      <c r="BD165" s="303"/>
      <c r="BE165" s="303"/>
      <c r="BF165" s="303"/>
      <c r="BG165" s="303"/>
      <c r="BH165" s="303"/>
      <c r="BI165" s="303"/>
      <c r="BJ165" s="303"/>
      <c r="BK165" s="303"/>
      <c r="BL165" s="303"/>
      <c r="BM165" s="303"/>
      <c r="BN165" s="303"/>
      <c r="BO165" s="303"/>
      <c r="BP165" s="303"/>
      <c r="BQ165" s="303"/>
      <c r="BR165" s="303"/>
      <c r="BS165" s="303"/>
      <c r="BT165" s="303"/>
      <c r="BU165" s="303"/>
      <c r="BV165" s="303"/>
      <c r="BW165" s="303"/>
      <c r="BX165" s="303"/>
      <c r="BY165" s="303"/>
      <c r="BZ165" s="303"/>
      <c r="CA165" s="303"/>
      <c r="CB165" s="303"/>
      <c r="CC165" s="303"/>
      <c r="CD165" s="303"/>
      <c r="CE165" s="303"/>
      <c r="CF165" s="303"/>
      <c r="CG165" s="303"/>
      <c r="CH165" s="303"/>
      <c r="CI165" s="303"/>
      <c r="CJ165" s="303"/>
      <c r="CK165" s="303"/>
    </row>
    <row r="166" spans="1:89" x14ac:dyDescent="0.2">
      <c r="A166" s="303"/>
      <c r="S166" s="107"/>
      <c r="V166" s="303"/>
      <c r="W166" s="303"/>
      <c r="X166" s="305"/>
      <c r="Y166" s="305"/>
      <c r="Z166" s="305"/>
      <c r="AA166" s="305"/>
      <c r="AB166" s="303"/>
      <c r="AC166" s="303"/>
      <c r="AD166" s="303"/>
      <c r="AE166" s="303"/>
      <c r="AF166" s="303"/>
      <c r="AG166" s="303"/>
      <c r="AH166" s="303"/>
      <c r="AI166" s="303"/>
      <c r="AJ166" s="303"/>
      <c r="AK166" s="303"/>
      <c r="AL166" s="303"/>
      <c r="AM166" s="303"/>
      <c r="AN166" s="303"/>
      <c r="AO166" s="303"/>
      <c r="AP166" s="303"/>
      <c r="AQ166" s="303"/>
      <c r="AR166" s="303"/>
      <c r="AS166" s="303"/>
      <c r="AT166" s="303"/>
      <c r="AU166" s="303"/>
      <c r="AV166" s="303"/>
      <c r="AW166" s="303"/>
      <c r="AX166" s="303"/>
      <c r="AY166" s="303"/>
      <c r="AZ166" s="303"/>
      <c r="BA166" s="303"/>
      <c r="BB166" s="303"/>
      <c r="BC166" s="303"/>
      <c r="BD166" s="303"/>
      <c r="BE166" s="303"/>
      <c r="BF166" s="303"/>
      <c r="BG166" s="303"/>
      <c r="BH166" s="303"/>
      <c r="BI166" s="303"/>
      <c r="BJ166" s="303"/>
      <c r="BK166" s="303"/>
      <c r="BL166" s="303"/>
      <c r="BM166" s="303"/>
      <c r="BN166" s="303"/>
      <c r="BO166" s="303"/>
      <c r="BP166" s="303"/>
      <c r="BQ166" s="303"/>
      <c r="BR166" s="303"/>
      <c r="BS166" s="303"/>
      <c r="BT166" s="303"/>
      <c r="BU166" s="303"/>
      <c r="BV166" s="303"/>
      <c r="BW166" s="303"/>
      <c r="BX166" s="303"/>
      <c r="BY166" s="303"/>
      <c r="BZ166" s="303"/>
      <c r="CA166" s="303"/>
      <c r="CB166" s="303"/>
      <c r="CC166" s="303"/>
      <c r="CD166" s="303"/>
      <c r="CE166" s="303"/>
      <c r="CF166" s="303"/>
      <c r="CG166" s="303"/>
      <c r="CH166" s="303"/>
      <c r="CI166" s="303"/>
      <c r="CJ166" s="303"/>
      <c r="CK166" s="303"/>
    </row>
    <row r="167" spans="1:89" s="303" customFormat="1" x14ac:dyDescent="0.2">
      <c r="S167" s="305"/>
      <c r="X167" s="305"/>
      <c r="Y167" s="305"/>
      <c r="Z167" s="305"/>
      <c r="AA167" s="305"/>
    </row>
    <row r="168" spans="1:89" s="303" customFormat="1" x14ac:dyDescent="0.2">
      <c r="S168" s="305"/>
      <c r="X168" s="305"/>
      <c r="Y168" s="305"/>
      <c r="Z168" s="305"/>
      <c r="AA168" s="305"/>
    </row>
    <row r="169" spans="1:89" s="303" customFormat="1" x14ac:dyDescent="0.2">
      <c r="S169" s="305"/>
      <c r="X169" s="305"/>
      <c r="Y169" s="305"/>
      <c r="Z169" s="305"/>
      <c r="AA169" s="305"/>
    </row>
    <row r="170" spans="1:89" s="303" customFormat="1" x14ac:dyDescent="0.2">
      <c r="S170" s="305"/>
      <c r="X170" s="305"/>
      <c r="Y170" s="305"/>
      <c r="Z170" s="305"/>
      <c r="AA170" s="305"/>
    </row>
    <row r="171" spans="1:89" s="303" customFormat="1" x14ac:dyDescent="0.2">
      <c r="S171" s="305"/>
      <c r="X171" s="305"/>
      <c r="Y171" s="305"/>
      <c r="Z171" s="305"/>
      <c r="AA171" s="305"/>
    </row>
    <row r="172" spans="1:89" s="303" customFormat="1" x14ac:dyDescent="0.2">
      <c r="S172" s="305"/>
      <c r="X172" s="305"/>
      <c r="Y172" s="305"/>
      <c r="Z172" s="305"/>
      <c r="AA172" s="305"/>
    </row>
    <row r="173" spans="1:89" s="303" customFormat="1" x14ac:dyDescent="0.2">
      <c r="S173" s="305"/>
      <c r="X173" s="305"/>
      <c r="Y173" s="305"/>
      <c r="Z173" s="305"/>
      <c r="AA173" s="305"/>
    </row>
    <row r="174" spans="1:89" s="303" customFormat="1" x14ac:dyDescent="0.2">
      <c r="S174" s="305"/>
      <c r="X174" s="305"/>
      <c r="Y174" s="305"/>
      <c r="Z174" s="305"/>
      <c r="AA174" s="305"/>
    </row>
    <row r="175" spans="1:89" s="303" customFormat="1" x14ac:dyDescent="0.2">
      <c r="S175" s="305"/>
      <c r="X175" s="305"/>
      <c r="Y175" s="305"/>
      <c r="Z175" s="305"/>
      <c r="AA175" s="305"/>
    </row>
    <row r="176" spans="1:89" s="303" customFormat="1" x14ac:dyDescent="0.2">
      <c r="S176" s="305"/>
      <c r="X176" s="305"/>
      <c r="Y176" s="305"/>
      <c r="Z176" s="305"/>
      <c r="AA176" s="305"/>
    </row>
    <row r="177" spans="19:27" s="303" customFormat="1" x14ac:dyDescent="0.2">
      <c r="S177" s="305"/>
      <c r="X177" s="305"/>
      <c r="Y177" s="305"/>
      <c r="Z177" s="305"/>
      <c r="AA177" s="305"/>
    </row>
    <row r="178" spans="19:27" s="303" customFormat="1" x14ac:dyDescent="0.2">
      <c r="S178" s="305"/>
      <c r="X178" s="305"/>
      <c r="Y178" s="305"/>
      <c r="Z178" s="305"/>
      <c r="AA178" s="305"/>
    </row>
    <row r="179" spans="19:27" s="303" customFormat="1" x14ac:dyDescent="0.2">
      <c r="S179" s="305"/>
      <c r="X179" s="305"/>
      <c r="Y179" s="305"/>
      <c r="Z179" s="305"/>
      <c r="AA179" s="305"/>
    </row>
    <row r="180" spans="19:27" s="303" customFormat="1" x14ac:dyDescent="0.2">
      <c r="S180" s="305"/>
      <c r="X180" s="305"/>
      <c r="Y180" s="305"/>
      <c r="Z180" s="305"/>
      <c r="AA180" s="305"/>
    </row>
    <row r="181" spans="19:27" s="303" customFormat="1" x14ac:dyDescent="0.2">
      <c r="S181" s="305"/>
      <c r="X181" s="305"/>
      <c r="Y181" s="305"/>
      <c r="Z181" s="305"/>
      <c r="AA181" s="305"/>
    </row>
    <row r="182" spans="19:27" s="303" customFormat="1" x14ac:dyDescent="0.2">
      <c r="S182" s="305"/>
      <c r="X182" s="305"/>
      <c r="Y182" s="305"/>
      <c r="Z182" s="305"/>
      <c r="AA182" s="305"/>
    </row>
    <row r="183" spans="19:27" s="303" customFormat="1" x14ac:dyDescent="0.2">
      <c r="S183" s="305"/>
      <c r="X183" s="305"/>
      <c r="Y183" s="305"/>
      <c r="Z183" s="305"/>
      <c r="AA183" s="305"/>
    </row>
    <row r="184" spans="19:27" s="303" customFormat="1" x14ac:dyDescent="0.2">
      <c r="S184" s="305"/>
      <c r="X184" s="305"/>
      <c r="Y184" s="305"/>
      <c r="Z184" s="305"/>
      <c r="AA184" s="305"/>
    </row>
    <row r="185" spans="19:27" s="303" customFormat="1" x14ac:dyDescent="0.2">
      <c r="S185" s="305"/>
      <c r="X185" s="305"/>
      <c r="Y185" s="305"/>
      <c r="Z185" s="305"/>
      <c r="AA185" s="305"/>
    </row>
    <row r="186" spans="19:27" s="303" customFormat="1" x14ac:dyDescent="0.2">
      <c r="S186" s="305"/>
      <c r="X186" s="305"/>
      <c r="Y186" s="305"/>
      <c r="Z186" s="305"/>
      <c r="AA186" s="305"/>
    </row>
    <row r="187" spans="19:27" s="303" customFormat="1" x14ac:dyDescent="0.2">
      <c r="S187" s="305"/>
      <c r="X187" s="305"/>
      <c r="Y187" s="305"/>
      <c r="Z187" s="305"/>
      <c r="AA187" s="305"/>
    </row>
    <row r="188" spans="19:27" s="303" customFormat="1" x14ac:dyDescent="0.2">
      <c r="S188" s="305"/>
      <c r="X188" s="305"/>
      <c r="Y188" s="305"/>
      <c r="Z188" s="305"/>
      <c r="AA188" s="305"/>
    </row>
    <row r="189" spans="19:27" s="303" customFormat="1" x14ac:dyDescent="0.2">
      <c r="S189" s="305"/>
      <c r="X189" s="305"/>
      <c r="Y189" s="305"/>
      <c r="Z189" s="305"/>
      <c r="AA189" s="305"/>
    </row>
    <row r="190" spans="19:27" s="303" customFormat="1" x14ac:dyDescent="0.2">
      <c r="S190" s="305"/>
      <c r="X190" s="305"/>
      <c r="Y190" s="305"/>
      <c r="Z190" s="305"/>
      <c r="AA190" s="305"/>
    </row>
    <row r="191" spans="19:27" s="303" customFormat="1" x14ac:dyDescent="0.2">
      <c r="S191" s="305"/>
      <c r="X191" s="305"/>
      <c r="Y191" s="305"/>
      <c r="Z191" s="305"/>
      <c r="AA191" s="305"/>
    </row>
    <row r="192" spans="19:27" s="303" customFormat="1" x14ac:dyDescent="0.2">
      <c r="S192" s="305"/>
      <c r="X192" s="305"/>
      <c r="Y192" s="305"/>
      <c r="Z192" s="305"/>
      <c r="AA192" s="305"/>
    </row>
    <row r="193" spans="19:27" s="303" customFormat="1" x14ac:dyDescent="0.2">
      <c r="S193" s="305"/>
      <c r="X193" s="305"/>
      <c r="Y193" s="305"/>
      <c r="Z193" s="305"/>
      <c r="AA193" s="305"/>
    </row>
    <row r="194" spans="19:27" s="303" customFormat="1" x14ac:dyDescent="0.2">
      <c r="S194" s="305"/>
      <c r="X194" s="305"/>
      <c r="Y194" s="305"/>
      <c r="Z194" s="305"/>
      <c r="AA194" s="305"/>
    </row>
    <row r="195" spans="19:27" s="303" customFormat="1" x14ac:dyDescent="0.2">
      <c r="S195" s="305"/>
      <c r="X195" s="305"/>
      <c r="Y195" s="305"/>
      <c r="Z195" s="305"/>
      <c r="AA195" s="305"/>
    </row>
    <row r="196" spans="19:27" s="303" customFormat="1" x14ac:dyDescent="0.2">
      <c r="S196" s="305"/>
      <c r="X196" s="305"/>
      <c r="Y196" s="305"/>
      <c r="Z196" s="305"/>
      <c r="AA196" s="305"/>
    </row>
    <row r="197" spans="19:27" s="303" customFormat="1" x14ac:dyDescent="0.2">
      <c r="S197" s="305"/>
      <c r="X197" s="305"/>
      <c r="Y197" s="305"/>
      <c r="Z197" s="305"/>
      <c r="AA197" s="305"/>
    </row>
    <row r="198" spans="19:27" s="303" customFormat="1" x14ac:dyDescent="0.2">
      <c r="S198" s="305"/>
      <c r="X198" s="305"/>
      <c r="Y198" s="305"/>
      <c r="Z198" s="305"/>
      <c r="AA198" s="305"/>
    </row>
    <row r="199" spans="19:27" s="303" customFormat="1" x14ac:dyDescent="0.2">
      <c r="S199" s="305"/>
      <c r="X199" s="305"/>
      <c r="Y199" s="305"/>
      <c r="Z199" s="305"/>
      <c r="AA199" s="305"/>
    </row>
    <row r="200" spans="19:27" s="303" customFormat="1" x14ac:dyDescent="0.2">
      <c r="S200" s="305"/>
      <c r="X200" s="305"/>
      <c r="Y200" s="305"/>
      <c r="Z200" s="305"/>
      <c r="AA200" s="305"/>
    </row>
    <row r="201" spans="19:27" s="303" customFormat="1" x14ac:dyDescent="0.2">
      <c r="S201" s="305"/>
      <c r="X201" s="305"/>
      <c r="Y201" s="305"/>
      <c r="Z201" s="305"/>
      <c r="AA201" s="305"/>
    </row>
    <row r="202" spans="19:27" s="303" customFormat="1" x14ac:dyDescent="0.2">
      <c r="S202" s="305"/>
      <c r="X202" s="305"/>
      <c r="Y202" s="305"/>
      <c r="Z202" s="305"/>
      <c r="AA202" s="305"/>
    </row>
    <row r="203" spans="19:27" s="303" customFormat="1" x14ac:dyDescent="0.2">
      <c r="S203" s="305"/>
      <c r="X203" s="305"/>
      <c r="Y203" s="305"/>
      <c r="Z203" s="305"/>
      <c r="AA203" s="305"/>
    </row>
    <row r="204" spans="19:27" s="303" customFormat="1" x14ac:dyDescent="0.2">
      <c r="S204" s="305"/>
      <c r="X204" s="305"/>
      <c r="Y204" s="305"/>
      <c r="Z204" s="305"/>
      <c r="AA204" s="305"/>
    </row>
    <row r="205" spans="19:27" s="303" customFormat="1" x14ac:dyDescent="0.2">
      <c r="S205" s="305"/>
      <c r="X205" s="305"/>
      <c r="Y205" s="305"/>
      <c r="Z205" s="305"/>
      <c r="AA205" s="305"/>
    </row>
    <row r="206" spans="19:27" s="303" customFormat="1" x14ac:dyDescent="0.2">
      <c r="S206" s="305"/>
      <c r="X206" s="305"/>
      <c r="Y206" s="305"/>
      <c r="Z206" s="305"/>
      <c r="AA206" s="305"/>
    </row>
    <row r="207" spans="19:27" s="303" customFormat="1" x14ac:dyDescent="0.2">
      <c r="S207" s="305"/>
      <c r="X207" s="305"/>
      <c r="Y207" s="305"/>
      <c r="Z207" s="305"/>
      <c r="AA207" s="305"/>
    </row>
    <row r="208" spans="19:27" s="303" customFormat="1" x14ac:dyDescent="0.2">
      <c r="S208" s="305"/>
      <c r="X208" s="305"/>
      <c r="Y208" s="305"/>
      <c r="Z208" s="305"/>
      <c r="AA208" s="305"/>
    </row>
    <row r="209" spans="19:27" s="303" customFormat="1" x14ac:dyDescent="0.2">
      <c r="S209" s="305"/>
      <c r="X209" s="305"/>
      <c r="Y209" s="305"/>
      <c r="Z209" s="305"/>
      <c r="AA209" s="305"/>
    </row>
    <row r="210" spans="19:27" s="303" customFormat="1" x14ac:dyDescent="0.2">
      <c r="S210" s="305"/>
      <c r="X210" s="305"/>
      <c r="Y210" s="305"/>
      <c r="Z210" s="305"/>
      <c r="AA210" s="305"/>
    </row>
    <row r="211" spans="19:27" s="303" customFormat="1" x14ac:dyDescent="0.2">
      <c r="S211" s="305"/>
      <c r="X211" s="305"/>
      <c r="Y211" s="305"/>
      <c r="Z211" s="305"/>
      <c r="AA211" s="305"/>
    </row>
    <row r="212" spans="19:27" s="303" customFormat="1" x14ac:dyDescent="0.2">
      <c r="S212" s="305"/>
      <c r="X212" s="305"/>
      <c r="Y212" s="305"/>
      <c r="Z212" s="305"/>
      <c r="AA212" s="305"/>
    </row>
    <row r="213" spans="19:27" s="303" customFormat="1" x14ac:dyDescent="0.2">
      <c r="S213" s="305"/>
      <c r="X213" s="305"/>
      <c r="Y213" s="305"/>
      <c r="Z213" s="305"/>
      <c r="AA213" s="305"/>
    </row>
    <row r="214" spans="19:27" s="303" customFormat="1" x14ac:dyDescent="0.2">
      <c r="S214" s="305"/>
      <c r="X214" s="305"/>
      <c r="Y214" s="305"/>
      <c r="Z214" s="305"/>
      <c r="AA214" s="305"/>
    </row>
    <row r="215" spans="19:27" s="303" customFormat="1" x14ac:dyDescent="0.2">
      <c r="S215" s="305"/>
      <c r="X215" s="305"/>
      <c r="Y215" s="305"/>
      <c r="Z215" s="305"/>
      <c r="AA215" s="305"/>
    </row>
    <row r="216" spans="19:27" s="303" customFormat="1" x14ac:dyDescent="0.2">
      <c r="S216" s="305"/>
      <c r="X216" s="305"/>
      <c r="Y216" s="305"/>
      <c r="Z216" s="305"/>
      <c r="AA216" s="305"/>
    </row>
    <row r="217" spans="19:27" s="303" customFormat="1" x14ac:dyDescent="0.2">
      <c r="S217" s="305"/>
      <c r="X217" s="305"/>
      <c r="Y217" s="305"/>
      <c r="Z217" s="305"/>
      <c r="AA217" s="305"/>
    </row>
    <row r="218" spans="19:27" s="303" customFormat="1" x14ac:dyDescent="0.2">
      <c r="S218" s="305"/>
      <c r="X218" s="305"/>
      <c r="Y218" s="305"/>
      <c r="Z218" s="305"/>
      <c r="AA218" s="305"/>
    </row>
    <row r="219" spans="19:27" s="303" customFormat="1" x14ac:dyDescent="0.2">
      <c r="S219" s="305"/>
      <c r="X219" s="305"/>
      <c r="Y219" s="305"/>
      <c r="Z219" s="305"/>
      <c r="AA219" s="305"/>
    </row>
    <row r="220" spans="19:27" s="303" customFormat="1" x14ac:dyDescent="0.2">
      <c r="S220" s="305"/>
      <c r="X220" s="305"/>
      <c r="Y220" s="305"/>
      <c r="Z220" s="305"/>
      <c r="AA220" s="305"/>
    </row>
    <row r="221" spans="19:27" s="303" customFormat="1" x14ac:dyDescent="0.2">
      <c r="S221" s="305"/>
      <c r="X221" s="305"/>
      <c r="Y221" s="305"/>
      <c r="Z221" s="305"/>
      <c r="AA221" s="305"/>
    </row>
    <row r="222" spans="19:27" s="303" customFormat="1" x14ac:dyDescent="0.2">
      <c r="S222" s="305"/>
      <c r="X222" s="305"/>
      <c r="Y222" s="305"/>
      <c r="Z222" s="305"/>
      <c r="AA222" s="305"/>
    </row>
    <row r="223" spans="19:27" s="303" customFormat="1" x14ac:dyDescent="0.2">
      <c r="S223" s="305"/>
      <c r="X223" s="305"/>
      <c r="Y223" s="305"/>
      <c r="Z223" s="305"/>
      <c r="AA223" s="305"/>
    </row>
    <row r="224" spans="19:27" s="303" customFormat="1" x14ac:dyDescent="0.2">
      <c r="S224" s="305"/>
      <c r="X224" s="305"/>
      <c r="Y224" s="305"/>
      <c r="Z224" s="305"/>
      <c r="AA224" s="305"/>
    </row>
    <row r="225" spans="19:27" s="303" customFormat="1" x14ac:dyDescent="0.2">
      <c r="S225" s="305"/>
      <c r="X225" s="305"/>
      <c r="Y225" s="305"/>
      <c r="Z225" s="305"/>
      <c r="AA225" s="305"/>
    </row>
    <row r="226" spans="19:27" s="303" customFormat="1" x14ac:dyDescent="0.2">
      <c r="S226" s="305"/>
      <c r="X226" s="305"/>
      <c r="Y226" s="305"/>
      <c r="Z226" s="305"/>
      <c r="AA226" s="305"/>
    </row>
    <row r="227" spans="19:27" s="303" customFormat="1" x14ac:dyDescent="0.2">
      <c r="S227" s="305"/>
      <c r="X227" s="305"/>
      <c r="Y227" s="305"/>
      <c r="Z227" s="305"/>
      <c r="AA227" s="305"/>
    </row>
    <row r="228" spans="19:27" s="303" customFormat="1" x14ac:dyDescent="0.2">
      <c r="S228" s="305"/>
      <c r="X228" s="305"/>
      <c r="Y228" s="305"/>
      <c r="Z228" s="305"/>
      <c r="AA228" s="305"/>
    </row>
    <row r="229" spans="19:27" s="303" customFormat="1" x14ac:dyDescent="0.2">
      <c r="S229" s="305"/>
      <c r="X229" s="305"/>
      <c r="Y229" s="305"/>
      <c r="Z229" s="305"/>
      <c r="AA229" s="305"/>
    </row>
    <row r="230" spans="19:27" s="303" customFormat="1" x14ac:dyDescent="0.2">
      <c r="S230" s="305"/>
      <c r="X230" s="305"/>
      <c r="Y230" s="305"/>
      <c r="Z230" s="305"/>
      <c r="AA230" s="305"/>
    </row>
    <row r="231" spans="19:27" s="303" customFormat="1" x14ac:dyDescent="0.2">
      <c r="S231" s="305"/>
      <c r="X231" s="305"/>
      <c r="Y231" s="305"/>
      <c r="Z231" s="305"/>
      <c r="AA231" s="305"/>
    </row>
    <row r="232" spans="19:27" s="303" customFormat="1" x14ac:dyDescent="0.2">
      <c r="S232" s="305"/>
      <c r="X232" s="305"/>
      <c r="Y232" s="305"/>
      <c r="Z232" s="305"/>
      <c r="AA232" s="305"/>
    </row>
    <row r="233" spans="19:27" s="303" customFormat="1" x14ac:dyDescent="0.2">
      <c r="S233" s="305"/>
      <c r="X233" s="305"/>
      <c r="Y233" s="305"/>
      <c r="Z233" s="305"/>
      <c r="AA233" s="305"/>
    </row>
    <row r="234" spans="19:27" s="303" customFormat="1" x14ac:dyDescent="0.2">
      <c r="S234" s="305"/>
      <c r="X234" s="305"/>
      <c r="Y234" s="305"/>
      <c r="Z234" s="305"/>
      <c r="AA234" s="305"/>
    </row>
    <row r="235" spans="19:27" s="303" customFormat="1" x14ac:dyDescent="0.2">
      <c r="S235" s="305"/>
      <c r="X235" s="305"/>
      <c r="Y235" s="305"/>
      <c r="Z235" s="305"/>
      <c r="AA235" s="305"/>
    </row>
    <row r="236" spans="19:27" s="303" customFormat="1" x14ac:dyDescent="0.2">
      <c r="S236" s="305"/>
      <c r="X236" s="305"/>
      <c r="Y236" s="305"/>
      <c r="Z236" s="305"/>
      <c r="AA236" s="305"/>
    </row>
    <row r="237" spans="19:27" s="303" customFormat="1" x14ac:dyDescent="0.2">
      <c r="S237" s="305"/>
      <c r="X237" s="305"/>
      <c r="Y237" s="305"/>
      <c r="Z237" s="305"/>
      <c r="AA237" s="305"/>
    </row>
    <row r="238" spans="19:27" s="303" customFormat="1" x14ac:dyDescent="0.2">
      <c r="S238" s="305"/>
      <c r="X238" s="305"/>
      <c r="Y238" s="305"/>
      <c r="Z238" s="305"/>
      <c r="AA238" s="305"/>
    </row>
    <row r="239" spans="19:27" s="303" customFormat="1" x14ac:dyDescent="0.2">
      <c r="S239" s="305"/>
      <c r="X239" s="305"/>
      <c r="Y239" s="305"/>
      <c r="Z239" s="305"/>
      <c r="AA239" s="305"/>
    </row>
    <row r="240" spans="19:27" s="303" customFormat="1" x14ac:dyDescent="0.2">
      <c r="S240" s="305"/>
      <c r="X240" s="305"/>
      <c r="Y240" s="305"/>
      <c r="Z240" s="305"/>
      <c r="AA240" s="305"/>
    </row>
    <row r="241" spans="19:27" s="303" customFormat="1" x14ac:dyDescent="0.2">
      <c r="S241" s="305"/>
      <c r="X241" s="305"/>
      <c r="Y241" s="305"/>
      <c r="Z241" s="305"/>
      <c r="AA241" s="305"/>
    </row>
    <row r="242" spans="19:27" s="303" customFormat="1" x14ac:dyDescent="0.2">
      <c r="S242" s="305"/>
      <c r="X242" s="305"/>
      <c r="Y242" s="305"/>
      <c r="Z242" s="305"/>
      <c r="AA242" s="305"/>
    </row>
    <row r="243" spans="19:27" s="303" customFormat="1" x14ac:dyDescent="0.2">
      <c r="S243" s="305"/>
      <c r="X243" s="305"/>
      <c r="Y243" s="305"/>
      <c r="Z243" s="305"/>
      <c r="AA243" s="305"/>
    </row>
    <row r="244" spans="19:27" s="303" customFormat="1" x14ac:dyDescent="0.2">
      <c r="S244" s="305"/>
      <c r="X244" s="305"/>
      <c r="Y244" s="305"/>
      <c r="Z244" s="305"/>
      <c r="AA244" s="305"/>
    </row>
    <row r="245" spans="19:27" s="303" customFormat="1" x14ac:dyDescent="0.2">
      <c r="S245" s="305"/>
      <c r="X245" s="305"/>
      <c r="Y245" s="305"/>
      <c r="Z245" s="305"/>
      <c r="AA245" s="305"/>
    </row>
    <row r="246" spans="19:27" s="303" customFormat="1" x14ac:dyDescent="0.2">
      <c r="S246" s="305"/>
      <c r="X246" s="305"/>
      <c r="Y246" s="305"/>
      <c r="Z246" s="305"/>
      <c r="AA246" s="305"/>
    </row>
    <row r="247" spans="19:27" s="303" customFormat="1" x14ac:dyDescent="0.2">
      <c r="S247" s="305"/>
      <c r="X247" s="305"/>
      <c r="Y247" s="305"/>
      <c r="Z247" s="305"/>
      <c r="AA247" s="305"/>
    </row>
    <row r="248" spans="19:27" s="303" customFormat="1" x14ac:dyDescent="0.2">
      <c r="S248" s="305"/>
      <c r="X248" s="305"/>
      <c r="Y248" s="305"/>
      <c r="Z248" s="305"/>
      <c r="AA248" s="305"/>
    </row>
    <row r="249" spans="19:27" s="303" customFormat="1" x14ac:dyDescent="0.2">
      <c r="S249" s="305"/>
      <c r="X249" s="305"/>
      <c r="Y249" s="305"/>
      <c r="Z249" s="305"/>
      <c r="AA249" s="305"/>
    </row>
    <row r="250" spans="19:27" s="303" customFormat="1" x14ac:dyDescent="0.2">
      <c r="S250" s="305"/>
      <c r="X250" s="305"/>
      <c r="Y250" s="305"/>
      <c r="Z250" s="305"/>
      <c r="AA250" s="305"/>
    </row>
    <row r="251" spans="19:27" s="303" customFormat="1" x14ac:dyDescent="0.2">
      <c r="S251" s="305"/>
      <c r="X251" s="305"/>
      <c r="Y251" s="305"/>
      <c r="Z251" s="305"/>
      <c r="AA251" s="305"/>
    </row>
    <row r="252" spans="19:27" s="303" customFormat="1" x14ac:dyDescent="0.2">
      <c r="S252" s="305"/>
      <c r="X252" s="305"/>
      <c r="Y252" s="305"/>
      <c r="Z252" s="305"/>
      <c r="AA252" s="305"/>
    </row>
    <row r="253" spans="19:27" s="303" customFormat="1" x14ac:dyDescent="0.2">
      <c r="S253" s="305"/>
      <c r="X253" s="305"/>
      <c r="Y253" s="305"/>
      <c r="Z253" s="305"/>
      <c r="AA253" s="305"/>
    </row>
    <row r="254" spans="19:27" s="303" customFormat="1" x14ac:dyDescent="0.2">
      <c r="S254" s="305"/>
      <c r="X254" s="305"/>
      <c r="Y254" s="305"/>
      <c r="Z254" s="305"/>
      <c r="AA254" s="305"/>
    </row>
    <row r="255" spans="19:27" s="303" customFormat="1" x14ac:dyDescent="0.2">
      <c r="S255" s="305"/>
      <c r="X255" s="305"/>
      <c r="Y255" s="305"/>
      <c r="Z255" s="305"/>
      <c r="AA255" s="305"/>
    </row>
    <row r="256" spans="19:27" s="303" customFormat="1" x14ac:dyDescent="0.2">
      <c r="S256" s="305"/>
      <c r="X256" s="305"/>
      <c r="Y256" s="305"/>
      <c r="Z256" s="305"/>
      <c r="AA256" s="305"/>
    </row>
    <row r="257" spans="19:27" s="303" customFormat="1" x14ac:dyDescent="0.2">
      <c r="S257" s="305"/>
      <c r="X257" s="305"/>
      <c r="Y257" s="305"/>
      <c r="Z257" s="305"/>
      <c r="AA257" s="305"/>
    </row>
    <row r="258" spans="19:27" s="303" customFormat="1" x14ac:dyDescent="0.2">
      <c r="S258" s="305"/>
      <c r="X258" s="305"/>
      <c r="Y258" s="305"/>
      <c r="Z258" s="305"/>
      <c r="AA258" s="305"/>
    </row>
    <row r="259" spans="19:27" s="303" customFormat="1" x14ac:dyDescent="0.2">
      <c r="S259" s="305"/>
      <c r="X259" s="305"/>
      <c r="Y259" s="305"/>
      <c r="Z259" s="305"/>
      <c r="AA259" s="305"/>
    </row>
    <row r="260" spans="19:27" s="303" customFormat="1" x14ac:dyDescent="0.2">
      <c r="S260" s="305"/>
      <c r="X260" s="305"/>
      <c r="Y260" s="305"/>
      <c r="Z260" s="305"/>
      <c r="AA260" s="305"/>
    </row>
    <row r="261" spans="19:27" s="303" customFormat="1" x14ac:dyDescent="0.2">
      <c r="S261" s="305"/>
      <c r="X261" s="305"/>
      <c r="Y261" s="305"/>
      <c r="Z261" s="305"/>
      <c r="AA261" s="305"/>
    </row>
    <row r="262" spans="19:27" s="303" customFormat="1" x14ac:dyDescent="0.2">
      <c r="S262" s="305"/>
      <c r="X262" s="305"/>
      <c r="Y262" s="305"/>
      <c r="Z262" s="305"/>
      <c r="AA262" s="305"/>
    </row>
    <row r="263" spans="19:27" s="303" customFormat="1" x14ac:dyDescent="0.2">
      <c r="S263" s="305"/>
      <c r="X263" s="305"/>
      <c r="Y263" s="305"/>
      <c r="Z263" s="305"/>
      <c r="AA263" s="305"/>
    </row>
    <row r="264" spans="19:27" s="303" customFormat="1" x14ac:dyDescent="0.2">
      <c r="S264" s="305"/>
      <c r="X264" s="305"/>
      <c r="Y264" s="305"/>
      <c r="Z264" s="305"/>
      <c r="AA264" s="305"/>
    </row>
    <row r="265" spans="19:27" s="303" customFormat="1" x14ac:dyDescent="0.2">
      <c r="S265" s="305"/>
      <c r="X265" s="305"/>
      <c r="Y265" s="305"/>
      <c r="Z265" s="305"/>
      <c r="AA265" s="305"/>
    </row>
    <row r="266" spans="19:27" s="303" customFormat="1" x14ac:dyDescent="0.2">
      <c r="S266" s="305"/>
      <c r="X266" s="305"/>
      <c r="Y266" s="305"/>
      <c r="Z266" s="305"/>
      <c r="AA266" s="305"/>
    </row>
    <row r="267" spans="19:27" s="214" customFormat="1" x14ac:dyDescent="0.2">
      <c r="S267" s="213"/>
      <c r="X267" s="213"/>
      <c r="Y267" s="213"/>
      <c r="Z267" s="213"/>
      <c r="AA267" s="213"/>
    </row>
    <row r="268" spans="19:27" s="214" customFormat="1" x14ac:dyDescent="0.2">
      <c r="S268" s="213"/>
      <c r="X268" s="213"/>
      <c r="Y268" s="213"/>
      <c r="Z268" s="213"/>
      <c r="AA268" s="213"/>
    </row>
    <row r="269" spans="19:27" s="214" customFormat="1" x14ac:dyDescent="0.2">
      <c r="S269" s="213"/>
      <c r="X269" s="213"/>
      <c r="Y269" s="213"/>
      <c r="Z269" s="213"/>
      <c r="AA269" s="213"/>
    </row>
    <row r="270" spans="19:27" s="214" customFormat="1" x14ac:dyDescent="0.2">
      <c r="S270" s="213"/>
      <c r="X270" s="213"/>
      <c r="Y270" s="213"/>
      <c r="Z270" s="213"/>
      <c r="AA270" s="213"/>
    </row>
    <row r="271" spans="19:27" s="214" customFormat="1" x14ac:dyDescent="0.2">
      <c r="S271" s="213"/>
      <c r="X271" s="213"/>
      <c r="Y271" s="213"/>
      <c r="Z271" s="213"/>
      <c r="AA271" s="213"/>
    </row>
    <row r="272" spans="19:27" s="214" customFormat="1" x14ac:dyDescent="0.2">
      <c r="S272" s="213"/>
      <c r="X272" s="213"/>
      <c r="Y272" s="213"/>
      <c r="Z272" s="213"/>
      <c r="AA272" s="213"/>
    </row>
    <row r="273" spans="19:27" s="214" customFormat="1" x14ac:dyDescent="0.2">
      <c r="S273" s="213"/>
      <c r="X273" s="213"/>
      <c r="Y273" s="213"/>
      <c r="Z273" s="213"/>
      <c r="AA273" s="213"/>
    </row>
    <row r="274" spans="19:27" s="214" customFormat="1" x14ac:dyDescent="0.2">
      <c r="S274" s="213"/>
      <c r="X274" s="213"/>
      <c r="Y274" s="213"/>
      <c r="Z274" s="213"/>
      <c r="AA274" s="213"/>
    </row>
    <row r="275" spans="19:27" s="214" customFormat="1" x14ac:dyDescent="0.2">
      <c r="S275" s="213"/>
      <c r="X275" s="213"/>
      <c r="Y275" s="213"/>
      <c r="Z275" s="213"/>
      <c r="AA275" s="213"/>
    </row>
    <row r="276" spans="19:27" s="214" customFormat="1" x14ac:dyDescent="0.2">
      <c r="S276" s="213"/>
      <c r="X276" s="213"/>
      <c r="Y276" s="213"/>
      <c r="Z276" s="213"/>
      <c r="AA276" s="213"/>
    </row>
    <row r="277" spans="19:27" s="214" customFormat="1" x14ac:dyDescent="0.2">
      <c r="S277" s="213"/>
      <c r="X277" s="213"/>
      <c r="Y277" s="213"/>
      <c r="Z277" s="213"/>
      <c r="AA277" s="213"/>
    </row>
    <row r="278" spans="19:27" s="214" customFormat="1" x14ac:dyDescent="0.2">
      <c r="S278" s="213"/>
      <c r="X278" s="213"/>
      <c r="Y278" s="213"/>
      <c r="Z278" s="213"/>
      <c r="AA278" s="213"/>
    </row>
    <row r="279" spans="19:27" s="214" customFormat="1" x14ac:dyDescent="0.2">
      <c r="S279" s="213"/>
      <c r="X279" s="213"/>
      <c r="Y279" s="213"/>
      <c r="Z279" s="213"/>
      <c r="AA279" s="213"/>
    </row>
    <row r="280" spans="19:27" s="214" customFormat="1" x14ac:dyDescent="0.2">
      <c r="S280" s="213"/>
      <c r="X280" s="213"/>
      <c r="Y280" s="213"/>
      <c r="Z280" s="213"/>
      <c r="AA280" s="213"/>
    </row>
    <row r="281" spans="19:27" s="214" customFormat="1" x14ac:dyDescent="0.2">
      <c r="S281" s="213"/>
      <c r="X281" s="213"/>
      <c r="Y281" s="213"/>
      <c r="Z281" s="213"/>
      <c r="AA281" s="213"/>
    </row>
    <row r="282" spans="19:27" s="214" customFormat="1" x14ac:dyDescent="0.2">
      <c r="S282" s="213"/>
      <c r="X282" s="213"/>
      <c r="Y282" s="213"/>
      <c r="Z282" s="213"/>
      <c r="AA282" s="213"/>
    </row>
    <row r="283" spans="19:27" s="214" customFormat="1" x14ac:dyDescent="0.2">
      <c r="S283" s="213"/>
      <c r="X283" s="213"/>
      <c r="Y283" s="213"/>
      <c r="Z283" s="213"/>
      <c r="AA283" s="213"/>
    </row>
    <row r="284" spans="19:27" s="214" customFormat="1" x14ac:dyDescent="0.2">
      <c r="S284" s="213"/>
      <c r="X284" s="213"/>
      <c r="Y284" s="213"/>
      <c r="Z284" s="213"/>
      <c r="AA284" s="213"/>
    </row>
    <row r="285" spans="19:27" s="214" customFormat="1" x14ac:dyDescent="0.2">
      <c r="S285" s="213"/>
      <c r="X285" s="213"/>
      <c r="Y285" s="213"/>
      <c r="Z285" s="213"/>
      <c r="AA285" s="213"/>
    </row>
    <row r="286" spans="19:27" s="214" customFormat="1" x14ac:dyDescent="0.2">
      <c r="S286" s="213"/>
      <c r="X286" s="213"/>
      <c r="Y286" s="213"/>
      <c r="Z286" s="213"/>
      <c r="AA286" s="213"/>
    </row>
    <row r="287" spans="19:27" s="214" customFormat="1" x14ac:dyDescent="0.2">
      <c r="S287" s="213"/>
      <c r="X287" s="213"/>
      <c r="Y287" s="213"/>
      <c r="Z287" s="213"/>
      <c r="AA287" s="213"/>
    </row>
    <row r="288" spans="19:27" s="214" customFormat="1" x14ac:dyDescent="0.2">
      <c r="S288" s="213"/>
      <c r="X288" s="213"/>
      <c r="Y288" s="213"/>
      <c r="Z288" s="213"/>
      <c r="AA288" s="213"/>
    </row>
    <row r="289" spans="19:27" s="214" customFormat="1" x14ac:dyDescent="0.2">
      <c r="S289" s="213"/>
      <c r="X289" s="213"/>
      <c r="Y289" s="213"/>
      <c r="Z289" s="213"/>
      <c r="AA289" s="213"/>
    </row>
    <row r="290" spans="19:27" s="214" customFormat="1" x14ac:dyDescent="0.2">
      <c r="S290" s="213"/>
      <c r="X290" s="213"/>
      <c r="Y290" s="213"/>
      <c r="Z290" s="213"/>
      <c r="AA290" s="213"/>
    </row>
    <row r="291" spans="19:27" s="214" customFormat="1" x14ac:dyDescent="0.2">
      <c r="S291" s="213"/>
      <c r="X291" s="213"/>
      <c r="Y291" s="213"/>
      <c r="Z291" s="213"/>
      <c r="AA291" s="213"/>
    </row>
    <row r="292" spans="19:27" s="214" customFormat="1" x14ac:dyDescent="0.2">
      <c r="S292" s="213"/>
      <c r="X292" s="213"/>
      <c r="Y292" s="213"/>
      <c r="Z292" s="213"/>
      <c r="AA292" s="213"/>
    </row>
    <row r="293" spans="19:27" s="214" customFormat="1" x14ac:dyDescent="0.2">
      <c r="S293" s="213"/>
      <c r="X293" s="213"/>
      <c r="Y293" s="213"/>
      <c r="Z293" s="213"/>
      <c r="AA293" s="213"/>
    </row>
    <row r="294" spans="19:27" s="214" customFormat="1" x14ac:dyDescent="0.2">
      <c r="S294" s="213"/>
      <c r="X294" s="213"/>
      <c r="Y294" s="213"/>
      <c r="Z294" s="213"/>
      <c r="AA294" s="213"/>
    </row>
    <row r="295" spans="19:27" s="214" customFormat="1" x14ac:dyDescent="0.2">
      <c r="S295" s="213"/>
      <c r="X295" s="213"/>
      <c r="Y295" s="213"/>
      <c r="Z295" s="213"/>
      <c r="AA295" s="213"/>
    </row>
    <row r="296" spans="19:27" s="214" customFormat="1" x14ac:dyDescent="0.2">
      <c r="S296" s="213"/>
      <c r="X296" s="213"/>
      <c r="Y296" s="213"/>
      <c r="Z296" s="213"/>
      <c r="AA296" s="213"/>
    </row>
    <row r="297" spans="19:27" s="214" customFormat="1" x14ac:dyDescent="0.2">
      <c r="S297" s="213"/>
      <c r="X297" s="213"/>
      <c r="Y297" s="213"/>
      <c r="Z297" s="213"/>
      <c r="AA297" s="213"/>
    </row>
    <row r="298" spans="19:27" s="214" customFormat="1" x14ac:dyDescent="0.2">
      <c r="S298" s="213"/>
      <c r="X298" s="213"/>
      <c r="Y298" s="213"/>
      <c r="Z298" s="213"/>
      <c r="AA298" s="213"/>
    </row>
    <row r="299" spans="19:27" s="214" customFormat="1" x14ac:dyDescent="0.2">
      <c r="S299" s="213"/>
      <c r="X299" s="213"/>
      <c r="Y299" s="213"/>
      <c r="Z299" s="213"/>
      <c r="AA299" s="213"/>
    </row>
    <row r="300" spans="19:27" s="214" customFormat="1" x14ac:dyDescent="0.2">
      <c r="S300" s="213"/>
      <c r="X300" s="213"/>
      <c r="Y300" s="213"/>
      <c r="Z300" s="213"/>
      <c r="AA300" s="213"/>
    </row>
    <row r="301" spans="19:27" s="214" customFormat="1" x14ac:dyDescent="0.2">
      <c r="S301" s="213"/>
      <c r="X301" s="213"/>
      <c r="Y301" s="213"/>
      <c r="Z301" s="213"/>
      <c r="AA301" s="213"/>
    </row>
    <row r="302" spans="19:27" s="214" customFormat="1" x14ac:dyDescent="0.2">
      <c r="S302" s="213"/>
      <c r="X302" s="213"/>
      <c r="Y302" s="213"/>
      <c r="Z302" s="213"/>
      <c r="AA302" s="213"/>
    </row>
    <row r="303" spans="19:27" s="214" customFormat="1" x14ac:dyDescent="0.2">
      <c r="S303" s="213"/>
      <c r="X303" s="213"/>
      <c r="Y303" s="213"/>
      <c r="Z303" s="213"/>
      <c r="AA303" s="213"/>
    </row>
    <row r="304" spans="19:27" s="214" customFormat="1" x14ac:dyDescent="0.2">
      <c r="S304" s="213"/>
      <c r="X304" s="213"/>
      <c r="Y304" s="213"/>
      <c r="Z304" s="213"/>
      <c r="AA304" s="213"/>
    </row>
    <row r="305" spans="19:27" s="214" customFormat="1" x14ac:dyDescent="0.2">
      <c r="S305" s="213"/>
      <c r="X305" s="213"/>
      <c r="Y305" s="213"/>
      <c r="Z305" s="213"/>
      <c r="AA305" s="213"/>
    </row>
    <row r="306" spans="19:27" s="214" customFormat="1" x14ac:dyDescent="0.2">
      <c r="S306" s="213"/>
      <c r="X306" s="213"/>
      <c r="Y306" s="213"/>
      <c r="Z306" s="213"/>
      <c r="AA306" s="213"/>
    </row>
    <row r="307" spans="19:27" s="214" customFormat="1" x14ac:dyDescent="0.2">
      <c r="S307" s="213"/>
      <c r="X307" s="213"/>
      <c r="Y307" s="213"/>
      <c r="Z307" s="213"/>
      <c r="AA307" s="213"/>
    </row>
    <row r="308" spans="19:27" s="214" customFormat="1" x14ac:dyDescent="0.2">
      <c r="S308" s="213"/>
      <c r="X308" s="213"/>
      <c r="Y308" s="213"/>
      <c r="Z308" s="213"/>
      <c r="AA308" s="213"/>
    </row>
    <row r="309" spans="19:27" s="214" customFormat="1" x14ac:dyDescent="0.2">
      <c r="S309" s="213"/>
      <c r="X309" s="213"/>
      <c r="Y309" s="213"/>
      <c r="Z309" s="213"/>
      <c r="AA309" s="213"/>
    </row>
    <row r="310" spans="19:27" s="214" customFormat="1" x14ac:dyDescent="0.2">
      <c r="S310" s="213"/>
      <c r="X310" s="213"/>
      <c r="Y310" s="213"/>
      <c r="Z310" s="213"/>
      <c r="AA310" s="213"/>
    </row>
    <row r="311" spans="19:27" s="214" customFormat="1" x14ac:dyDescent="0.2">
      <c r="S311" s="213"/>
      <c r="X311" s="213"/>
      <c r="Y311" s="213"/>
      <c r="Z311" s="213"/>
      <c r="AA311" s="213"/>
    </row>
    <row r="312" spans="19:27" s="214" customFormat="1" x14ac:dyDescent="0.2">
      <c r="S312" s="213"/>
      <c r="X312" s="213"/>
      <c r="Y312" s="213"/>
      <c r="Z312" s="213"/>
      <c r="AA312" s="213"/>
    </row>
    <row r="313" spans="19:27" s="214" customFormat="1" x14ac:dyDescent="0.2">
      <c r="S313" s="213"/>
      <c r="X313" s="213"/>
      <c r="Y313" s="213"/>
      <c r="Z313" s="213"/>
      <c r="AA313" s="213"/>
    </row>
    <row r="314" spans="19:27" s="214" customFormat="1" x14ac:dyDescent="0.2">
      <c r="S314" s="213"/>
      <c r="X314" s="213"/>
      <c r="Y314" s="213"/>
      <c r="Z314" s="213"/>
      <c r="AA314" s="213"/>
    </row>
    <row r="315" spans="19:27" s="214" customFormat="1" x14ac:dyDescent="0.2">
      <c r="S315" s="213"/>
      <c r="X315" s="213"/>
      <c r="Y315" s="213"/>
      <c r="Z315" s="213"/>
      <c r="AA315" s="213"/>
    </row>
    <row r="316" spans="19:27" s="214" customFormat="1" x14ac:dyDescent="0.2">
      <c r="S316" s="213"/>
      <c r="X316" s="213"/>
      <c r="Y316" s="213"/>
      <c r="Z316" s="213"/>
      <c r="AA316" s="213"/>
    </row>
    <row r="317" spans="19:27" s="214" customFormat="1" x14ac:dyDescent="0.2">
      <c r="S317" s="213"/>
      <c r="X317" s="213"/>
      <c r="Y317" s="213"/>
      <c r="Z317" s="213"/>
      <c r="AA317" s="213"/>
    </row>
    <row r="318" spans="19:27" s="214" customFormat="1" x14ac:dyDescent="0.2">
      <c r="S318" s="213"/>
      <c r="X318" s="213"/>
      <c r="Y318" s="213"/>
      <c r="Z318" s="213"/>
      <c r="AA318" s="213"/>
    </row>
    <row r="319" spans="19:27" s="214" customFormat="1" x14ac:dyDescent="0.2">
      <c r="S319" s="213"/>
      <c r="X319" s="213"/>
      <c r="Y319" s="213"/>
      <c r="Z319" s="213"/>
      <c r="AA319" s="213"/>
    </row>
    <row r="320" spans="19:27" s="214" customFormat="1" x14ac:dyDescent="0.2">
      <c r="S320" s="213"/>
      <c r="X320" s="213"/>
      <c r="Y320" s="213"/>
      <c r="Z320" s="213"/>
      <c r="AA320" s="213"/>
    </row>
    <row r="321" spans="19:27" s="214" customFormat="1" x14ac:dyDescent="0.2">
      <c r="S321" s="213"/>
      <c r="X321" s="213"/>
      <c r="Y321" s="213"/>
      <c r="Z321" s="213"/>
      <c r="AA321" s="213"/>
    </row>
    <row r="322" spans="19:27" s="214" customFormat="1" x14ac:dyDescent="0.2">
      <c r="S322" s="213"/>
      <c r="X322" s="213"/>
      <c r="Y322" s="213"/>
      <c r="Z322" s="213"/>
      <c r="AA322" s="213"/>
    </row>
    <row r="323" spans="19:27" s="214" customFormat="1" x14ac:dyDescent="0.2">
      <c r="S323" s="213"/>
      <c r="X323" s="213"/>
      <c r="Y323" s="213"/>
      <c r="Z323" s="213"/>
      <c r="AA323" s="213"/>
    </row>
    <row r="324" spans="19:27" s="214" customFormat="1" x14ac:dyDescent="0.2">
      <c r="S324" s="213"/>
      <c r="X324" s="213"/>
      <c r="Y324" s="213"/>
      <c r="Z324" s="213"/>
      <c r="AA324" s="213"/>
    </row>
    <row r="325" spans="19:27" s="214" customFormat="1" x14ac:dyDescent="0.2">
      <c r="S325" s="213"/>
      <c r="X325" s="213"/>
      <c r="Y325" s="213"/>
      <c r="Z325" s="213"/>
      <c r="AA325" s="213"/>
    </row>
    <row r="326" spans="19:27" s="214" customFormat="1" x14ac:dyDescent="0.2">
      <c r="S326" s="213"/>
      <c r="X326" s="213"/>
      <c r="Y326" s="213"/>
      <c r="Z326" s="213"/>
      <c r="AA326" s="213"/>
    </row>
    <row r="327" spans="19:27" s="214" customFormat="1" x14ac:dyDescent="0.2">
      <c r="S327" s="213"/>
      <c r="X327" s="213"/>
      <c r="Y327" s="213"/>
      <c r="Z327" s="213"/>
      <c r="AA327" s="213"/>
    </row>
    <row r="328" spans="19:27" s="214" customFormat="1" x14ac:dyDescent="0.2">
      <c r="S328" s="213"/>
      <c r="X328" s="213"/>
      <c r="Y328" s="213"/>
      <c r="Z328" s="213"/>
      <c r="AA328" s="213"/>
    </row>
    <row r="329" spans="19:27" s="214" customFormat="1" x14ac:dyDescent="0.2">
      <c r="S329" s="213"/>
      <c r="X329" s="213"/>
      <c r="Y329" s="213"/>
      <c r="Z329" s="213"/>
      <c r="AA329" s="213"/>
    </row>
    <row r="330" spans="19:27" s="214" customFormat="1" x14ac:dyDescent="0.2">
      <c r="S330" s="213"/>
      <c r="X330" s="213"/>
      <c r="Y330" s="213"/>
      <c r="Z330" s="213"/>
      <c r="AA330" s="213"/>
    </row>
    <row r="331" spans="19:27" s="214" customFormat="1" x14ac:dyDescent="0.2">
      <c r="S331" s="213"/>
      <c r="X331" s="213"/>
      <c r="Y331" s="213"/>
      <c r="Z331" s="213"/>
      <c r="AA331" s="213"/>
    </row>
    <row r="332" spans="19:27" s="214" customFormat="1" x14ac:dyDescent="0.2">
      <c r="S332" s="213"/>
      <c r="X332" s="213"/>
      <c r="Y332" s="213"/>
      <c r="Z332" s="213"/>
      <c r="AA332" s="213"/>
    </row>
    <row r="333" spans="19:27" s="214" customFormat="1" x14ac:dyDescent="0.2">
      <c r="S333" s="213"/>
      <c r="X333" s="213"/>
      <c r="Y333" s="213"/>
      <c r="Z333" s="213"/>
      <c r="AA333" s="213"/>
    </row>
    <row r="334" spans="19:27" s="214" customFormat="1" x14ac:dyDescent="0.2">
      <c r="S334" s="213"/>
      <c r="X334" s="213"/>
      <c r="Y334" s="213"/>
      <c r="Z334" s="213"/>
      <c r="AA334" s="213"/>
    </row>
    <row r="335" spans="19:27" s="214" customFormat="1" x14ac:dyDescent="0.2">
      <c r="S335" s="213"/>
      <c r="X335" s="213"/>
      <c r="Y335" s="213"/>
      <c r="Z335" s="213"/>
      <c r="AA335" s="213"/>
    </row>
    <row r="336" spans="19:27" s="214" customFormat="1" x14ac:dyDescent="0.2">
      <c r="S336" s="213"/>
      <c r="X336" s="213"/>
      <c r="Y336" s="213"/>
      <c r="Z336" s="213"/>
      <c r="AA336" s="213"/>
    </row>
    <row r="337" spans="19:27" s="214" customFormat="1" x14ac:dyDescent="0.2">
      <c r="S337" s="213"/>
      <c r="X337" s="213"/>
      <c r="Y337" s="213"/>
      <c r="Z337" s="213"/>
      <c r="AA337" s="213"/>
    </row>
    <row r="338" spans="19:27" s="214" customFormat="1" x14ac:dyDescent="0.2">
      <c r="S338" s="213"/>
      <c r="X338" s="213"/>
      <c r="Y338" s="213"/>
      <c r="Z338" s="213"/>
      <c r="AA338" s="213"/>
    </row>
    <row r="339" spans="19:27" s="214" customFormat="1" x14ac:dyDescent="0.2">
      <c r="S339" s="213"/>
      <c r="X339" s="213"/>
      <c r="Y339" s="213"/>
      <c r="Z339" s="213"/>
      <c r="AA339" s="213"/>
    </row>
    <row r="340" spans="19:27" s="214" customFormat="1" x14ac:dyDescent="0.2">
      <c r="S340" s="213"/>
      <c r="X340" s="213"/>
      <c r="Y340" s="213"/>
      <c r="Z340" s="213"/>
      <c r="AA340" s="213"/>
    </row>
    <row r="341" spans="19:27" s="214" customFormat="1" x14ac:dyDescent="0.2">
      <c r="S341" s="213"/>
      <c r="X341" s="213"/>
      <c r="Y341" s="213"/>
      <c r="Z341" s="213"/>
      <c r="AA341" s="213"/>
    </row>
    <row r="342" spans="19:27" s="214" customFormat="1" x14ac:dyDescent="0.2">
      <c r="S342" s="213"/>
      <c r="X342" s="213"/>
      <c r="Y342" s="213"/>
      <c r="Z342" s="213"/>
      <c r="AA342" s="213"/>
    </row>
    <row r="343" spans="19:27" s="214" customFormat="1" x14ac:dyDescent="0.2">
      <c r="S343" s="213"/>
      <c r="X343" s="213"/>
      <c r="Y343" s="213"/>
      <c r="Z343" s="213"/>
      <c r="AA343" s="213"/>
    </row>
    <row r="344" spans="19:27" s="214" customFormat="1" x14ac:dyDescent="0.2">
      <c r="S344" s="213"/>
      <c r="X344" s="213"/>
      <c r="Y344" s="213"/>
      <c r="Z344" s="213"/>
      <c r="AA344" s="213"/>
    </row>
    <row r="345" spans="19:27" s="214" customFormat="1" x14ac:dyDescent="0.2">
      <c r="S345" s="213"/>
      <c r="X345" s="213"/>
      <c r="Y345" s="213"/>
      <c r="Z345" s="213"/>
      <c r="AA345" s="213"/>
    </row>
    <row r="346" spans="19:27" s="214" customFormat="1" x14ac:dyDescent="0.2">
      <c r="S346" s="213"/>
      <c r="X346" s="213"/>
      <c r="Y346" s="213"/>
      <c r="Z346" s="213"/>
      <c r="AA346" s="213"/>
    </row>
    <row r="347" spans="19:27" s="214" customFormat="1" x14ac:dyDescent="0.2">
      <c r="S347" s="213"/>
      <c r="X347" s="213"/>
      <c r="Y347" s="213"/>
      <c r="Z347" s="213"/>
      <c r="AA347" s="213"/>
    </row>
    <row r="348" spans="19:27" s="214" customFormat="1" x14ac:dyDescent="0.2">
      <c r="S348" s="213"/>
      <c r="X348" s="213"/>
      <c r="Y348" s="213"/>
      <c r="Z348" s="213"/>
      <c r="AA348" s="213"/>
    </row>
    <row r="349" spans="19:27" s="214" customFormat="1" x14ac:dyDescent="0.2">
      <c r="S349" s="213"/>
      <c r="X349" s="213"/>
      <c r="Y349" s="213"/>
      <c r="Z349" s="213"/>
      <c r="AA349" s="213"/>
    </row>
    <row r="350" spans="19:27" s="214" customFormat="1" x14ac:dyDescent="0.2">
      <c r="S350" s="213"/>
      <c r="X350" s="213"/>
      <c r="Y350" s="213"/>
      <c r="Z350" s="213"/>
      <c r="AA350" s="213"/>
    </row>
    <row r="351" spans="19:27" s="214" customFormat="1" x14ac:dyDescent="0.2">
      <c r="S351" s="213"/>
      <c r="X351" s="213"/>
      <c r="Y351" s="213"/>
      <c r="Z351" s="213"/>
      <c r="AA351" s="213"/>
    </row>
    <row r="352" spans="19:27" s="214" customFormat="1" x14ac:dyDescent="0.2">
      <c r="S352" s="213"/>
      <c r="X352" s="213"/>
      <c r="Y352" s="213"/>
      <c r="Z352" s="213"/>
      <c r="AA352" s="213"/>
    </row>
    <row r="353" spans="19:27" s="214" customFormat="1" x14ac:dyDescent="0.2">
      <c r="S353" s="213"/>
      <c r="X353" s="213"/>
      <c r="Y353" s="213"/>
      <c r="Z353" s="213"/>
      <c r="AA353" s="213"/>
    </row>
    <row r="354" spans="19:27" s="214" customFormat="1" x14ac:dyDescent="0.2">
      <c r="S354" s="213"/>
      <c r="X354" s="213"/>
      <c r="Y354" s="213"/>
      <c r="Z354" s="213"/>
      <c r="AA354" s="213"/>
    </row>
    <row r="355" spans="19:27" s="214" customFormat="1" x14ac:dyDescent="0.2">
      <c r="S355" s="213"/>
      <c r="X355" s="213"/>
      <c r="Y355" s="213"/>
      <c r="Z355" s="213"/>
      <c r="AA355" s="213"/>
    </row>
    <row r="356" spans="19:27" s="214" customFormat="1" x14ac:dyDescent="0.2">
      <c r="S356" s="213"/>
      <c r="X356" s="213"/>
      <c r="Y356" s="213"/>
      <c r="Z356" s="213"/>
      <c r="AA356" s="213"/>
    </row>
    <row r="357" spans="19:27" s="214" customFormat="1" x14ac:dyDescent="0.2">
      <c r="S357" s="213"/>
      <c r="X357" s="213"/>
      <c r="Y357" s="213"/>
      <c r="Z357" s="213"/>
      <c r="AA357" s="213"/>
    </row>
    <row r="358" spans="19:27" s="214" customFormat="1" x14ac:dyDescent="0.2">
      <c r="S358" s="213"/>
      <c r="X358" s="213"/>
      <c r="Y358" s="213"/>
      <c r="Z358" s="213"/>
      <c r="AA358" s="213"/>
    </row>
    <row r="359" spans="19:27" s="214" customFormat="1" x14ac:dyDescent="0.2">
      <c r="S359" s="213"/>
      <c r="X359" s="213"/>
      <c r="Y359" s="213"/>
      <c r="Z359" s="213"/>
      <c r="AA359" s="213"/>
    </row>
    <row r="360" spans="19:27" s="214" customFormat="1" x14ac:dyDescent="0.2">
      <c r="S360" s="213"/>
      <c r="X360" s="213"/>
      <c r="Y360" s="213"/>
      <c r="Z360" s="213"/>
      <c r="AA360" s="213"/>
    </row>
    <row r="361" spans="19:27" s="214" customFormat="1" x14ac:dyDescent="0.2">
      <c r="S361" s="213"/>
      <c r="X361" s="213"/>
      <c r="Y361" s="213"/>
      <c r="Z361" s="213"/>
      <c r="AA361" s="213"/>
    </row>
    <row r="362" spans="19:27" s="214" customFormat="1" x14ac:dyDescent="0.2">
      <c r="S362" s="213"/>
      <c r="X362" s="213"/>
      <c r="Y362" s="213"/>
      <c r="Z362" s="213"/>
      <c r="AA362" s="213"/>
    </row>
    <row r="363" spans="19:27" s="214" customFormat="1" x14ac:dyDescent="0.2">
      <c r="S363" s="213"/>
      <c r="X363" s="213"/>
      <c r="Y363" s="213"/>
      <c r="Z363" s="213"/>
      <c r="AA363" s="213"/>
    </row>
    <row r="364" spans="19:27" s="214" customFormat="1" x14ac:dyDescent="0.2">
      <c r="S364" s="213"/>
      <c r="X364" s="213"/>
      <c r="Y364" s="213"/>
      <c r="Z364" s="213"/>
      <c r="AA364" s="213"/>
    </row>
    <row r="365" spans="19:27" s="214" customFormat="1" x14ac:dyDescent="0.2">
      <c r="S365" s="213"/>
      <c r="X365" s="213"/>
      <c r="Y365" s="213"/>
      <c r="Z365" s="213"/>
      <c r="AA365" s="213"/>
    </row>
    <row r="366" spans="19:27" s="214" customFormat="1" x14ac:dyDescent="0.2">
      <c r="S366" s="213"/>
      <c r="X366" s="213"/>
      <c r="Y366" s="213"/>
      <c r="Z366" s="213"/>
      <c r="AA366" s="213"/>
    </row>
    <row r="367" spans="19:27" s="214" customFormat="1" x14ac:dyDescent="0.2">
      <c r="S367" s="213"/>
      <c r="X367" s="213"/>
      <c r="Y367" s="213"/>
      <c r="Z367" s="213"/>
      <c r="AA367" s="213"/>
    </row>
    <row r="368" spans="19:27" s="214" customFormat="1" x14ac:dyDescent="0.2">
      <c r="S368" s="213"/>
      <c r="X368" s="213"/>
      <c r="Y368" s="213"/>
      <c r="Z368" s="213"/>
      <c r="AA368" s="213"/>
    </row>
    <row r="369" spans="19:27" s="214" customFormat="1" x14ac:dyDescent="0.2">
      <c r="S369" s="213"/>
      <c r="X369" s="213"/>
      <c r="Y369" s="213"/>
      <c r="Z369" s="213"/>
      <c r="AA369" s="213"/>
    </row>
    <row r="370" spans="19:27" s="214" customFormat="1" x14ac:dyDescent="0.2">
      <c r="S370" s="213"/>
      <c r="X370" s="213"/>
      <c r="Y370" s="213"/>
      <c r="Z370" s="213"/>
      <c r="AA370" s="213"/>
    </row>
    <row r="371" spans="19:27" s="214" customFormat="1" x14ac:dyDescent="0.2">
      <c r="S371" s="213"/>
      <c r="X371" s="213"/>
      <c r="Y371" s="213"/>
      <c r="Z371" s="213"/>
      <c r="AA371" s="213"/>
    </row>
    <row r="372" spans="19:27" s="214" customFormat="1" x14ac:dyDescent="0.2">
      <c r="S372" s="213"/>
      <c r="X372" s="213"/>
      <c r="Y372" s="213"/>
      <c r="Z372" s="213"/>
      <c r="AA372" s="213"/>
    </row>
    <row r="373" spans="19:27" s="214" customFormat="1" x14ac:dyDescent="0.2">
      <c r="S373" s="213"/>
      <c r="X373" s="213"/>
      <c r="Y373" s="213"/>
      <c r="Z373" s="213"/>
      <c r="AA373" s="213"/>
    </row>
    <row r="374" spans="19:27" s="214" customFormat="1" x14ac:dyDescent="0.2">
      <c r="S374" s="213"/>
      <c r="X374" s="213"/>
      <c r="Y374" s="213"/>
      <c r="Z374" s="213"/>
      <c r="AA374" s="213"/>
    </row>
    <row r="375" spans="19:27" s="214" customFormat="1" x14ac:dyDescent="0.2">
      <c r="S375" s="213"/>
      <c r="X375" s="213"/>
      <c r="Y375" s="213"/>
      <c r="Z375" s="213"/>
      <c r="AA375" s="213"/>
    </row>
    <row r="376" spans="19:27" s="214" customFormat="1" x14ac:dyDescent="0.2">
      <c r="S376" s="213"/>
      <c r="X376" s="213"/>
      <c r="Y376" s="213"/>
      <c r="Z376" s="213"/>
      <c r="AA376" s="213"/>
    </row>
    <row r="377" spans="19:27" s="214" customFormat="1" x14ac:dyDescent="0.2">
      <c r="S377" s="213"/>
      <c r="X377" s="213"/>
      <c r="Y377" s="213"/>
      <c r="Z377" s="213"/>
      <c r="AA377" s="213"/>
    </row>
    <row r="378" spans="19:27" s="214" customFormat="1" x14ac:dyDescent="0.2">
      <c r="S378" s="213"/>
      <c r="X378" s="213"/>
      <c r="Y378" s="213"/>
      <c r="Z378" s="213"/>
      <c r="AA378" s="213"/>
    </row>
    <row r="379" spans="19:27" s="214" customFormat="1" x14ac:dyDescent="0.2">
      <c r="S379" s="213"/>
      <c r="X379" s="213"/>
      <c r="Y379" s="213"/>
      <c r="Z379" s="213"/>
      <c r="AA379" s="213"/>
    </row>
    <row r="380" spans="19:27" s="214" customFormat="1" x14ac:dyDescent="0.2">
      <c r="S380" s="213"/>
      <c r="X380" s="213"/>
      <c r="Y380" s="213"/>
      <c r="Z380" s="213"/>
      <c r="AA380" s="213"/>
    </row>
    <row r="381" spans="19:27" s="214" customFormat="1" x14ac:dyDescent="0.2">
      <c r="S381" s="213"/>
      <c r="X381" s="213"/>
      <c r="Y381" s="213"/>
      <c r="Z381" s="213"/>
      <c r="AA381" s="213"/>
    </row>
  </sheetData>
  <mergeCells count="4">
    <mergeCell ref="D21:E23"/>
    <mergeCell ref="D9:E9"/>
    <mergeCell ref="D71:E71"/>
    <mergeCell ref="D122:E122"/>
  </mergeCells>
  <conditionalFormatting sqref="E12 E15:E16">
    <cfRule type="cellIs" dxfId="48" priority="121" operator="greaterThan">
      <formula>0</formula>
    </cfRule>
    <cfRule type="cellIs" dxfId="47" priority="122" operator="lessThan">
      <formula>0</formula>
    </cfRule>
  </conditionalFormatting>
  <conditionalFormatting sqref="E74:E76 E78">
    <cfRule type="cellIs" dxfId="46" priority="18" operator="greaterThan">
      <formula>0</formula>
    </cfRule>
    <cfRule type="cellIs" dxfId="45" priority="19" operator="lessThan">
      <formula>0</formula>
    </cfRule>
  </conditionalFormatting>
  <conditionalFormatting sqref="E79">
    <cfRule type="cellIs" dxfId="44" priority="16" operator="notEqual">
      <formula>"Ingen payback"</formula>
    </cfRule>
    <cfRule type="containsText" dxfId="43" priority="17" operator="containsText" text="Ingen payback">
      <formula>NOT(ISERROR(SEARCH("Ingen payback",E79)))</formula>
    </cfRule>
  </conditionalFormatting>
  <conditionalFormatting sqref="E125:E127 E129">
    <cfRule type="cellIs" dxfId="42" priority="14" operator="greaterThan">
      <formula>0</formula>
    </cfRule>
    <cfRule type="cellIs" dxfId="41" priority="15" operator="lessThan">
      <formula>0</formula>
    </cfRule>
  </conditionalFormatting>
  <conditionalFormatting sqref="E130">
    <cfRule type="cellIs" dxfId="40" priority="12" operator="notEqual">
      <formula>"Ingen payback"</formula>
    </cfRule>
    <cfRule type="containsText" dxfId="39" priority="13" operator="containsText" text="Ingen payback">
      <formula>NOT(ISERROR(SEARCH("Ingen payback",E130)))</formula>
    </cfRule>
  </conditionalFormatting>
  <conditionalFormatting sqref="E18">
    <cfRule type="cellIs" dxfId="38" priority="7" operator="greaterThan">
      <formula>0</formula>
    </cfRule>
    <cfRule type="cellIs" dxfId="37" priority="8" operator="lessThan">
      <formula>0</formula>
    </cfRule>
  </conditionalFormatting>
  <conditionalFormatting sqref="E19">
    <cfRule type="cellIs" dxfId="36" priority="5" operator="greaterThan">
      <formula>0</formula>
    </cfRule>
    <cfRule type="cellIs" dxfId="35" priority="6" operator="lessThan">
      <formula>0</formula>
    </cfRule>
  </conditionalFormatting>
  <conditionalFormatting sqref="E13">
    <cfRule type="cellIs" dxfId="34" priority="3" operator="greaterThan">
      <formula>0</formula>
    </cfRule>
    <cfRule type="cellIs" dxfId="33" priority="4" operator="lessThan">
      <formula>0</formula>
    </cfRule>
  </conditionalFormatting>
  <conditionalFormatting sqref="E14">
    <cfRule type="cellIs" dxfId="32" priority="1" operator="greaterThan">
      <formula>0</formula>
    </cfRule>
    <cfRule type="cellIs" dxfId="31" priority="2" operator="lessThan">
      <formula>0</formula>
    </cfRule>
  </conditionalFormatting>
  <pageMargins left="0.25" right="0.25"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28" id="{6049BEC4-F8B5-4B1F-BD26-2F7C2DF27172}">
            <xm:f>IF('C:\Users\svrasu\Documents\Testkörningar\[Nyttovärdering, kalkyl.xlsm]Information'!#REF!="", TRUE, FALSE)</xm:f>
            <x14:dxf>
              <fill>
                <patternFill>
                  <bgColor rgb="FFE2EFDA"/>
                </patternFill>
              </fill>
            </x14:dxf>
          </x14:cfRule>
          <xm:sqref>D2 D5 G5 G2</xm:sqref>
        </x14:conditionalFormatting>
        <x14:conditionalFormatting xmlns:xm="http://schemas.microsoft.com/office/excel/2006/main">
          <x14:cfRule type="expression" priority="9" id="{9EB77C35-FE52-40F6-B619-9EC495C43295}">
            <xm:f>IF('C:\Users\svrasu\Documents\Testkörningar\[Nyttovärdering, kalkyl.xlsm]Information'!#REF!="", TRUE, FALSE)</xm:f>
            <x14:dxf>
              <fill>
                <patternFill>
                  <bgColor rgb="FFE2EFDA"/>
                </patternFill>
              </fill>
            </x14:dxf>
          </x14:cfRule>
          <xm:sqref>A3:XFD3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6D444-9B91-41EE-83E2-BD09C804799B}">
  <sheetPr codeName="Blad6">
    <tabColor theme="2"/>
  </sheetPr>
  <dimension ref="A1:Z126"/>
  <sheetViews>
    <sheetView showGridLines="0" workbookViewId="0">
      <selection activeCell="V81" sqref="V81"/>
    </sheetView>
  </sheetViews>
  <sheetFormatPr defaultRowHeight="12.75" x14ac:dyDescent="0.2"/>
  <cols>
    <col min="1" max="1" width="9.140625" style="199"/>
    <col min="2" max="2" width="3.42578125" customWidth="1"/>
    <col min="3" max="3" width="19.42578125" bestFit="1" customWidth="1"/>
    <col min="4" max="4" width="14.85546875" bestFit="1" customWidth="1"/>
    <col min="5" max="9" width="15" bestFit="1" customWidth="1"/>
    <col min="10" max="10" width="18.5703125" bestFit="1" customWidth="1"/>
    <col min="11" max="11" width="14.7109375" bestFit="1" customWidth="1"/>
    <col min="12" max="12" width="14.28515625" bestFit="1" customWidth="1"/>
    <col min="13" max="13" width="21.7109375" bestFit="1" customWidth="1"/>
    <col min="14" max="14" width="14.5703125" bestFit="1" customWidth="1"/>
    <col min="15" max="15" width="20.5703125" style="199" bestFit="1" customWidth="1"/>
    <col min="16" max="16" width="12.5703125" style="199" bestFit="1" customWidth="1"/>
    <col min="17" max="19" width="13.7109375" style="199" bestFit="1" customWidth="1"/>
    <col min="20" max="20" width="19.85546875" style="199" bestFit="1" customWidth="1"/>
    <col min="21" max="21" width="23.140625" style="199" bestFit="1" customWidth="1"/>
    <col min="22" max="22" width="11" style="199" bestFit="1" customWidth="1"/>
    <col min="23" max="25" width="13.7109375" style="199" bestFit="1" customWidth="1"/>
    <col min="26" max="26" width="29" style="199" bestFit="1" customWidth="1"/>
    <col min="27" max="27" width="14.7109375" bestFit="1" customWidth="1"/>
    <col min="29" max="29" width="16.7109375" bestFit="1" customWidth="1"/>
    <col min="30" max="30" width="18.5703125" bestFit="1" customWidth="1"/>
    <col min="32" max="32" width="32.7109375" bestFit="1" customWidth="1"/>
    <col min="33" max="33" width="18.5703125" bestFit="1" customWidth="1"/>
    <col min="35" max="35" width="32.5703125" bestFit="1" customWidth="1"/>
    <col min="36" max="36" width="18.5703125" bestFit="1" customWidth="1"/>
    <col min="39" max="39" width="41.7109375" bestFit="1" customWidth="1"/>
    <col min="40" max="40" width="19.7109375" bestFit="1" customWidth="1"/>
    <col min="42" max="42" width="78.5703125" bestFit="1" customWidth="1"/>
    <col min="43" max="43" width="18.5703125" bestFit="1" customWidth="1"/>
  </cols>
  <sheetData>
    <row r="1" spans="3:22" s="30" customFormat="1" ht="29.25" customHeight="1" x14ac:dyDescent="0.2">
      <c r="C1" s="31" t="s">
        <v>90</v>
      </c>
    </row>
    <row r="2" spans="3:22" s="32" customFormat="1" ht="21.75" customHeight="1" x14ac:dyDescent="0.2">
      <c r="C2" s="33" t="s">
        <v>53</v>
      </c>
      <c r="F2" s="34"/>
      <c r="G2" s="35"/>
      <c r="H2" s="35"/>
      <c r="I2" s="35"/>
      <c r="J2" s="35"/>
      <c r="K2" s="35"/>
      <c r="L2" s="35"/>
      <c r="M2" s="35"/>
      <c r="N2" s="35"/>
      <c r="O2" s="35"/>
      <c r="P2" s="35"/>
      <c r="Q2" s="35"/>
      <c r="R2" s="35"/>
      <c r="S2" s="35"/>
      <c r="T2" s="35"/>
      <c r="U2" s="35"/>
      <c r="V2" s="35"/>
    </row>
    <row r="5" spans="3:22" s="32" customFormat="1" x14ac:dyDescent="0.2">
      <c r="C5" s="33" t="s">
        <v>69</v>
      </c>
      <c r="F5" s="34"/>
      <c r="G5" s="35"/>
      <c r="H5" s="35"/>
      <c r="I5" s="35"/>
      <c r="J5" s="35"/>
      <c r="K5" s="35"/>
      <c r="L5" s="35"/>
      <c r="M5" s="35"/>
      <c r="N5" s="35"/>
      <c r="O5" s="35"/>
      <c r="P5" s="35"/>
      <c r="Q5" s="35"/>
      <c r="R5" s="35"/>
      <c r="S5" s="35"/>
      <c r="T5" s="35"/>
      <c r="U5" s="35"/>
      <c r="V5" s="35"/>
    </row>
    <row r="6" spans="3:22" ht="15.75" x14ac:dyDescent="0.25">
      <c r="C6" s="9" t="s">
        <v>54</v>
      </c>
    </row>
    <row r="8" spans="3:22" x14ac:dyDescent="0.2">
      <c r="C8" s="42" t="s">
        <v>10</v>
      </c>
    </row>
    <row r="9" spans="3:22" x14ac:dyDescent="0.2">
      <c r="C9" s="1" t="s">
        <v>91</v>
      </c>
    </row>
    <row r="10" spans="3:22" x14ac:dyDescent="0.2">
      <c r="C10" s="1" t="s">
        <v>34</v>
      </c>
    </row>
    <row r="11" spans="3:22" x14ac:dyDescent="0.2">
      <c r="C11" s="1" t="s">
        <v>14</v>
      </c>
    </row>
    <row r="12" spans="3:22" x14ac:dyDescent="0.2">
      <c r="C12" s="1" t="s">
        <v>18</v>
      </c>
    </row>
    <row r="13" spans="3:22" x14ac:dyDescent="0.2">
      <c r="C13" s="1" t="s">
        <v>13</v>
      </c>
    </row>
    <row r="14" spans="3:22" x14ac:dyDescent="0.2">
      <c r="C14" s="1" t="s">
        <v>19</v>
      </c>
    </row>
    <row r="15" spans="3:22" x14ac:dyDescent="0.2">
      <c r="C15" s="1" t="s">
        <v>15</v>
      </c>
    </row>
    <row r="16" spans="3:22" x14ac:dyDescent="0.2">
      <c r="C16" s="1" t="s">
        <v>29</v>
      </c>
    </row>
    <row r="18" spans="1:26" x14ac:dyDescent="0.2">
      <c r="C18" s="42" t="s">
        <v>32</v>
      </c>
    </row>
    <row r="19" spans="1:26" x14ac:dyDescent="0.2">
      <c r="C19" s="1" t="s">
        <v>81</v>
      </c>
    </row>
    <row r="20" spans="1:26" x14ac:dyDescent="0.2">
      <c r="C20" s="1" t="s">
        <v>82</v>
      </c>
    </row>
    <row r="21" spans="1:26" x14ac:dyDescent="0.2">
      <c r="C21" s="1" t="s">
        <v>83</v>
      </c>
    </row>
    <row r="23" spans="1:26" x14ac:dyDescent="0.2">
      <c r="C23" s="42" t="s">
        <v>45</v>
      </c>
    </row>
    <row r="24" spans="1:26" x14ac:dyDescent="0.2">
      <c r="C24" s="1" t="s">
        <v>85</v>
      </c>
    </row>
    <row r="25" spans="1:26" x14ac:dyDescent="0.2">
      <c r="C25" s="1" t="s">
        <v>84</v>
      </c>
    </row>
    <row r="26" spans="1:26" x14ac:dyDescent="0.2">
      <c r="C26" s="1" t="s">
        <v>86</v>
      </c>
    </row>
    <row r="27" spans="1:26" x14ac:dyDescent="0.2">
      <c r="C27" s="1" t="s">
        <v>87</v>
      </c>
    </row>
    <row r="30" spans="1:26" s="32" customFormat="1" x14ac:dyDescent="0.2">
      <c r="C30" s="33" t="s">
        <v>68</v>
      </c>
      <c r="F30" s="34"/>
      <c r="G30" s="35"/>
      <c r="H30" s="35"/>
      <c r="I30" s="35"/>
      <c r="J30" s="35"/>
      <c r="K30" s="35"/>
      <c r="L30" s="35"/>
      <c r="M30" s="35"/>
      <c r="N30" s="35"/>
      <c r="O30" s="35"/>
      <c r="P30" s="35"/>
      <c r="Q30" s="35"/>
      <c r="R30" s="35"/>
      <c r="S30" s="35"/>
      <c r="T30" s="35"/>
      <c r="U30" s="35"/>
      <c r="V30" s="35"/>
    </row>
    <row r="31" spans="1:26" s="36" customFormat="1" x14ac:dyDescent="0.2">
      <c r="A31" s="32"/>
      <c r="C31" s="37"/>
      <c r="F31" s="38"/>
      <c r="G31" s="39"/>
      <c r="H31" s="39"/>
      <c r="I31" s="39"/>
      <c r="J31" s="39"/>
      <c r="K31" s="39"/>
      <c r="L31" s="39"/>
      <c r="M31" s="39"/>
      <c r="N31" s="39"/>
      <c r="O31" s="35"/>
      <c r="P31" s="35"/>
      <c r="Q31" s="35"/>
      <c r="R31" s="35"/>
      <c r="S31" s="35"/>
      <c r="T31" s="35"/>
      <c r="U31" s="35"/>
      <c r="V31" s="35"/>
      <c r="W31" s="32"/>
      <c r="X31" s="32"/>
      <c r="Y31" s="32"/>
      <c r="Z31" s="32"/>
    </row>
    <row r="32" spans="1:26" ht="15.75" x14ac:dyDescent="0.25">
      <c r="C32" s="9" t="s">
        <v>80</v>
      </c>
    </row>
    <row r="34" spans="3:9" x14ac:dyDescent="0.2">
      <c r="C34" s="2" t="s">
        <v>25</v>
      </c>
      <c r="D34" t="s">
        <v>77</v>
      </c>
      <c r="E34" t="s">
        <v>62</v>
      </c>
      <c r="F34" t="s">
        <v>63</v>
      </c>
      <c r="G34" t="s">
        <v>64</v>
      </c>
      <c r="H34" t="s">
        <v>65</v>
      </c>
      <c r="I34" t="s">
        <v>66</v>
      </c>
    </row>
    <row r="35" spans="3:9" x14ac:dyDescent="0.2">
      <c r="C35" s="3" t="s">
        <v>82</v>
      </c>
      <c r="D35" s="4">
        <v>0</v>
      </c>
      <c r="E35" s="4">
        <v>0</v>
      </c>
      <c r="F35" s="4">
        <v>18688306</v>
      </c>
      <c r="G35" s="4">
        <v>29493406</v>
      </c>
      <c r="H35" s="4">
        <v>29493406</v>
      </c>
      <c r="I35" s="4">
        <v>29493406</v>
      </c>
    </row>
    <row r="36" spans="3:9" x14ac:dyDescent="0.2">
      <c r="C36" s="3" t="s">
        <v>81</v>
      </c>
      <c r="D36" s="4">
        <v>0</v>
      </c>
      <c r="E36" s="4">
        <v>0</v>
      </c>
      <c r="F36" s="4">
        <v>9569475.333333334</v>
      </c>
      <c r="G36" s="4">
        <v>44269475.333333336</v>
      </c>
      <c r="H36" s="4">
        <v>47194475.333333336</v>
      </c>
      <c r="I36" s="4">
        <v>47194475.333333336</v>
      </c>
    </row>
    <row r="39" spans="3:9" ht="15.75" x14ac:dyDescent="0.25">
      <c r="C39" s="9" t="s">
        <v>1</v>
      </c>
    </row>
    <row r="41" spans="3:9" x14ac:dyDescent="0.2">
      <c r="C41" s="2" t="s">
        <v>25</v>
      </c>
      <c r="D41" t="s">
        <v>61</v>
      </c>
      <c r="E41" t="s">
        <v>62</v>
      </c>
      <c r="F41" t="s">
        <v>63</v>
      </c>
      <c r="G41" t="s">
        <v>64</v>
      </c>
      <c r="H41" t="s">
        <v>65</v>
      </c>
      <c r="I41" t="s">
        <v>66</v>
      </c>
    </row>
    <row r="42" spans="3:9" x14ac:dyDescent="0.2">
      <c r="C42" s="3" t="s">
        <v>85</v>
      </c>
      <c r="D42" s="4"/>
      <c r="E42" s="4"/>
      <c r="F42" s="4"/>
      <c r="G42" s="4"/>
      <c r="H42" s="4"/>
      <c r="I42" s="4"/>
    </row>
    <row r="43" spans="3:9" x14ac:dyDescent="0.2">
      <c r="C43" s="3" t="s">
        <v>84</v>
      </c>
      <c r="D43" s="4"/>
      <c r="E43" s="4"/>
      <c r="F43" s="4"/>
      <c r="G43" s="4"/>
      <c r="H43" s="4"/>
      <c r="I43" s="4"/>
    </row>
    <row r="44" spans="3:9" x14ac:dyDescent="0.2">
      <c r="C44" s="3" t="s">
        <v>86</v>
      </c>
      <c r="D44" s="4"/>
      <c r="E44" s="4"/>
      <c r="F44" s="4"/>
      <c r="G44" s="4"/>
      <c r="H44" s="4"/>
      <c r="I44" s="4"/>
    </row>
    <row r="45" spans="3:9" x14ac:dyDescent="0.2">
      <c r="C45" s="3" t="s">
        <v>87</v>
      </c>
      <c r="D45" s="4">
        <v>15000000</v>
      </c>
      <c r="E45" s="4">
        <v>30000000</v>
      </c>
      <c r="F45" s="4">
        <v>30000000</v>
      </c>
      <c r="G45" s="4">
        <v>10600000</v>
      </c>
      <c r="H45" s="4"/>
      <c r="I45" s="4"/>
    </row>
    <row r="49" spans="3:22" s="32" customFormat="1" x14ac:dyDescent="0.2">
      <c r="C49" s="33" t="s">
        <v>114</v>
      </c>
      <c r="F49" s="34"/>
      <c r="G49" s="35"/>
      <c r="H49" s="35"/>
      <c r="I49" s="35"/>
      <c r="J49" s="35"/>
      <c r="K49" s="35"/>
      <c r="L49" s="35"/>
      <c r="M49" s="35"/>
      <c r="N49" s="35"/>
      <c r="O49" s="35"/>
      <c r="P49" s="35"/>
      <c r="Q49" s="35"/>
      <c r="R49" s="35"/>
      <c r="S49" s="35"/>
      <c r="T49" s="35"/>
      <c r="U49" s="35"/>
      <c r="V49" s="35"/>
    </row>
    <row r="51" spans="3:22" ht="15.75" x14ac:dyDescent="0.25">
      <c r="C51" s="9" t="s">
        <v>269</v>
      </c>
      <c r="I51" s="9" t="s">
        <v>112</v>
      </c>
      <c r="L51" s="9" t="s">
        <v>113</v>
      </c>
    </row>
    <row r="53" spans="3:22" ht="25.5" x14ac:dyDescent="0.2">
      <c r="C53" s="41"/>
      <c r="D53" s="42" t="s">
        <v>67</v>
      </c>
      <c r="E53" s="42" t="s">
        <v>78</v>
      </c>
      <c r="F53" s="42" t="s">
        <v>50</v>
      </c>
      <c r="G53" s="42" t="s">
        <v>21</v>
      </c>
      <c r="I53" s="2" t="s">
        <v>25</v>
      </c>
      <c r="J53" t="s">
        <v>27</v>
      </c>
      <c r="L53" s="2" t="s">
        <v>25</v>
      </c>
      <c r="M53" t="s">
        <v>27</v>
      </c>
    </row>
    <row r="54" spans="3:22" x14ac:dyDescent="0.2">
      <c r="C54" s="42" t="s">
        <v>22</v>
      </c>
      <c r="D54" s="55">
        <f>Nyttorealiseringskalkyl!$P$13</f>
        <v>148227901.33333334</v>
      </c>
      <c r="E54" s="55">
        <f>Nyttorealiseringskalkyl!$P$14</f>
        <v>107168524</v>
      </c>
      <c r="F54" s="55">
        <f>D54+E54</f>
        <v>255396425.33333334</v>
      </c>
      <c r="G54" s="55"/>
      <c r="I54" s="3" t="s">
        <v>98</v>
      </c>
      <c r="J54" s="4">
        <v>106921224</v>
      </c>
      <c r="L54" s="3" t="s">
        <v>91</v>
      </c>
      <c r="M54" s="4">
        <v>85600000</v>
      </c>
      <c r="Q54" s="200"/>
      <c r="R54" s="200"/>
      <c r="S54" s="200"/>
    </row>
    <row r="55" spans="3:22" x14ac:dyDescent="0.2">
      <c r="C55" s="42" t="s">
        <v>21</v>
      </c>
      <c r="D55" s="55"/>
      <c r="E55" s="55"/>
      <c r="F55" s="55"/>
      <c r="G55" s="55">
        <f>-1*TotalKostnad</f>
        <v>85600000</v>
      </c>
      <c r="I55" s="3" t="s">
        <v>91</v>
      </c>
      <c r="J55" s="4">
        <v>67475201.333333343</v>
      </c>
      <c r="L55" s="3" t="s">
        <v>26</v>
      </c>
      <c r="M55" s="4">
        <v>85600000</v>
      </c>
      <c r="Q55" s="200"/>
      <c r="R55" s="200"/>
      <c r="S55" s="200"/>
    </row>
    <row r="56" spans="3:22" x14ac:dyDescent="0.2">
      <c r="I56" s="3" t="s">
        <v>104</v>
      </c>
      <c r="J56" s="4">
        <v>81000000</v>
      </c>
      <c r="Q56" s="200"/>
      <c r="R56" s="200"/>
      <c r="S56" s="200"/>
    </row>
    <row r="57" spans="3:22" x14ac:dyDescent="0.2">
      <c r="I57" s="3" t="s">
        <v>26</v>
      </c>
      <c r="J57" s="4">
        <v>255396425.33333334</v>
      </c>
    </row>
    <row r="58" spans="3:22" ht="15.75" x14ac:dyDescent="0.25">
      <c r="C58" s="9" t="s">
        <v>260</v>
      </c>
      <c r="D58" s="9"/>
      <c r="E58" s="9"/>
      <c r="F58" s="9"/>
    </row>
    <row r="59" spans="3:22" ht="15.75" x14ac:dyDescent="0.25">
      <c r="C59" s="9"/>
      <c r="D59" s="9"/>
      <c r="E59" s="9"/>
      <c r="F59" s="9"/>
    </row>
    <row r="60" spans="3:22" x14ac:dyDescent="0.2">
      <c r="C60" s="42"/>
      <c r="D60" s="42" t="s">
        <v>22</v>
      </c>
      <c r="E60" s="42" t="s">
        <v>21</v>
      </c>
      <c r="F60" s="42" t="s">
        <v>8</v>
      </c>
    </row>
    <row r="61" spans="3:22" x14ac:dyDescent="0.2">
      <c r="C61" s="42" t="s">
        <v>3</v>
      </c>
      <c r="D61" s="55">
        <f>Tabell10[[#Totals],[Min]]</f>
        <v>131118716.53333333</v>
      </c>
      <c r="E61" s="55">
        <f>Tabell109[[#Totals],[Min]]</f>
        <v>85600000</v>
      </c>
      <c r="F61" s="55">
        <f>D61-E63</f>
        <v>45518716.533333331</v>
      </c>
    </row>
    <row r="62" spans="3:22" x14ac:dyDescent="0.2">
      <c r="C62" s="42" t="s">
        <v>28</v>
      </c>
      <c r="D62" s="55">
        <f>Tabell10[[#Totals],[Summa]]</f>
        <v>255396425.33333334</v>
      </c>
      <c r="E62" s="55">
        <f>Tabell109[[#Totals],[Summa]]</f>
        <v>85600000</v>
      </c>
      <c r="F62" s="55">
        <f>D62-E62</f>
        <v>169796425.33333334</v>
      </c>
    </row>
    <row r="63" spans="3:22" x14ac:dyDescent="0.2">
      <c r="C63" s="42" t="s">
        <v>4</v>
      </c>
      <c r="D63" s="55">
        <f>Tabell10[[#Totals],[Max]]</f>
        <v>415492640.80000001</v>
      </c>
      <c r="E63" s="55">
        <f>Tabell109[[#Totals],[Max]]</f>
        <v>85600000</v>
      </c>
      <c r="F63" s="55">
        <f>D63-E61</f>
        <v>329892640.80000001</v>
      </c>
    </row>
    <row r="65" spans="3:26" ht="15.75" x14ac:dyDescent="0.25">
      <c r="C65" s="9" t="s">
        <v>263</v>
      </c>
    </row>
    <row r="66" spans="3:26" ht="15.75" x14ac:dyDescent="0.25">
      <c r="C66" s="2" t="s">
        <v>25</v>
      </c>
      <c r="D66" t="s">
        <v>245</v>
      </c>
      <c r="E66" t="s">
        <v>27</v>
      </c>
      <c r="F66" t="s">
        <v>246</v>
      </c>
      <c r="I66" s="9" t="s">
        <v>264</v>
      </c>
      <c r="L66" s="9" t="s">
        <v>274</v>
      </c>
      <c r="W66"/>
      <c r="X66"/>
      <c r="Y66"/>
      <c r="Z66"/>
    </row>
    <row r="67" spans="3:26" x14ac:dyDescent="0.2">
      <c r="C67" s="3" t="s">
        <v>81</v>
      </c>
      <c r="D67" s="4">
        <v>68942901.333333328</v>
      </c>
      <c r="E67" s="4">
        <v>148227901.33333334</v>
      </c>
      <c r="F67" s="4">
        <v>306220488</v>
      </c>
      <c r="I67" s="2" t="s">
        <v>32</v>
      </c>
      <c r="J67" t="s">
        <v>81</v>
      </c>
      <c r="K67" s="2"/>
      <c r="L67" s="2" t="s">
        <v>32</v>
      </c>
      <c r="M67" t="s">
        <v>82</v>
      </c>
      <c r="N67" s="2"/>
      <c r="W67" s="2"/>
      <c r="X67" s="2"/>
      <c r="Y67" s="2"/>
      <c r="Z67" s="2"/>
    </row>
    <row r="68" spans="3:26" x14ac:dyDescent="0.2">
      <c r="C68" s="3" t="s">
        <v>82</v>
      </c>
      <c r="D68" s="4">
        <v>62175815.200000003</v>
      </c>
      <c r="E68" s="4">
        <v>107168524</v>
      </c>
      <c r="F68" s="4">
        <v>109272152.8</v>
      </c>
      <c r="W68"/>
      <c r="X68"/>
      <c r="Y68"/>
      <c r="Z68"/>
    </row>
    <row r="69" spans="3:26" x14ac:dyDescent="0.2">
      <c r="C69" s="3" t="s">
        <v>26</v>
      </c>
      <c r="D69" s="4">
        <v>131118716.53333333</v>
      </c>
      <c r="E69" s="4">
        <v>255396425.33333334</v>
      </c>
      <c r="F69" s="4">
        <v>415492640.80000001</v>
      </c>
      <c r="I69" s="2" t="s">
        <v>25</v>
      </c>
      <c r="J69" t="s">
        <v>27</v>
      </c>
      <c r="L69" s="2" t="s">
        <v>25</v>
      </c>
      <c r="M69" t="s">
        <v>27</v>
      </c>
      <c r="N69" s="2"/>
      <c r="W69" s="2"/>
      <c r="X69" s="2"/>
      <c r="Y69" s="2"/>
      <c r="Z69" s="2"/>
    </row>
    <row r="70" spans="3:26" x14ac:dyDescent="0.2">
      <c r="I70" s="3" t="s">
        <v>98</v>
      </c>
      <c r="J70" s="4">
        <v>200000</v>
      </c>
      <c r="L70" s="3" t="s">
        <v>98</v>
      </c>
      <c r="M70" s="4">
        <v>106721224</v>
      </c>
    </row>
    <row r="71" spans="3:26" x14ac:dyDescent="0.2">
      <c r="I71" s="3" t="s">
        <v>91</v>
      </c>
      <c r="J71" s="4">
        <v>67027901.333333336</v>
      </c>
      <c r="L71" s="3" t="s">
        <v>91</v>
      </c>
      <c r="M71" s="4">
        <v>447300</v>
      </c>
    </row>
    <row r="72" spans="3:26" x14ac:dyDescent="0.2">
      <c r="I72" s="3" t="s">
        <v>104</v>
      </c>
      <c r="J72" s="4">
        <v>81000000</v>
      </c>
      <c r="L72" s="3" t="s">
        <v>26</v>
      </c>
      <c r="M72" s="4">
        <v>107168524</v>
      </c>
    </row>
    <row r="73" spans="3:26" x14ac:dyDescent="0.2">
      <c r="I73" s="3" t="s">
        <v>26</v>
      </c>
      <c r="J73" s="4">
        <v>148227901.33333334</v>
      </c>
    </row>
    <row r="74" spans="3:26" ht="15.75" x14ac:dyDescent="0.25">
      <c r="C74" s="9" t="s">
        <v>261</v>
      </c>
      <c r="D74" s="9"/>
      <c r="E74" s="9"/>
      <c r="F74" s="9"/>
    </row>
    <row r="75" spans="3:26" ht="15.75" x14ac:dyDescent="0.25">
      <c r="C75" s="9"/>
      <c r="D75" s="9"/>
      <c r="E75" s="9"/>
      <c r="F75" s="9"/>
    </row>
    <row r="76" spans="3:26" ht="25.5" x14ac:dyDescent="0.2">
      <c r="C76" s="42"/>
      <c r="D76" s="42" t="s">
        <v>67</v>
      </c>
      <c r="E76" s="42" t="s">
        <v>21</v>
      </c>
      <c r="F76" s="42" t="s">
        <v>8</v>
      </c>
    </row>
    <row r="77" spans="3:26" x14ac:dyDescent="0.2">
      <c r="C77" s="42" t="s">
        <v>3</v>
      </c>
      <c r="D77" s="55">
        <f>GETPIVOTDATA("Summa av Min",$C$66,"Nyttokategori","1. Finansiell")</f>
        <v>68942901.333333328</v>
      </c>
      <c r="E77" s="55">
        <f>Tabell109[[#Totals],[Min]]</f>
        <v>85600000</v>
      </c>
      <c r="F77" s="55">
        <f>D77-E79</f>
        <v>-16657098.666666672</v>
      </c>
    </row>
    <row r="78" spans="3:26" x14ac:dyDescent="0.2">
      <c r="C78" s="42" t="s">
        <v>28</v>
      </c>
      <c r="D78" s="55">
        <f>GETPIVOTDATA("Summa av Summa",$C$66,"Nyttokategori","1. Finansiell")</f>
        <v>148227901.33333334</v>
      </c>
      <c r="E78" s="55">
        <f>Tabell109[[#Totals],[Summa]]</f>
        <v>85600000</v>
      </c>
      <c r="F78" s="55">
        <f>D78-E78</f>
        <v>62627901.333333343</v>
      </c>
    </row>
    <row r="79" spans="3:26" x14ac:dyDescent="0.2">
      <c r="C79" s="42" t="s">
        <v>4</v>
      </c>
      <c r="D79" s="55">
        <f>GETPIVOTDATA("Summa av Max",$C$66,"Nyttokategori","1. Finansiell")</f>
        <v>306220488</v>
      </c>
      <c r="E79" s="55">
        <f>Tabell109[[#Totals],[Max]]</f>
        <v>85600000</v>
      </c>
      <c r="F79" s="55">
        <f>D79-E77</f>
        <v>220620488</v>
      </c>
    </row>
    <row r="81" spans="3:22" ht="15.75" x14ac:dyDescent="0.25">
      <c r="C81" s="9" t="s">
        <v>262</v>
      </c>
      <c r="D81" s="9"/>
      <c r="E81" s="9"/>
      <c r="F81" s="9"/>
    </row>
    <row r="82" spans="3:22" ht="15.75" x14ac:dyDescent="0.25">
      <c r="C82" s="9"/>
      <c r="D82" s="9"/>
      <c r="E82" s="9"/>
      <c r="F82" s="9"/>
    </row>
    <row r="83" spans="3:22" ht="25.5" x14ac:dyDescent="0.2">
      <c r="C83" s="42"/>
      <c r="D83" s="42" t="s">
        <v>78</v>
      </c>
      <c r="E83" s="42" t="s">
        <v>21</v>
      </c>
      <c r="F83" s="42" t="s">
        <v>8</v>
      </c>
    </row>
    <row r="84" spans="3:22" x14ac:dyDescent="0.2">
      <c r="C84" s="42" t="s">
        <v>3</v>
      </c>
      <c r="D84" s="55">
        <f>GETPIVOTDATA("Summa av Min",$C$66,"Nyttokategori","2. Omfördelningsnytta")</f>
        <v>62175815.200000003</v>
      </c>
      <c r="E84" s="55">
        <f>Tabell109[[#Totals],[Min]]</f>
        <v>85600000</v>
      </c>
      <c r="F84" s="55">
        <f>D84-E86</f>
        <v>-23424184.799999997</v>
      </c>
    </row>
    <row r="85" spans="3:22" x14ac:dyDescent="0.2">
      <c r="C85" s="42" t="s">
        <v>28</v>
      </c>
      <c r="D85" s="55">
        <f>GETPIVOTDATA("Summa av Summa",$C$66,"Nyttokategori","2. Omfördelningsnytta")</f>
        <v>107168524</v>
      </c>
      <c r="E85" s="55">
        <f>Tabell109[[#Totals],[Summa]]</f>
        <v>85600000</v>
      </c>
      <c r="F85" s="55">
        <f>D85-E85</f>
        <v>21568524</v>
      </c>
    </row>
    <row r="86" spans="3:22" x14ac:dyDescent="0.2">
      <c r="C86" s="42" t="s">
        <v>4</v>
      </c>
      <c r="D86" s="55">
        <f>GETPIVOTDATA("Summa av Max",$C$66,"Nyttokategori","2. Omfördelningsnytta")</f>
        <v>109272152.8</v>
      </c>
      <c r="E86" s="55">
        <f>Tabell109[[#Totals],[Max]]</f>
        <v>85600000</v>
      </c>
      <c r="F86" s="55">
        <f>D86-E84</f>
        <v>23672152.799999997</v>
      </c>
    </row>
    <row r="88" spans="3:22" s="32" customFormat="1" x14ac:dyDescent="0.2">
      <c r="C88" s="33" t="s">
        <v>72</v>
      </c>
      <c r="F88" s="34"/>
      <c r="G88" s="35"/>
      <c r="H88" s="35"/>
      <c r="I88" s="35"/>
      <c r="J88" s="35"/>
      <c r="K88" s="35"/>
      <c r="L88" s="35"/>
      <c r="M88" s="35"/>
      <c r="N88" s="35"/>
      <c r="O88" s="35"/>
      <c r="P88" s="35"/>
      <c r="Q88" s="35"/>
      <c r="R88" s="35"/>
      <c r="S88" s="35"/>
      <c r="T88" s="35"/>
      <c r="U88" s="35"/>
      <c r="V88" s="35"/>
    </row>
    <row r="89" spans="3:22" ht="15.75" x14ac:dyDescent="0.25">
      <c r="C89" s="9" t="s">
        <v>259</v>
      </c>
    </row>
    <row r="90" spans="3:22" x14ac:dyDescent="0.2">
      <c r="C90" s="57" t="s">
        <v>70</v>
      </c>
      <c r="D90" s="42">
        <f>Startår</f>
        <v>2021</v>
      </c>
      <c r="E90" s="42">
        <f>D90+1</f>
        <v>2022</v>
      </c>
      <c r="F90" s="42">
        <f t="shared" ref="F90:I90" si="0">E90+1</f>
        <v>2023</v>
      </c>
      <c r="G90" s="42">
        <f t="shared" si="0"/>
        <v>2024</v>
      </c>
      <c r="H90" s="42">
        <f t="shared" si="0"/>
        <v>2025</v>
      </c>
      <c r="I90" s="42">
        <f t="shared" si="0"/>
        <v>2026</v>
      </c>
    </row>
    <row r="91" spans="3:22" x14ac:dyDescent="0.2">
      <c r="C91" s="57" t="s">
        <v>71</v>
      </c>
      <c r="D91" s="55" t="b">
        <f>Nyttorealiseringskalkyl!J27&gt;0</f>
        <v>0</v>
      </c>
      <c r="E91" s="55" t="b">
        <f>Nyttorealiseringskalkyl!K27&gt;0</f>
        <v>0</v>
      </c>
      <c r="F91" s="55" t="b">
        <f>Nyttorealiseringskalkyl!L27&gt;0</f>
        <v>0</v>
      </c>
      <c r="G91" s="55" t="b">
        <f>Nyttorealiseringskalkyl!M27&gt;0</f>
        <v>1</v>
      </c>
      <c r="H91" s="55" t="b">
        <f>Nyttorealiseringskalkyl!N27&gt;0</f>
        <v>1</v>
      </c>
      <c r="I91" s="55" t="b">
        <f>Nyttorealiseringskalkyl!O27&gt;0</f>
        <v>1</v>
      </c>
    </row>
    <row r="92" spans="3:22" x14ac:dyDescent="0.2">
      <c r="C92" s="57" t="s">
        <v>75</v>
      </c>
      <c r="D92" s="55" t="str">
        <f>IF(D91=FALSE,"x",D90)</f>
        <v>x</v>
      </c>
      <c r="E92" s="55" t="str">
        <f t="shared" ref="E92:I92" si="1">IF(E91=FALSE,"x",E90)</f>
        <v>x</v>
      </c>
      <c r="F92" s="55" t="str">
        <f t="shared" si="1"/>
        <v>x</v>
      </c>
      <c r="G92" s="55">
        <f t="shared" si="1"/>
        <v>2024</v>
      </c>
      <c r="H92" s="55">
        <f t="shared" si="1"/>
        <v>2025</v>
      </c>
      <c r="I92" s="55">
        <f t="shared" si="1"/>
        <v>2026</v>
      </c>
    </row>
    <row r="93" spans="3:22" x14ac:dyDescent="0.2">
      <c r="C93" s="57" t="s">
        <v>76</v>
      </c>
      <c r="D93" s="4">
        <f>MIN(D92:I92)</f>
        <v>2024</v>
      </c>
    </row>
    <row r="94" spans="3:22" x14ac:dyDescent="0.2">
      <c r="C94" s="57" t="s">
        <v>74</v>
      </c>
      <c r="D94">
        <f>IF('-Admin-'!D93=0,"Ingen payback",'-Admin-'!D93)</f>
        <v>2024</v>
      </c>
    </row>
    <row r="96" spans="3:22" x14ac:dyDescent="0.2">
      <c r="E96" s="4"/>
    </row>
    <row r="97" spans="1:26" s="198" customFormat="1" ht="15.75" x14ac:dyDescent="0.25">
      <c r="A97" s="199"/>
      <c r="B97"/>
      <c r="C97" s="9" t="s">
        <v>52</v>
      </c>
      <c r="D97"/>
      <c r="E97"/>
      <c r="F97"/>
      <c r="G97"/>
      <c r="H97"/>
      <c r="I97"/>
      <c r="J97"/>
      <c r="K97"/>
      <c r="L97"/>
      <c r="M97"/>
      <c r="N97"/>
      <c r="O97" s="199"/>
      <c r="P97" s="199"/>
      <c r="Q97" s="199"/>
      <c r="R97" s="199"/>
      <c r="S97" s="199"/>
      <c r="T97" s="199"/>
      <c r="U97" s="199"/>
      <c r="V97" s="199"/>
      <c r="W97" s="199"/>
      <c r="X97" s="199"/>
      <c r="Y97" s="199"/>
      <c r="Z97" s="199"/>
    </row>
    <row r="98" spans="1:26" s="198" customFormat="1" x14ac:dyDescent="0.2">
      <c r="A98" s="199"/>
      <c r="B98"/>
      <c r="C98" s="57" t="s">
        <v>70</v>
      </c>
      <c r="D98" s="42">
        <f>Startår</f>
        <v>2021</v>
      </c>
      <c r="E98" s="42">
        <f>D98+1</f>
        <v>2022</v>
      </c>
      <c r="F98" s="42">
        <f t="shared" ref="F98" si="2">E98+1</f>
        <v>2023</v>
      </c>
      <c r="G98" s="42">
        <f t="shared" ref="G98" si="3">F98+1</f>
        <v>2024</v>
      </c>
      <c r="H98" s="42">
        <f t="shared" ref="H98" si="4">G98+1</f>
        <v>2025</v>
      </c>
      <c r="I98" s="42">
        <f t="shared" ref="I98" si="5">H98+1</f>
        <v>2026</v>
      </c>
      <c r="J98"/>
      <c r="K98"/>
      <c r="L98"/>
      <c r="M98"/>
      <c r="N98"/>
      <c r="O98" s="199"/>
      <c r="P98" s="199"/>
      <c r="Q98" s="199"/>
      <c r="R98" s="199"/>
      <c r="S98" s="199"/>
      <c r="T98" s="199"/>
      <c r="U98" s="199"/>
      <c r="V98" s="199"/>
      <c r="W98" s="199"/>
      <c r="X98" s="199"/>
      <c r="Y98" s="199"/>
      <c r="Z98" s="199"/>
    </row>
    <row r="99" spans="1:26" s="198" customFormat="1" x14ac:dyDescent="0.2">
      <c r="A99" s="199"/>
      <c r="B99"/>
      <c r="C99" s="57" t="s">
        <v>71</v>
      </c>
      <c r="D99" s="55" t="b">
        <f>Nyttorealiseringskalkyl!J83&gt;0</f>
        <v>0</v>
      </c>
      <c r="E99" s="55" t="b">
        <f>Nyttorealiseringskalkyl!K83&gt;0</f>
        <v>0</v>
      </c>
      <c r="F99" s="55" t="b">
        <f>Nyttorealiseringskalkyl!L83&gt;0</f>
        <v>0</v>
      </c>
      <c r="G99" s="55" t="b">
        <f>Nyttorealiseringskalkyl!M83&gt;0</f>
        <v>0</v>
      </c>
      <c r="H99" s="55" t="b">
        <f>Nyttorealiseringskalkyl!N83&gt;0</f>
        <v>1</v>
      </c>
      <c r="I99" s="55" t="b">
        <f>Nyttorealiseringskalkyl!O83&gt;0</f>
        <v>1</v>
      </c>
      <c r="J99"/>
      <c r="K99"/>
      <c r="L99"/>
      <c r="M99"/>
      <c r="N99"/>
      <c r="O99" s="199"/>
      <c r="P99" s="199"/>
      <c r="Q99" s="199"/>
      <c r="R99" s="199"/>
      <c r="S99" s="199"/>
      <c r="T99" s="199"/>
      <c r="U99" s="199"/>
      <c r="V99" s="199"/>
      <c r="W99" s="199"/>
      <c r="X99" s="199"/>
      <c r="Y99" s="199"/>
      <c r="Z99" s="199"/>
    </row>
    <row r="100" spans="1:26" s="198" customFormat="1" x14ac:dyDescent="0.2">
      <c r="A100" s="199"/>
      <c r="B100"/>
      <c r="C100" s="57" t="s">
        <v>75</v>
      </c>
      <c r="D100" s="55" t="str">
        <f>IF(D99=FALSE,"x",D98)</f>
        <v>x</v>
      </c>
      <c r="E100" s="55" t="str">
        <f t="shared" ref="E100:I100" si="6">IF(E99=FALSE,"x",E98)</f>
        <v>x</v>
      </c>
      <c r="F100" s="55" t="str">
        <f t="shared" si="6"/>
        <v>x</v>
      </c>
      <c r="G100" s="55" t="str">
        <f t="shared" si="6"/>
        <v>x</v>
      </c>
      <c r="H100" s="55">
        <f t="shared" si="6"/>
        <v>2025</v>
      </c>
      <c r="I100" s="55">
        <f t="shared" si="6"/>
        <v>2026</v>
      </c>
      <c r="J100"/>
      <c r="K100"/>
      <c r="L100"/>
      <c r="M100"/>
      <c r="N100"/>
      <c r="O100" s="199"/>
      <c r="P100" s="199"/>
      <c r="Q100" s="199"/>
      <c r="R100" s="199"/>
      <c r="S100" s="199"/>
      <c r="T100" s="199"/>
      <c r="U100" s="199"/>
      <c r="V100" s="199"/>
      <c r="W100" s="199"/>
      <c r="X100" s="199"/>
      <c r="Y100" s="199"/>
      <c r="Z100" s="199"/>
    </row>
    <row r="101" spans="1:26" s="198" customFormat="1" x14ac:dyDescent="0.2">
      <c r="A101" s="199"/>
      <c r="B101"/>
      <c r="C101" s="57" t="s">
        <v>76</v>
      </c>
      <c r="D101" s="4">
        <f>MIN(D100:I100)</f>
        <v>2025</v>
      </c>
      <c r="E101"/>
      <c r="F101"/>
      <c r="G101"/>
      <c r="H101"/>
      <c r="I101"/>
      <c r="J101"/>
      <c r="K101"/>
      <c r="L101"/>
      <c r="M101"/>
      <c r="N101"/>
      <c r="O101" s="199"/>
      <c r="P101" s="199"/>
      <c r="Q101" s="199"/>
      <c r="R101" s="199"/>
      <c r="S101" s="199"/>
      <c r="T101" s="199"/>
      <c r="U101" s="199"/>
      <c r="V101" s="199"/>
      <c r="W101" s="199"/>
      <c r="X101" s="199"/>
      <c r="Y101" s="199"/>
      <c r="Z101" s="199"/>
    </row>
    <row r="102" spans="1:26" s="198" customFormat="1" x14ac:dyDescent="0.2">
      <c r="A102" s="199"/>
      <c r="B102"/>
      <c r="C102" s="57" t="s">
        <v>74</v>
      </c>
      <c r="D102">
        <f>IF('-Admin-'!D101=0,"Ingen payback",'-Admin-'!D101)</f>
        <v>2025</v>
      </c>
      <c r="E102"/>
      <c r="F102"/>
      <c r="G102"/>
      <c r="H102"/>
      <c r="I102"/>
      <c r="J102"/>
      <c r="K102"/>
      <c r="L102"/>
      <c r="M102"/>
      <c r="N102"/>
      <c r="O102" s="199"/>
      <c r="P102" s="199"/>
      <c r="Q102" s="199"/>
      <c r="R102" s="199"/>
      <c r="S102" s="199"/>
      <c r="T102" s="199"/>
      <c r="U102" s="199"/>
      <c r="V102" s="199"/>
      <c r="W102" s="199"/>
      <c r="X102" s="199"/>
      <c r="Y102" s="199"/>
      <c r="Z102" s="199"/>
    </row>
    <row r="103" spans="1:26" s="198" customFormat="1" x14ac:dyDescent="0.2">
      <c r="A103" s="199"/>
      <c r="B103"/>
      <c r="C103"/>
      <c r="D103"/>
      <c r="E103" s="4"/>
      <c r="F103"/>
      <c r="G103"/>
      <c r="H103"/>
      <c r="I103"/>
      <c r="J103"/>
      <c r="K103"/>
      <c r="L103"/>
      <c r="M103"/>
      <c r="N103"/>
      <c r="O103" s="199"/>
      <c r="P103" s="199"/>
      <c r="Q103" s="199"/>
      <c r="R103" s="199"/>
      <c r="S103" s="199"/>
      <c r="T103" s="199"/>
      <c r="U103" s="199"/>
      <c r="V103" s="199"/>
      <c r="W103" s="199"/>
      <c r="X103" s="199"/>
      <c r="Y103" s="199"/>
      <c r="Z103" s="199"/>
    </row>
    <row r="104" spans="1:26" s="198" customFormat="1" x14ac:dyDescent="0.2">
      <c r="A104" s="199"/>
      <c r="B104"/>
      <c r="C104"/>
      <c r="D104"/>
      <c r="E104" s="4"/>
      <c r="F104"/>
      <c r="G104"/>
      <c r="H104"/>
      <c r="I104"/>
      <c r="J104"/>
      <c r="K104"/>
      <c r="L104"/>
      <c r="M104"/>
      <c r="N104"/>
      <c r="O104" s="199"/>
      <c r="P104" s="199"/>
      <c r="Q104" s="199"/>
      <c r="R104" s="199"/>
      <c r="S104" s="199"/>
      <c r="T104" s="199"/>
      <c r="U104" s="199"/>
      <c r="V104" s="199"/>
      <c r="W104" s="199"/>
      <c r="X104" s="199"/>
      <c r="Y104" s="199"/>
      <c r="Z104" s="199"/>
    </row>
    <row r="105" spans="1:26" s="198" customFormat="1" ht="15.75" x14ac:dyDescent="0.25">
      <c r="A105" s="199"/>
      <c r="B105"/>
      <c r="C105" s="9" t="s">
        <v>88</v>
      </c>
      <c r="D105"/>
      <c r="E105"/>
      <c r="F105"/>
      <c r="G105"/>
      <c r="H105"/>
      <c r="I105"/>
      <c r="J105"/>
      <c r="K105"/>
      <c r="L105"/>
      <c r="M105"/>
      <c r="N105"/>
      <c r="O105" s="199"/>
      <c r="P105" s="199"/>
      <c r="Q105" s="199"/>
      <c r="R105" s="199"/>
      <c r="S105" s="199"/>
      <c r="T105" s="199"/>
      <c r="U105" s="199"/>
      <c r="V105" s="199"/>
      <c r="W105" s="199"/>
      <c r="X105" s="199"/>
      <c r="Y105" s="199"/>
      <c r="Z105" s="199"/>
    </row>
    <row r="106" spans="1:26" s="198" customFormat="1" x14ac:dyDescent="0.2">
      <c r="A106" s="199"/>
      <c r="B106"/>
      <c r="C106" s="57" t="s">
        <v>70</v>
      </c>
      <c r="D106" s="42">
        <f>Startår</f>
        <v>2021</v>
      </c>
      <c r="E106" s="42">
        <f>D106+1</f>
        <v>2022</v>
      </c>
      <c r="F106" s="42">
        <f t="shared" ref="F106" si="7">E106+1</f>
        <v>2023</v>
      </c>
      <c r="G106" s="42">
        <f t="shared" ref="G106" si="8">F106+1</f>
        <v>2024</v>
      </c>
      <c r="H106" s="42">
        <f t="shared" ref="H106" si="9">G106+1</f>
        <v>2025</v>
      </c>
      <c r="I106" s="42">
        <f t="shared" ref="I106" si="10">H106+1</f>
        <v>2026</v>
      </c>
      <c r="J106"/>
      <c r="K106"/>
      <c r="L106"/>
      <c r="M106"/>
      <c r="N106"/>
      <c r="O106" s="199"/>
      <c r="P106" s="199"/>
      <c r="Q106" s="199"/>
      <c r="R106" s="199"/>
      <c r="S106" s="199"/>
      <c r="T106" s="199"/>
      <c r="U106" s="199"/>
      <c r="V106" s="199"/>
      <c r="W106" s="199"/>
      <c r="X106" s="199"/>
      <c r="Y106" s="199"/>
      <c r="Z106" s="199"/>
    </row>
    <row r="107" spans="1:26" s="198" customFormat="1" x14ac:dyDescent="0.2">
      <c r="A107" s="199"/>
      <c r="B107"/>
      <c r="C107" s="57" t="s">
        <v>71</v>
      </c>
      <c r="D107" s="55" t="b">
        <f>Nyttorealiseringskalkyl!J134&gt;0</f>
        <v>0</v>
      </c>
      <c r="E107" s="55" t="b">
        <f>Nyttorealiseringskalkyl!K134&gt;0</f>
        <v>0</v>
      </c>
      <c r="F107" s="55" t="b">
        <f>Nyttorealiseringskalkyl!L134&gt;0</f>
        <v>0</v>
      </c>
      <c r="G107" s="55" t="b">
        <f>Nyttorealiseringskalkyl!M134&gt;0</f>
        <v>0</v>
      </c>
      <c r="H107" s="55" t="b">
        <f>Nyttorealiseringskalkyl!N134&gt;0</f>
        <v>0</v>
      </c>
      <c r="I107" s="55" t="b">
        <f>Nyttorealiseringskalkyl!O134&gt;0</f>
        <v>1</v>
      </c>
      <c r="J107"/>
      <c r="K107"/>
      <c r="L107"/>
      <c r="M107"/>
      <c r="N107"/>
      <c r="O107" s="199"/>
      <c r="P107" s="199"/>
      <c r="Q107" s="199"/>
      <c r="R107" s="199"/>
      <c r="S107" s="199"/>
      <c r="T107" s="199"/>
      <c r="U107" s="199"/>
      <c r="V107" s="199"/>
      <c r="W107" s="199"/>
      <c r="X107" s="199"/>
      <c r="Y107" s="199"/>
      <c r="Z107" s="199"/>
    </row>
    <row r="108" spans="1:26" s="198" customFormat="1" x14ac:dyDescent="0.2">
      <c r="A108" s="199"/>
      <c r="B108"/>
      <c r="C108" s="57" t="s">
        <v>75</v>
      </c>
      <c r="D108" s="55" t="str">
        <f>IF(D107=FALSE,"x",D106)</f>
        <v>x</v>
      </c>
      <c r="E108" s="55" t="str">
        <f t="shared" ref="E108:I108" si="11">IF(E107=FALSE,"x",E106)</f>
        <v>x</v>
      </c>
      <c r="F108" s="55" t="str">
        <f t="shared" si="11"/>
        <v>x</v>
      </c>
      <c r="G108" s="55" t="str">
        <f t="shared" si="11"/>
        <v>x</v>
      </c>
      <c r="H108" s="55" t="str">
        <f t="shared" si="11"/>
        <v>x</v>
      </c>
      <c r="I108" s="55">
        <f t="shared" si="11"/>
        <v>2026</v>
      </c>
      <c r="J108"/>
      <c r="K108"/>
      <c r="L108"/>
      <c r="M108"/>
      <c r="N108"/>
      <c r="O108" s="199"/>
      <c r="P108" s="199"/>
      <c r="Q108" s="199"/>
      <c r="R108" s="199"/>
      <c r="S108" s="199"/>
      <c r="T108" s="199"/>
      <c r="U108" s="199"/>
      <c r="V108" s="199"/>
      <c r="W108" s="199"/>
      <c r="X108" s="199"/>
      <c r="Y108" s="199"/>
      <c r="Z108" s="199"/>
    </row>
    <row r="109" spans="1:26" s="198" customFormat="1" x14ac:dyDescent="0.2">
      <c r="A109" s="199"/>
      <c r="B109"/>
      <c r="C109" s="57" t="s">
        <v>76</v>
      </c>
      <c r="D109" s="4">
        <f>MIN(D108:I108)</f>
        <v>2026</v>
      </c>
      <c r="E109"/>
      <c r="F109"/>
      <c r="G109"/>
      <c r="H109"/>
      <c r="I109"/>
      <c r="J109"/>
      <c r="K109"/>
      <c r="L109"/>
      <c r="M109"/>
      <c r="N109"/>
      <c r="O109" s="199"/>
      <c r="P109" s="199"/>
      <c r="Q109" s="199"/>
      <c r="R109" s="199"/>
      <c r="S109" s="199"/>
      <c r="T109" s="199"/>
      <c r="U109" s="199"/>
      <c r="V109" s="199"/>
      <c r="W109" s="199"/>
      <c r="X109" s="199"/>
      <c r="Y109" s="199"/>
      <c r="Z109" s="199"/>
    </row>
    <row r="110" spans="1:26" s="198" customFormat="1" x14ac:dyDescent="0.2">
      <c r="A110" s="199"/>
      <c r="B110"/>
      <c r="C110" s="57" t="s">
        <v>74</v>
      </c>
      <c r="D110">
        <f>IF('-Admin-'!D109=0,"Ingen payback",'-Admin-'!D109)</f>
        <v>2026</v>
      </c>
      <c r="E110"/>
      <c r="F110"/>
      <c r="G110"/>
      <c r="H110"/>
      <c r="I110"/>
      <c r="J110"/>
      <c r="K110"/>
      <c r="L110"/>
      <c r="M110"/>
      <c r="N110"/>
      <c r="O110" s="199"/>
      <c r="P110" s="199"/>
      <c r="Q110" s="199"/>
      <c r="R110" s="199"/>
      <c r="S110" s="199"/>
      <c r="T110" s="199"/>
      <c r="U110" s="199"/>
      <c r="V110" s="199"/>
      <c r="W110" s="199"/>
      <c r="X110" s="199"/>
      <c r="Y110" s="199"/>
      <c r="Z110" s="199"/>
    </row>
    <row r="111" spans="1:26" s="198" customFormat="1" x14ac:dyDescent="0.2">
      <c r="A111" s="199"/>
      <c r="B111"/>
      <c r="C111"/>
      <c r="D111"/>
      <c r="E111" s="4"/>
      <c r="F111"/>
      <c r="G111"/>
      <c r="H111"/>
      <c r="I111"/>
      <c r="J111"/>
      <c r="K111"/>
      <c r="L111"/>
      <c r="M111"/>
      <c r="N111"/>
      <c r="O111" s="199"/>
      <c r="P111" s="199"/>
      <c r="Q111" s="199"/>
      <c r="R111" s="199"/>
      <c r="S111" s="199"/>
      <c r="T111" s="199"/>
      <c r="U111" s="199"/>
      <c r="V111" s="199"/>
      <c r="W111" s="199"/>
      <c r="X111" s="199"/>
      <c r="Y111" s="199"/>
      <c r="Z111" s="199"/>
    </row>
    <row r="112" spans="1:26" s="198" customFormat="1" x14ac:dyDescent="0.2">
      <c r="A112" s="199"/>
      <c r="B112"/>
      <c r="C112"/>
      <c r="D112"/>
      <c r="E112" s="4"/>
      <c r="F112"/>
      <c r="G112"/>
      <c r="H112"/>
      <c r="I112"/>
      <c r="J112"/>
      <c r="K112"/>
      <c r="L112"/>
      <c r="M112"/>
      <c r="N112"/>
      <c r="O112" s="199"/>
      <c r="P112" s="199"/>
      <c r="Q112" s="199"/>
      <c r="R112" s="199"/>
      <c r="S112" s="199"/>
      <c r="T112" s="199"/>
      <c r="U112" s="199"/>
      <c r="V112" s="199"/>
      <c r="W112" s="199"/>
      <c r="X112" s="199"/>
      <c r="Y112" s="199"/>
      <c r="Z112" s="199"/>
    </row>
    <row r="113" spans="1:26" s="198" customFormat="1" x14ac:dyDescent="0.2">
      <c r="A113" s="199"/>
      <c r="B113"/>
      <c r="C113"/>
      <c r="D113"/>
      <c r="E113" s="4"/>
      <c r="F113"/>
      <c r="G113"/>
      <c r="H113"/>
      <c r="I113"/>
      <c r="J113"/>
      <c r="K113"/>
      <c r="L113"/>
      <c r="M113"/>
      <c r="N113"/>
      <c r="O113" s="199"/>
      <c r="P113" s="199"/>
      <c r="Q113" s="199"/>
      <c r="R113" s="199"/>
      <c r="S113" s="199"/>
      <c r="T113" s="199"/>
      <c r="U113" s="199"/>
      <c r="V113" s="199"/>
      <c r="W113" s="199"/>
      <c r="X113" s="199"/>
      <c r="Y113" s="199"/>
      <c r="Z113" s="199"/>
    </row>
    <row r="114" spans="1:26" s="198" customFormat="1" x14ac:dyDescent="0.2">
      <c r="A114" s="199"/>
      <c r="B114"/>
      <c r="C114"/>
      <c r="D114"/>
      <c r="E114" s="4"/>
      <c r="F114"/>
      <c r="G114"/>
      <c r="H114"/>
      <c r="I114"/>
      <c r="J114"/>
      <c r="K114"/>
      <c r="L114"/>
      <c r="M114"/>
      <c r="N114"/>
      <c r="O114" s="199"/>
      <c r="P114" s="199"/>
      <c r="Q114" s="199"/>
      <c r="R114" s="199"/>
      <c r="S114" s="199"/>
      <c r="T114" s="199"/>
      <c r="U114" s="199"/>
      <c r="V114" s="199"/>
      <c r="W114" s="199"/>
      <c r="X114" s="199"/>
      <c r="Y114" s="199"/>
      <c r="Z114" s="199"/>
    </row>
    <row r="115" spans="1:26" s="198" customFormat="1" x14ac:dyDescent="0.2">
      <c r="A115" s="199"/>
      <c r="B115"/>
      <c r="C115"/>
      <c r="D115"/>
      <c r="E115" s="4"/>
      <c r="F115"/>
      <c r="G115"/>
      <c r="H115"/>
      <c r="I115"/>
      <c r="J115"/>
      <c r="K115"/>
      <c r="L115"/>
      <c r="M115"/>
      <c r="N115"/>
      <c r="O115" s="199"/>
      <c r="P115" s="199"/>
      <c r="Q115" s="199"/>
      <c r="R115" s="199"/>
      <c r="S115" s="199"/>
      <c r="T115" s="199"/>
      <c r="U115" s="199"/>
      <c r="V115" s="199"/>
      <c r="W115" s="199"/>
      <c r="X115" s="199"/>
      <c r="Y115" s="199"/>
      <c r="Z115" s="199"/>
    </row>
    <row r="116" spans="1:26" s="198" customFormat="1" x14ac:dyDescent="0.2">
      <c r="A116" s="199"/>
      <c r="B116"/>
      <c r="C116"/>
      <c r="D116"/>
      <c r="E116" s="4"/>
      <c r="F116"/>
      <c r="G116"/>
      <c r="H116"/>
      <c r="I116"/>
      <c r="J116"/>
      <c r="K116"/>
      <c r="L116"/>
      <c r="M116"/>
      <c r="N116"/>
      <c r="O116" s="199"/>
      <c r="P116" s="199"/>
      <c r="Q116" s="199"/>
      <c r="R116" s="199"/>
      <c r="S116" s="199"/>
      <c r="T116" s="199"/>
      <c r="U116" s="199"/>
      <c r="V116" s="199"/>
      <c r="W116" s="199"/>
      <c r="X116" s="199"/>
      <c r="Y116" s="199"/>
      <c r="Z116" s="199"/>
    </row>
    <row r="117" spans="1:26" s="198" customFormat="1" x14ac:dyDescent="0.2">
      <c r="A117" s="199"/>
      <c r="B117"/>
      <c r="C117"/>
      <c r="D117"/>
      <c r="E117" s="4"/>
      <c r="F117"/>
      <c r="G117"/>
      <c r="H117"/>
      <c r="I117"/>
      <c r="J117"/>
      <c r="K117"/>
      <c r="L117"/>
      <c r="M117"/>
      <c r="N117"/>
      <c r="O117" s="199"/>
      <c r="P117" s="199"/>
      <c r="Q117" s="199"/>
      <c r="R117" s="199"/>
      <c r="S117" s="199"/>
      <c r="T117" s="199"/>
      <c r="U117" s="199"/>
      <c r="V117" s="199"/>
      <c r="W117" s="199"/>
      <c r="X117" s="199"/>
      <c r="Y117" s="199"/>
      <c r="Z117" s="199"/>
    </row>
    <row r="118" spans="1:26" s="198" customFormat="1" x14ac:dyDescent="0.2">
      <c r="A118" s="199"/>
      <c r="B118"/>
      <c r="C118"/>
      <c r="D118"/>
      <c r="E118" s="4"/>
      <c r="F118"/>
      <c r="G118"/>
      <c r="H118"/>
      <c r="I118"/>
      <c r="J118"/>
      <c r="K118"/>
      <c r="L118"/>
      <c r="M118"/>
      <c r="N118"/>
      <c r="O118" s="199"/>
      <c r="P118" s="199"/>
      <c r="Q118" s="199"/>
      <c r="R118" s="199"/>
      <c r="S118" s="199"/>
      <c r="T118" s="199"/>
      <c r="U118" s="199"/>
      <c r="V118" s="199"/>
      <c r="W118" s="199"/>
      <c r="X118" s="199"/>
      <c r="Y118" s="199"/>
      <c r="Z118" s="199"/>
    </row>
    <row r="119" spans="1:26" s="198" customFormat="1" x14ac:dyDescent="0.2">
      <c r="A119" s="199"/>
      <c r="B119"/>
      <c r="C119"/>
      <c r="D119"/>
      <c r="E119" s="4"/>
      <c r="F119"/>
      <c r="G119"/>
      <c r="H119"/>
      <c r="I119"/>
      <c r="J119"/>
      <c r="K119"/>
      <c r="L119"/>
      <c r="M119"/>
      <c r="N119"/>
      <c r="O119" s="199"/>
      <c r="P119" s="199"/>
      <c r="Q119" s="199"/>
      <c r="R119" s="199"/>
      <c r="S119" s="199"/>
      <c r="T119" s="199"/>
      <c r="U119" s="199"/>
      <c r="V119" s="199"/>
      <c r="W119" s="199"/>
      <c r="X119" s="199"/>
      <c r="Y119" s="199"/>
      <c r="Z119" s="199"/>
    </row>
    <row r="120" spans="1:26" s="198" customFormat="1" x14ac:dyDescent="0.2">
      <c r="A120" s="199"/>
      <c r="B120"/>
      <c r="C120"/>
      <c r="D120"/>
      <c r="E120" s="4"/>
      <c r="F120"/>
      <c r="G120"/>
      <c r="H120"/>
      <c r="I120"/>
      <c r="J120"/>
      <c r="K120"/>
      <c r="L120"/>
      <c r="M120"/>
      <c r="N120"/>
      <c r="O120" s="199"/>
      <c r="P120" s="199"/>
      <c r="Q120" s="199"/>
      <c r="R120" s="199"/>
      <c r="S120" s="199"/>
      <c r="T120" s="199"/>
      <c r="U120" s="199"/>
      <c r="V120" s="199"/>
      <c r="W120" s="199"/>
      <c r="X120" s="199"/>
      <c r="Y120" s="199"/>
      <c r="Z120" s="199"/>
    </row>
    <row r="121" spans="1:26" s="198" customFormat="1" x14ac:dyDescent="0.2">
      <c r="A121" s="199"/>
      <c r="B121"/>
      <c r="C121"/>
      <c r="D121"/>
      <c r="E121" s="4"/>
      <c r="F121"/>
      <c r="G121"/>
      <c r="H121"/>
      <c r="I121"/>
      <c r="J121"/>
      <c r="K121"/>
      <c r="L121"/>
      <c r="M121"/>
      <c r="N121"/>
      <c r="O121" s="199"/>
      <c r="P121" s="199"/>
      <c r="Q121" s="199"/>
      <c r="R121" s="199"/>
      <c r="S121" s="199"/>
      <c r="T121" s="199"/>
      <c r="U121" s="199"/>
      <c r="V121" s="199"/>
      <c r="W121" s="199"/>
      <c r="X121" s="199"/>
      <c r="Y121" s="199"/>
      <c r="Z121" s="199"/>
    </row>
    <row r="122" spans="1:26" s="198" customFormat="1" x14ac:dyDescent="0.2">
      <c r="A122" s="199"/>
      <c r="B122"/>
      <c r="C122"/>
      <c r="D122"/>
      <c r="E122" s="4"/>
      <c r="F122"/>
      <c r="G122"/>
      <c r="H122"/>
      <c r="I122"/>
      <c r="J122"/>
      <c r="K122"/>
      <c r="L122"/>
      <c r="M122"/>
      <c r="N122"/>
      <c r="O122" s="199"/>
      <c r="P122" s="199"/>
      <c r="Q122" s="199"/>
      <c r="R122" s="199"/>
      <c r="S122" s="199"/>
      <c r="T122" s="199"/>
      <c r="U122" s="199"/>
      <c r="V122" s="199"/>
      <c r="W122" s="199"/>
      <c r="X122" s="199"/>
      <c r="Y122" s="199"/>
      <c r="Z122" s="199"/>
    </row>
    <row r="123" spans="1:26" s="198" customFormat="1" x14ac:dyDescent="0.2">
      <c r="A123" s="199"/>
      <c r="O123" s="199"/>
      <c r="P123" s="199"/>
      <c r="Q123" s="199"/>
      <c r="R123" s="199"/>
      <c r="S123" s="199"/>
      <c r="T123" s="199"/>
      <c r="U123" s="199"/>
      <c r="V123" s="199"/>
      <c r="W123" s="199"/>
      <c r="X123" s="199"/>
      <c r="Y123" s="199"/>
      <c r="Z123" s="199"/>
    </row>
    <row r="124" spans="1:26" s="198" customFormat="1" x14ac:dyDescent="0.2">
      <c r="A124" s="199"/>
      <c r="O124" s="199"/>
      <c r="P124" s="199"/>
      <c r="Q124" s="199"/>
      <c r="R124" s="199"/>
      <c r="S124" s="199"/>
      <c r="T124" s="199"/>
      <c r="U124" s="199"/>
      <c r="V124" s="199"/>
      <c r="W124" s="199"/>
      <c r="X124" s="199"/>
      <c r="Y124" s="199"/>
      <c r="Z124" s="199"/>
    </row>
    <row r="125" spans="1:26" s="198" customFormat="1" x14ac:dyDescent="0.2">
      <c r="A125" s="199"/>
      <c r="O125" s="199"/>
      <c r="P125" s="199"/>
      <c r="Q125" s="199"/>
      <c r="R125" s="199"/>
      <c r="S125" s="199"/>
      <c r="T125" s="199"/>
      <c r="U125" s="199"/>
      <c r="V125" s="199"/>
      <c r="W125" s="199"/>
      <c r="X125" s="199"/>
      <c r="Y125" s="199"/>
      <c r="Z125" s="199"/>
    </row>
    <row r="126" spans="1:26" s="198" customFormat="1" x14ac:dyDescent="0.2">
      <c r="A126" s="199"/>
      <c r="O126" s="199"/>
      <c r="P126" s="199"/>
      <c r="Q126" s="199"/>
      <c r="R126" s="199"/>
      <c r="S126" s="199"/>
      <c r="T126" s="199"/>
      <c r="U126" s="199"/>
      <c r="V126" s="199"/>
      <c r="W126" s="199"/>
      <c r="X126" s="199"/>
      <c r="Y126" s="199"/>
      <c r="Z126" s="199"/>
    </row>
  </sheetData>
  <pageMargins left="0.7" right="0.7" top="0.75" bottom="0.75" header="0.3" footer="0.3"/>
  <tableParts count="3">
    <tablePart r:id="rId8"/>
    <tablePart r:id="rId9"/>
    <tablePart r:id="rId10"/>
  </tableParts>
  <extLst>
    <ext xmlns:x14="http://schemas.microsoft.com/office/spreadsheetml/2009/9/main" uri="{78C0D931-6437-407d-A8EE-F0AAD7539E65}">
      <x14:conditionalFormattings>
        <x14:conditionalFormatting xmlns:xm="http://schemas.microsoft.com/office/excel/2006/main">
          <x14:cfRule type="expression" priority="6" id="{F82EAE53-6132-4D5D-8E00-3244DDE953EF}">
            <xm:f>IF('C:\Users\svrasu\Documents\Testkörningar\[Nyttovärdering, kalkyl.xlsm]Information'!#REF!="", TRUE, FALSE)</xm:f>
            <x14:dxf>
              <fill>
                <patternFill>
                  <bgColor rgb="FFE2EFDA"/>
                </patternFill>
              </fill>
            </x14:dxf>
          </x14:cfRule>
          <xm:sqref>F2 C2</xm:sqref>
        </x14:conditionalFormatting>
        <x14:conditionalFormatting xmlns:xm="http://schemas.microsoft.com/office/excel/2006/main">
          <x14:cfRule type="expression" priority="4" id="{F301EA33-2830-4F0E-9B46-753F1346D1E7}">
            <xm:f>IF('C:\Users\svrasu\Documents\Testkörningar\[Nyttovärdering, kalkyl.xlsm]Information'!#REF!="", TRUE, FALSE)</xm:f>
            <x14:dxf>
              <fill>
                <patternFill>
                  <bgColor rgb="FFE2EFDA"/>
                </patternFill>
              </fill>
            </x14:dxf>
          </x14:cfRule>
          <xm:sqref>F30:F31 C30:C31</xm:sqref>
        </x14:conditionalFormatting>
        <x14:conditionalFormatting xmlns:xm="http://schemas.microsoft.com/office/excel/2006/main">
          <x14:cfRule type="expression" priority="3" id="{0587E3DB-BBA1-4668-88BA-901DE7B6CDDA}">
            <xm:f>IF('C:\Users\svrasu\Documents\Testkörningar\[Nyttovärdering, kalkyl.xlsm]Information'!#REF!="", TRUE, FALSE)</xm:f>
            <x14:dxf>
              <fill>
                <patternFill>
                  <bgColor rgb="FFE2EFDA"/>
                </patternFill>
              </fill>
            </x14:dxf>
          </x14:cfRule>
          <xm:sqref>F49 C49</xm:sqref>
        </x14:conditionalFormatting>
        <x14:conditionalFormatting xmlns:xm="http://schemas.microsoft.com/office/excel/2006/main">
          <x14:cfRule type="expression" priority="2" id="{7107A17F-A9B9-43ED-A7A2-B6036FA2D8B1}">
            <xm:f>IF('C:\Users\svrasu\Documents\Testkörningar\[Nyttovärdering, kalkyl.xlsm]Information'!#REF!="", TRUE, FALSE)</xm:f>
            <x14:dxf>
              <fill>
                <patternFill>
                  <bgColor rgb="FFE2EFDA"/>
                </patternFill>
              </fill>
            </x14:dxf>
          </x14:cfRule>
          <xm:sqref>F5 C5</xm:sqref>
        </x14:conditionalFormatting>
        <x14:conditionalFormatting xmlns:xm="http://schemas.microsoft.com/office/excel/2006/main">
          <x14:cfRule type="expression" priority="1" id="{0F17B4B5-2A20-423D-98E3-79A3190D866A}">
            <xm:f>IF('C:\Users\svrasu\Documents\Testkörningar\[Nyttovärdering, kalkyl.xlsm]Information'!#REF!="", TRUE, FALSE)</xm:f>
            <x14:dxf>
              <fill>
                <patternFill>
                  <bgColor rgb="FFE2EFDA"/>
                </patternFill>
              </fill>
            </x14:dxf>
          </x14:cfRule>
          <xm:sqref>F88 C88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180D74E5D7389E44859E7FFE024405BC" ma:contentTypeVersion="6" ma:contentTypeDescription="Skapa ett nytt dokument." ma:contentTypeScope="" ma:versionID="380a29675485c822f176223b51dfffc6">
  <xsd:schema xmlns:xsd="http://www.w3.org/2001/XMLSchema" xmlns:xs="http://www.w3.org/2001/XMLSchema" xmlns:p="http://schemas.microsoft.com/office/2006/metadata/properties" xmlns:ns3="530183ca-9174-4b3b-bc5c-b3bd9bf546d5" targetNamespace="http://schemas.microsoft.com/office/2006/metadata/properties" ma:root="true" ma:fieldsID="d833ad914e4ef625f9afab6502a64e5a" ns3:_="">
    <xsd:import namespace="530183ca-9174-4b3b-bc5c-b3bd9bf546d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0183ca-9174-4b3b-bc5c-b3bd9bf546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65E9B5-7C25-499F-B375-E62682463CFD}">
  <ds:schemaRefs>
    <ds:schemaRef ds:uri="http://schemas.microsoft.com/sharepoint/v3/contenttype/forms"/>
  </ds:schemaRefs>
</ds:datastoreItem>
</file>

<file path=customXml/itemProps2.xml><?xml version="1.0" encoding="utf-8"?>
<ds:datastoreItem xmlns:ds="http://schemas.openxmlformats.org/officeDocument/2006/customXml" ds:itemID="{DAD6AA24-822D-4FC3-8501-3A9D08312425}">
  <ds:schemaRefs>
    <ds:schemaRef ds:uri="http://schemas.microsoft.com/office/2006/metadata/properties"/>
    <ds:schemaRef ds:uri="http://purl.org/dc/terms/"/>
    <ds:schemaRef ds:uri="http://schemas.openxmlformats.org/package/2006/metadata/core-properties"/>
    <ds:schemaRef ds:uri="530183ca-9174-4b3b-bc5c-b3bd9bf546d5"/>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51BBC16E-F8B3-4E67-AF0C-573B43792F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0183ca-9174-4b3b-bc5c-b3bd9bf546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5</vt:i4>
      </vt:variant>
    </vt:vector>
  </HeadingPairs>
  <TitlesOfParts>
    <vt:vector size="11" baseType="lpstr">
      <vt:lpstr>Grunddata</vt:lpstr>
      <vt:lpstr>Beräkningar nyttor</vt:lpstr>
      <vt:lpstr>Nyttor</vt:lpstr>
      <vt:lpstr>Kostnader</vt:lpstr>
      <vt:lpstr>Nyttorealiseringskalkyl</vt:lpstr>
      <vt:lpstr>-Admin-</vt:lpstr>
      <vt:lpstr>NettoNytta</vt:lpstr>
      <vt:lpstr>Startår</vt:lpstr>
      <vt:lpstr>TotalKostnad</vt:lpstr>
      <vt:lpstr>TotalNettoNytta</vt:lpstr>
      <vt:lpstr>TotalNytta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Sundberg Amanda</dc:creator>
  <cp:lastModifiedBy>Sundberg Amanda</cp:lastModifiedBy>
  <dcterms:created xsi:type="dcterms:W3CDTF">2015-05-25T17:53:16Z</dcterms:created>
  <dcterms:modified xsi:type="dcterms:W3CDTF">2021-02-12T08:57:03Z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0x010100180D74E5D7389E44859E7FFE024405BC</vt:lpwstr>
  </property>
</Properties>
</file>